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M\DIEM\SP 18-22\"/>
    </mc:Choice>
  </mc:AlternateContent>
  <bookViews>
    <workbookView xWindow="0" yWindow="0" windowWidth="20490" windowHeight="7155" tabRatio="818" firstSheet="3" activeTab="9"/>
  </bookViews>
  <sheets>
    <sheet name="Actual H1+YTD Q3" sheetId="6" state="hidden" r:id="rId1"/>
    <sheet name="Projection Summary" sheetId="5" state="hidden" r:id="rId2"/>
    <sheet name="Sheet1" sheetId="10" state="hidden" r:id="rId3"/>
    <sheet name="Guidlines" sheetId="12" r:id="rId4"/>
    <sheet name="Summary" sheetId="8" r:id="rId5"/>
    <sheet name="Data_KPIs Trend" sheetId="9" state="hidden" r:id="rId6"/>
    <sheet name="Yearly Summary" sheetId="7" r:id="rId7"/>
    <sheet name="AL Promotion &amp; Recruited" sheetId="11" r:id="rId8"/>
    <sheet name="Total Agency" sheetId="1" r:id="rId9"/>
    <sheet name="Agency North" sheetId="2" r:id="rId10"/>
    <sheet name="Agency South" sheetId="3" r:id="rId11"/>
    <sheet name="Assumption" sheetId="4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2" i="2" l="1"/>
  <c r="AH45" i="2" s="1"/>
  <c r="AG45" i="2"/>
  <c r="AI40" i="2"/>
  <c r="AG44" i="2"/>
  <c r="AG42" i="2"/>
  <c r="AG30" i="2"/>
  <c r="Z42" i="3" l="1"/>
  <c r="U12" i="3" l="1"/>
  <c r="V12" i="3"/>
  <c r="W12" i="3"/>
  <c r="X12" i="3"/>
  <c r="Y12" i="3"/>
  <c r="Z12" i="3"/>
  <c r="AA12" i="3"/>
  <c r="AB12" i="3"/>
  <c r="AC12" i="3"/>
  <c r="AD12" i="3"/>
  <c r="AE12" i="3"/>
  <c r="AF12" i="3"/>
  <c r="AG12" i="3"/>
  <c r="R12" i="3"/>
  <c r="S12" i="3"/>
  <c r="T12" i="3"/>
  <c r="P12" i="3"/>
  <c r="Q12" i="3"/>
  <c r="O12" i="3"/>
  <c r="AG14" i="3"/>
  <c r="AA14" i="3"/>
  <c r="AB14" i="3"/>
  <c r="AC14" i="3"/>
  <c r="AD14" i="3"/>
  <c r="AE14" i="3"/>
  <c r="AF14" i="3"/>
  <c r="O14" i="3"/>
  <c r="P14" i="3"/>
  <c r="Q14" i="3"/>
  <c r="R14" i="3"/>
  <c r="X14" i="3"/>
  <c r="Y14" i="3"/>
  <c r="Z14" i="3"/>
  <c r="V14" i="3"/>
  <c r="W14" i="3"/>
  <c r="T14" i="3"/>
  <c r="U14" i="3"/>
  <c r="S14" i="3"/>
  <c r="AF14" i="2"/>
  <c r="AG14" i="2"/>
  <c r="AC14" i="2"/>
  <c r="AD14" i="2"/>
  <c r="AE14" i="2"/>
  <c r="AA14" i="2"/>
  <c r="AB14" i="2"/>
  <c r="Z14" i="2"/>
  <c r="AA12" i="2"/>
  <c r="AB12" i="2"/>
  <c r="AC12" i="2"/>
  <c r="AD12" i="2"/>
  <c r="AE12" i="2"/>
  <c r="AF12" i="2"/>
  <c r="AG12" i="2"/>
  <c r="P12" i="2"/>
  <c r="Q12" i="2"/>
  <c r="R12" i="2"/>
  <c r="S12" i="2"/>
  <c r="T12" i="2"/>
  <c r="U12" i="2"/>
  <c r="V12" i="2"/>
  <c r="W12" i="2"/>
  <c r="X12" i="2"/>
  <c r="Y12" i="2"/>
  <c r="Z12" i="2"/>
  <c r="O12" i="2"/>
  <c r="O14" i="2"/>
  <c r="W7" i="2"/>
  <c r="O58" i="2" l="1"/>
  <c r="O7" i="2"/>
  <c r="O7" i="3"/>
  <c r="P7" i="3"/>
  <c r="Q7" i="3"/>
  <c r="R7" i="3"/>
  <c r="S7" i="3"/>
  <c r="T7" i="3"/>
  <c r="W7" i="3"/>
  <c r="O42" i="2" l="1"/>
  <c r="R7" i="2"/>
  <c r="S7" i="2"/>
  <c r="T7" i="2"/>
  <c r="U7" i="2"/>
  <c r="Q7" i="2"/>
  <c r="P7" i="2"/>
  <c r="Q58" i="2" l="1"/>
  <c r="O30" i="2" l="1"/>
  <c r="R82" i="2"/>
  <c r="U9" i="2" l="1"/>
  <c r="V5" i="7" l="1"/>
  <c r="AX92" i="3" l="1"/>
  <c r="AW92" i="3"/>
  <c r="AU92" i="3"/>
  <c r="AT92" i="3"/>
  <c r="AX91" i="3"/>
  <c r="AW91" i="3"/>
  <c r="AU91" i="3"/>
  <c r="AT91" i="3"/>
  <c r="AX90" i="3"/>
  <c r="AW90" i="3"/>
  <c r="AU90" i="3"/>
  <c r="AT90" i="3"/>
  <c r="AX89" i="3"/>
  <c r="AW89" i="3"/>
  <c r="AU89" i="3"/>
  <c r="AT89" i="3"/>
  <c r="AX88" i="3"/>
  <c r="AW88" i="3"/>
  <c r="AU88" i="3"/>
  <c r="AT88" i="3"/>
  <c r="AX87" i="3"/>
  <c r="AW87" i="3"/>
  <c r="AU87" i="3"/>
  <c r="AT87" i="3"/>
  <c r="AX86" i="3"/>
  <c r="AW86" i="3"/>
  <c r="AU86" i="3"/>
  <c r="AT86" i="3"/>
  <c r="AU92" i="2"/>
  <c r="AT92" i="2"/>
  <c r="AU91" i="2"/>
  <c r="AT91" i="2"/>
  <c r="AU90" i="2"/>
  <c r="AT90" i="2"/>
  <c r="AU89" i="2"/>
  <c r="AT89" i="2"/>
  <c r="AU88" i="2"/>
  <c r="AT88" i="2"/>
  <c r="AU87" i="2"/>
  <c r="AT87" i="2"/>
  <c r="AU86" i="2"/>
  <c r="AT86" i="2"/>
  <c r="AX92" i="2"/>
  <c r="AW92" i="2"/>
  <c r="AX91" i="2"/>
  <c r="AW91" i="2"/>
  <c r="AX90" i="2"/>
  <c r="AW90" i="2"/>
  <c r="AX89" i="2"/>
  <c r="AW89" i="2"/>
  <c r="AX88" i="2"/>
  <c r="AW88" i="2"/>
  <c r="AX87" i="2"/>
  <c r="AW87" i="2"/>
  <c r="AX86" i="2"/>
  <c r="AW86" i="2"/>
  <c r="AQ86" i="3"/>
  <c r="AJ87" i="3" l="1"/>
  <c r="AV87" i="3" s="1"/>
  <c r="AJ88" i="3"/>
  <c r="AV88" i="3" s="1"/>
  <c r="AJ89" i="3"/>
  <c r="AV89" i="3" s="1"/>
  <c r="AJ90" i="3"/>
  <c r="AV90" i="3" s="1"/>
  <c r="AJ91" i="3"/>
  <c r="AV91" i="3" s="1"/>
  <c r="AJ92" i="3"/>
  <c r="AV92" i="3" s="1"/>
  <c r="AJ86" i="3"/>
  <c r="AV86" i="3" s="1"/>
  <c r="AS87" i="3"/>
  <c r="AS88" i="3"/>
  <c r="AS89" i="3"/>
  <c r="AS90" i="3"/>
  <c r="AS91" i="3"/>
  <c r="AS92" i="3"/>
  <c r="AS86" i="3"/>
  <c r="AJ87" i="2"/>
  <c r="AV87" i="2" s="1"/>
  <c r="AJ88" i="2"/>
  <c r="AV88" i="2" s="1"/>
  <c r="AJ89" i="2"/>
  <c r="AV89" i="2" s="1"/>
  <c r="AJ90" i="2"/>
  <c r="AV90" i="2" s="1"/>
  <c r="AJ91" i="2"/>
  <c r="AV91" i="2" s="1"/>
  <c r="AJ92" i="2"/>
  <c r="AV92" i="2" s="1"/>
  <c r="AJ86" i="2"/>
  <c r="AV86" i="2" s="1"/>
  <c r="AS87" i="2"/>
  <c r="AS88" i="2"/>
  <c r="AS89" i="2"/>
  <c r="AS90" i="2"/>
  <c r="AS91" i="2"/>
  <c r="AS92" i="2"/>
  <c r="AS86" i="2"/>
  <c r="AH40" i="2"/>
  <c r="AH40" i="3"/>
  <c r="T110" i="3" l="1"/>
  <c r="U110" i="3"/>
  <c r="V110" i="3"/>
  <c r="T111" i="3"/>
  <c r="U111" i="3"/>
  <c r="V111" i="3"/>
  <c r="T112" i="3"/>
  <c r="U112" i="3"/>
  <c r="V112" i="3"/>
  <c r="T113" i="3"/>
  <c r="U113" i="3"/>
  <c r="V113" i="3"/>
  <c r="T114" i="3"/>
  <c r="U114" i="3"/>
  <c r="V114" i="3"/>
  <c r="T115" i="3"/>
  <c r="U115" i="3"/>
  <c r="V115" i="3"/>
  <c r="T116" i="3"/>
  <c r="U116" i="3"/>
  <c r="V116" i="3"/>
  <c r="CS47" i="11" l="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A47" i="11"/>
  <c r="Z47" i="11"/>
  <c r="Y47" i="11"/>
  <c r="X47" i="11"/>
  <c r="W47" i="11"/>
  <c r="V47" i="11"/>
  <c r="U47" i="11"/>
  <c r="CQ61" i="11"/>
  <c r="CN61" i="11"/>
  <c r="CK61" i="11"/>
  <c r="CH61" i="11"/>
  <c r="CE61" i="11"/>
  <c r="CB61" i="11"/>
  <c r="BY61" i="11"/>
  <c r="BV61" i="11"/>
  <c r="BS61" i="11"/>
  <c r="BP61" i="11"/>
  <c r="BM61" i="11"/>
  <c r="BJ61" i="11"/>
  <c r="BG61" i="11"/>
  <c r="BD61" i="11"/>
  <c r="BA61" i="11"/>
  <c r="AX61" i="11"/>
  <c r="AU61" i="11"/>
  <c r="AR61" i="11"/>
  <c r="AO61" i="11"/>
  <c r="AL61" i="11"/>
  <c r="AI61" i="11"/>
  <c r="AF61" i="11"/>
  <c r="AC61" i="11"/>
  <c r="Z61" i="11"/>
  <c r="W61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V74" i="11" l="1"/>
  <c r="W74" i="11"/>
  <c r="X74" i="11"/>
  <c r="U74" i="11" l="1"/>
  <c r="V31" i="11" l="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V32" i="1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V30" i="11"/>
  <c r="W30" i="11" s="1"/>
  <c r="X30" i="11" s="1"/>
  <c r="Y30" i="11" s="1"/>
  <c r="Z30" i="11" s="1"/>
  <c r="AA30" i="11" s="1"/>
  <c r="AB30" i="11" s="1"/>
  <c r="AC30" i="11" s="1"/>
  <c r="AD30" i="11" s="1"/>
  <c r="AE30" i="11" s="1"/>
  <c r="AF30" i="11" s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U33" i="11"/>
  <c r="V33" i="11" s="1"/>
  <c r="W33" i="11" s="1"/>
  <c r="X33" i="11" s="1"/>
  <c r="Y33" i="11" s="1"/>
  <c r="Z33" i="11" s="1"/>
  <c r="AA33" i="11" s="1"/>
  <c r="AB33" i="11" s="1"/>
  <c r="AC33" i="11" s="1"/>
  <c r="AD33" i="11" s="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O22" i="11"/>
  <c r="P22" i="11"/>
  <c r="Q22" i="11"/>
  <c r="R22" i="11"/>
  <c r="S22" i="11"/>
  <c r="T22" i="11"/>
  <c r="N22" i="11"/>
  <c r="O14" i="11"/>
  <c r="O30" i="11" s="1"/>
  <c r="P14" i="11"/>
  <c r="P31" i="11" s="1"/>
  <c r="Q14" i="11"/>
  <c r="Q32" i="11" s="1"/>
  <c r="R14" i="11"/>
  <c r="R33" i="11" s="1"/>
  <c r="S14" i="11"/>
  <c r="S31" i="11" s="1"/>
  <c r="T14" i="11"/>
  <c r="T31" i="11" s="1"/>
  <c r="N14" i="11"/>
  <c r="N33" i="11" s="1"/>
  <c r="T32" i="11" l="1"/>
  <c r="R32" i="11"/>
  <c r="N30" i="11"/>
  <c r="P32" i="11"/>
  <c r="Q30" i="11"/>
  <c r="R72" i="11"/>
  <c r="R74" i="11"/>
  <c r="R70" i="11"/>
  <c r="R71" i="11"/>
  <c r="R73" i="11"/>
  <c r="S33" i="11"/>
  <c r="P71" i="11"/>
  <c r="P73" i="11"/>
  <c r="P72" i="11"/>
  <c r="P74" i="11"/>
  <c r="P70" i="11"/>
  <c r="S30" i="11"/>
  <c r="Q33" i="11"/>
  <c r="N31" i="11"/>
  <c r="S72" i="11"/>
  <c r="S74" i="11"/>
  <c r="S70" i="11"/>
  <c r="S71" i="11"/>
  <c r="S73" i="11"/>
  <c r="O72" i="11"/>
  <c r="O74" i="11"/>
  <c r="O70" i="11"/>
  <c r="O71" i="11"/>
  <c r="O73" i="11"/>
  <c r="R30" i="11"/>
  <c r="T33" i="11"/>
  <c r="P33" i="11"/>
  <c r="S32" i="11"/>
  <c r="O32" i="11"/>
  <c r="R31" i="11"/>
  <c r="O33" i="11"/>
  <c r="N32" i="11"/>
  <c r="Q31" i="11"/>
  <c r="N72" i="11"/>
  <c r="N73" i="11"/>
  <c r="N74" i="11"/>
  <c r="N71" i="11"/>
  <c r="N70" i="11"/>
  <c r="Q70" i="11"/>
  <c r="Q71" i="11"/>
  <c r="Q73" i="11"/>
  <c r="Q72" i="11"/>
  <c r="Q74" i="11"/>
  <c r="T30" i="11"/>
  <c r="P30" i="11"/>
  <c r="O31" i="11"/>
  <c r="T70" i="11"/>
  <c r="T71" i="11"/>
  <c r="T73" i="11"/>
  <c r="T72" i="11"/>
  <c r="T74" i="11"/>
  <c r="F6" i="8" l="1"/>
  <c r="G6" i="8" s="1"/>
  <c r="H6" i="8" s="1"/>
  <c r="I6" i="8" s="1"/>
  <c r="AZ68" i="2" l="1"/>
  <c r="BL68" i="2" s="1"/>
  <c r="BX68" i="2" s="1"/>
  <c r="CJ68" i="2" s="1"/>
  <c r="AY68" i="2"/>
  <c r="BK68" i="2" s="1"/>
  <c r="BW68" i="2" s="1"/>
  <c r="CI68" i="2" s="1"/>
  <c r="AZ67" i="2"/>
  <c r="BL67" i="2" s="1"/>
  <c r="BX67" i="2" s="1"/>
  <c r="CJ67" i="2" s="1"/>
  <c r="AY67" i="2"/>
  <c r="BK67" i="2" s="1"/>
  <c r="BW67" i="2" s="1"/>
  <c r="CI67" i="2" s="1"/>
  <c r="AZ66" i="2"/>
  <c r="BL66" i="2" s="1"/>
  <c r="BX66" i="2" s="1"/>
  <c r="CJ66" i="2" s="1"/>
  <c r="AY66" i="2"/>
  <c r="BK66" i="2" s="1"/>
  <c r="BW66" i="2" s="1"/>
  <c r="CI66" i="2" s="1"/>
  <c r="AZ65" i="2"/>
  <c r="BL65" i="2" s="1"/>
  <c r="BX65" i="2" s="1"/>
  <c r="CJ65" i="2" s="1"/>
  <c r="AY65" i="2"/>
  <c r="BK65" i="2" s="1"/>
  <c r="BW65" i="2" s="1"/>
  <c r="CI65" i="2" s="1"/>
  <c r="AZ64" i="2"/>
  <c r="BL64" i="2" s="1"/>
  <c r="BX64" i="2" s="1"/>
  <c r="CJ64" i="2" s="1"/>
  <c r="AY64" i="2"/>
  <c r="BK64" i="2" s="1"/>
  <c r="BW64" i="2" s="1"/>
  <c r="CI64" i="2" s="1"/>
  <c r="AZ63" i="2"/>
  <c r="BL63" i="2" s="1"/>
  <c r="BX63" i="2" s="1"/>
  <c r="CJ63" i="2" s="1"/>
  <c r="AY63" i="2"/>
  <c r="BK63" i="2" s="1"/>
  <c r="BW63" i="2" s="1"/>
  <c r="CI63" i="2" s="1"/>
  <c r="AZ62" i="2"/>
  <c r="BL62" i="2" s="1"/>
  <c r="BX62" i="2" s="1"/>
  <c r="CJ62" i="2" s="1"/>
  <c r="AY62" i="2"/>
  <c r="BK62" i="2" s="1"/>
  <c r="BW62" i="2" s="1"/>
  <c r="CI62" i="2" s="1"/>
  <c r="BA68" i="3"/>
  <c r="BM68" i="3" s="1"/>
  <c r="BY68" i="3" s="1"/>
  <c r="CK68" i="3" s="1"/>
  <c r="BA67" i="3"/>
  <c r="BM67" i="3" s="1"/>
  <c r="BY67" i="3" s="1"/>
  <c r="CK67" i="3" s="1"/>
  <c r="BA66" i="3"/>
  <c r="BM66" i="3" s="1"/>
  <c r="BY66" i="3" s="1"/>
  <c r="CK66" i="3" s="1"/>
  <c r="BA65" i="3"/>
  <c r="BM65" i="3" s="1"/>
  <c r="BY65" i="3" s="1"/>
  <c r="CK65" i="3" s="1"/>
  <c r="BA64" i="3"/>
  <c r="BM64" i="3" s="1"/>
  <c r="BY64" i="3" s="1"/>
  <c r="CK64" i="3" s="1"/>
  <c r="BA63" i="3"/>
  <c r="BM63" i="3" s="1"/>
  <c r="BY63" i="3" s="1"/>
  <c r="CK63" i="3" s="1"/>
  <c r="BA62" i="3"/>
  <c r="BM62" i="3" s="1"/>
  <c r="BY62" i="3" s="1"/>
  <c r="CK62" i="3" s="1"/>
  <c r="BJ92" i="2"/>
  <c r="BI92" i="2"/>
  <c r="BG92" i="2"/>
  <c r="BF92" i="2"/>
  <c r="BJ91" i="2"/>
  <c r="BI91" i="2"/>
  <c r="BG91" i="2"/>
  <c r="BF91" i="2"/>
  <c r="BJ90" i="2"/>
  <c r="BI90" i="2"/>
  <c r="BH90" i="2"/>
  <c r="BG90" i="2"/>
  <c r="BF90" i="2"/>
  <c r="BJ89" i="2"/>
  <c r="BI89" i="2"/>
  <c r="BG89" i="2"/>
  <c r="BF89" i="2"/>
  <c r="BJ88" i="2"/>
  <c r="BI88" i="2"/>
  <c r="BG88" i="2"/>
  <c r="BF88" i="2"/>
  <c r="BJ87" i="2"/>
  <c r="BI87" i="2"/>
  <c r="BG87" i="2"/>
  <c r="BF87" i="2"/>
  <c r="BI86" i="2"/>
  <c r="BG86" i="2"/>
  <c r="BF86" i="2"/>
  <c r="BJ92" i="3"/>
  <c r="BI92" i="3"/>
  <c r="BH92" i="3"/>
  <c r="BG92" i="3"/>
  <c r="BF92" i="3"/>
  <c r="BJ91" i="3"/>
  <c r="BI91" i="3"/>
  <c r="BG91" i="3"/>
  <c r="BF91" i="3"/>
  <c r="BJ90" i="3"/>
  <c r="BI90" i="3"/>
  <c r="BG90" i="3"/>
  <c r="BF90" i="3"/>
  <c r="BJ89" i="3"/>
  <c r="BI89" i="3"/>
  <c r="BG89" i="3"/>
  <c r="BF89" i="3"/>
  <c r="BJ88" i="3"/>
  <c r="BI88" i="3"/>
  <c r="BH88" i="3"/>
  <c r="BG88" i="3"/>
  <c r="BF88" i="3"/>
  <c r="BJ87" i="3"/>
  <c r="BI87" i="3"/>
  <c r="BG87" i="3"/>
  <c r="BF87" i="3"/>
  <c r="BJ86" i="3"/>
  <c r="BI86" i="3"/>
  <c r="BG86" i="3"/>
  <c r="BF86" i="3"/>
  <c r="BC86" i="3"/>
  <c r="AM92" i="2"/>
  <c r="AY92" i="2" s="1"/>
  <c r="AM91" i="2"/>
  <c r="AY91" i="2" s="1"/>
  <c r="AM90" i="2"/>
  <c r="AY90" i="2" s="1"/>
  <c r="AM89" i="2"/>
  <c r="AY89" i="2" s="1"/>
  <c r="AM88" i="2"/>
  <c r="AY88" i="2" s="1"/>
  <c r="AM87" i="2"/>
  <c r="AY87" i="2" s="1"/>
  <c r="AM86" i="2"/>
  <c r="AY86" i="2" s="1"/>
  <c r="AM87" i="3"/>
  <c r="AY87" i="3" s="1"/>
  <c r="AM88" i="3"/>
  <c r="AY88" i="3" s="1"/>
  <c r="AM89" i="3"/>
  <c r="AY89" i="3" s="1"/>
  <c r="AM90" i="3"/>
  <c r="AY90" i="3" s="1"/>
  <c r="AM91" i="3"/>
  <c r="AY91" i="3" s="1"/>
  <c r="AM92" i="3"/>
  <c r="AY92" i="3" s="1"/>
  <c r="AM86" i="3"/>
  <c r="AY86" i="3" s="1"/>
  <c r="AO86" i="3"/>
  <c r="BA86" i="3" s="1"/>
  <c r="BH92" i="2"/>
  <c r="BE92" i="2"/>
  <c r="AR92" i="2"/>
  <c r="BD92" i="2" s="1"/>
  <c r="AQ92" i="2"/>
  <c r="BC92" i="2" s="1"/>
  <c r="AP92" i="2"/>
  <c r="BB92" i="2" s="1"/>
  <c r="AO92" i="2"/>
  <c r="BA92" i="2" s="1"/>
  <c r="AN92" i="2"/>
  <c r="AZ92" i="2" s="1"/>
  <c r="BH91" i="2"/>
  <c r="BE91" i="2"/>
  <c r="AR91" i="2"/>
  <c r="BD91" i="2" s="1"/>
  <c r="AQ91" i="2"/>
  <c r="BC91" i="2" s="1"/>
  <c r="AP91" i="2"/>
  <c r="BB91" i="2" s="1"/>
  <c r="AO91" i="2"/>
  <c r="BA91" i="2" s="1"/>
  <c r="AN91" i="2"/>
  <c r="AZ91" i="2" s="1"/>
  <c r="BE90" i="2"/>
  <c r="AR90" i="2"/>
  <c r="BD90" i="2" s="1"/>
  <c r="AQ90" i="2"/>
  <c r="BC90" i="2" s="1"/>
  <c r="AP90" i="2"/>
  <c r="BB90" i="2" s="1"/>
  <c r="AO90" i="2"/>
  <c r="BA90" i="2" s="1"/>
  <c r="AN90" i="2"/>
  <c r="AZ90" i="2" s="1"/>
  <c r="BH89" i="2"/>
  <c r="BE89" i="2"/>
  <c r="AR89" i="2"/>
  <c r="BD89" i="2" s="1"/>
  <c r="AQ89" i="2"/>
  <c r="BC89" i="2" s="1"/>
  <c r="AP89" i="2"/>
  <c r="BB89" i="2" s="1"/>
  <c r="AO89" i="2"/>
  <c r="BA89" i="2" s="1"/>
  <c r="AN89" i="2"/>
  <c r="AZ89" i="2" s="1"/>
  <c r="BH88" i="2"/>
  <c r="BE88" i="2"/>
  <c r="AR88" i="2"/>
  <c r="BD88" i="2" s="1"/>
  <c r="AQ88" i="2"/>
  <c r="BC88" i="2" s="1"/>
  <c r="AP88" i="2"/>
  <c r="BB88" i="2" s="1"/>
  <c r="AO88" i="2"/>
  <c r="BA88" i="2" s="1"/>
  <c r="AN88" i="2"/>
  <c r="AZ88" i="2" s="1"/>
  <c r="BH87" i="2"/>
  <c r="BE87" i="2"/>
  <c r="AR87" i="2"/>
  <c r="BD87" i="2" s="1"/>
  <c r="AQ87" i="2"/>
  <c r="BC87" i="2" s="1"/>
  <c r="AP87" i="2"/>
  <c r="BB87" i="2" s="1"/>
  <c r="AO87" i="2"/>
  <c r="BA87" i="2" s="1"/>
  <c r="AN87" i="2"/>
  <c r="AZ87" i="2" s="1"/>
  <c r="BJ86" i="2"/>
  <c r="BH86" i="2"/>
  <c r="BE86" i="2"/>
  <c r="AR86" i="2"/>
  <c r="BD86" i="2" s="1"/>
  <c r="AQ86" i="2"/>
  <c r="BC86" i="2" s="1"/>
  <c r="AP86" i="2"/>
  <c r="BB86" i="2" s="1"/>
  <c r="AO86" i="2"/>
  <c r="BA86" i="2" s="1"/>
  <c r="AN86" i="2"/>
  <c r="AZ86" i="2" s="1"/>
  <c r="BE92" i="3"/>
  <c r="AR92" i="3"/>
  <c r="BD92" i="3" s="1"/>
  <c r="AQ92" i="3"/>
  <c r="BC92" i="3" s="1"/>
  <c r="AP92" i="3"/>
  <c r="BB92" i="3" s="1"/>
  <c r="AO92" i="3"/>
  <c r="BA92" i="3" s="1"/>
  <c r="AN92" i="3"/>
  <c r="AZ92" i="3" s="1"/>
  <c r="BH91" i="3"/>
  <c r="BE91" i="3"/>
  <c r="AR91" i="3"/>
  <c r="BD91" i="3" s="1"/>
  <c r="AQ91" i="3"/>
  <c r="BC91" i="3" s="1"/>
  <c r="AP91" i="3"/>
  <c r="BB91" i="3" s="1"/>
  <c r="AO91" i="3"/>
  <c r="BA91" i="3" s="1"/>
  <c r="AN91" i="3"/>
  <c r="AZ91" i="3" s="1"/>
  <c r="BH90" i="3"/>
  <c r="BE90" i="3"/>
  <c r="AR90" i="3"/>
  <c r="BD90" i="3" s="1"/>
  <c r="AQ90" i="3"/>
  <c r="BC90" i="3" s="1"/>
  <c r="AP90" i="3"/>
  <c r="BB90" i="3" s="1"/>
  <c r="AO90" i="3"/>
  <c r="BA90" i="3" s="1"/>
  <c r="AN90" i="3"/>
  <c r="AZ90" i="3" s="1"/>
  <c r="BH89" i="3"/>
  <c r="BE89" i="3"/>
  <c r="AR89" i="3"/>
  <c r="BD89" i="3" s="1"/>
  <c r="AQ89" i="3"/>
  <c r="BC89" i="3" s="1"/>
  <c r="AP89" i="3"/>
  <c r="BB89" i="3" s="1"/>
  <c r="AO89" i="3"/>
  <c r="BA89" i="3" s="1"/>
  <c r="AN89" i="3"/>
  <c r="AZ89" i="3" s="1"/>
  <c r="BE88" i="3"/>
  <c r="AR88" i="3"/>
  <c r="BD88" i="3" s="1"/>
  <c r="AQ88" i="3"/>
  <c r="BC88" i="3" s="1"/>
  <c r="AP88" i="3"/>
  <c r="BB88" i="3" s="1"/>
  <c r="AO88" i="3"/>
  <c r="BA88" i="3" s="1"/>
  <c r="AN88" i="3"/>
  <c r="AZ88" i="3" s="1"/>
  <c r="BH87" i="3"/>
  <c r="BE87" i="3"/>
  <c r="AR87" i="3"/>
  <c r="BD87" i="3" s="1"/>
  <c r="AQ87" i="3"/>
  <c r="BC87" i="3" s="1"/>
  <c r="AP87" i="3"/>
  <c r="BB87" i="3" s="1"/>
  <c r="AO87" i="3"/>
  <c r="BA87" i="3" s="1"/>
  <c r="AN87" i="3"/>
  <c r="AZ87" i="3" s="1"/>
  <c r="BH86" i="3"/>
  <c r="BE86" i="3"/>
  <c r="AR86" i="3"/>
  <c r="BD86" i="3" s="1"/>
  <c r="AP86" i="3"/>
  <c r="BB86" i="3" s="1"/>
  <c r="AN86" i="3"/>
  <c r="AZ86" i="3" s="1"/>
  <c r="AM63" i="3"/>
  <c r="AY63" i="3" s="1"/>
  <c r="BK63" i="3" s="1"/>
  <c r="BW63" i="3" s="1"/>
  <c r="CI63" i="3" s="1"/>
  <c r="AN63" i="3"/>
  <c r="AZ63" i="3" s="1"/>
  <c r="BL63" i="3" s="1"/>
  <c r="BX63" i="3" s="1"/>
  <c r="CJ63" i="3" s="1"/>
  <c r="AM64" i="3"/>
  <c r="AY64" i="3" s="1"/>
  <c r="BK64" i="3" s="1"/>
  <c r="BW64" i="3" s="1"/>
  <c r="CI64" i="3" s="1"/>
  <c r="AN64" i="3"/>
  <c r="AZ64" i="3" s="1"/>
  <c r="BL64" i="3" s="1"/>
  <c r="BX64" i="3" s="1"/>
  <c r="CJ64" i="3" s="1"/>
  <c r="AM65" i="3"/>
  <c r="AY65" i="3" s="1"/>
  <c r="BK65" i="3" s="1"/>
  <c r="BW65" i="3" s="1"/>
  <c r="CI65" i="3" s="1"/>
  <c r="AN65" i="3"/>
  <c r="AZ65" i="3" s="1"/>
  <c r="BL65" i="3" s="1"/>
  <c r="BX65" i="3" s="1"/>
  <c r="CJ65" i="3" s="1"/>
  <c r="AM66" i="3"/>
  <c r="AY66" i="3" s="1"/>
  <c r="BK66" i="3" s="1"/>
  <c r="BW66" i="3" s="1"/>
  <c r="CI66" i="3" s="1"/>
  <c r="AN66" i="3"/>
  <c r="AZ66" i="3" s="1"/>
  <c r="BL66" i="3" s="1"/>
  <c r="BX66" i="3" s="1"/>
  <c r="CJ66" i="3" s="1"/>
  <c r="AM67" i="3"/>
  <c r="AY67" i="3" s="1"/>
  <c r="BK67" i="3" s="1"/>
  <c r="BW67" i="3" s="1"/>
  <c r="CI67" i="3" s="1"/>
  <c r="AN67" i="3"/>
  <c r="AZ67" i="3" s="1"/>
  <c r="BL67" i="3" s="1"/>
  <c r="BX67" i="3" s="1"/>
  <c r="CJ67" i="3" s="1"/>
  <c r="AM68" i="3"/>
  <c r="AY68" i="3" s="1"/>
  <c r="BK68" i="3" s="1"/>
  <c r="BW68" i="3" s="1"/>
  <c r="CI68" i="3" s="1"/>
  <c r="AN68" i="3"/>
  <c r="AZ68" i="3" s="1"/>
  <c r="BL68" i="3" s="1"/>
  <c r="BX68" i="3" s="1"/>
  <c r="CJ68" i="3" s="1"/>
  <c r="AN62" i="3"/>
  <c r="AZ62" i="3" s="1"/>
  <c r="BL62" i="3" s="1"/>
  <c r="BX62" i="3" s="1"/>
  <c r="CJ62" i="3" s="1"/>
  <c r="AM62" i="3"/>
  <c r="AY62" i="3" s="1"/>
  <c r="BK62" i="3" s="1"/>
  <c r="BW62" i="3" s="1"/>
  <c r="CI62" i="3" s="1"/>
  <c r="AP68" i="3"/>
  <c r="AP67" i="3"/>
  <c r="AP66" i="3"/>
  <c r="AP65" i="3"/>
  <c r="AP64" i="3"/>
  <c r="AP63" i="3"/>
  <c r="AP62" i="3"/>
  <c r="BB64" i="3" l="1"/>
  <c r="BN64" i="3" s="1"/>
  <c r="BZ64" i="3" s="1"/>
  <c r="CL64" i="3" s="1"/>
  <c r="AQ64" i="3"/>
  <c r="BB68" i="3"/>
  <c r="BN68" i="3" s="1"/>
  <c r="BZ68" i="3" s="1"/>
  <c r="CL68" i="3" s="1"/>
  <c r="AQ68" i="3"/>
  <c r="BB62" i="3"/>
  <c r="BN62" i="3" s="1"/>
  <c r="BZ62" i="3" s="1"/>
  <c r="CL62" i="3" s="1"/>
  <c r="AQ62" i="3"/>
  <c r="BB66" i="3"/>
  <c r="BN66" i="3" s="1"/>
  <c r="BZ66" i="3" s="1"/>
  <c r="CL66" i="3" s="1"/>
  <c r="AQ66" i="3"/>
  <c r="BB65" i="3"/>
  <c r="BN65" i="3" s="1"/>
  <c r="BZ65" i="3" s="1"/>
  <c r="CL65" i="3" s="1"/>
  <c r="AQ65" i="3"/>
  <c r="BB63" i="3"/>
  <c r="BN63" i="3" s="1"/>
  <c r="BZ63" i="3" s="1"/>
  <c r="CL63" i="3" s="1"/>
  <c r="AQ63" i="3"/>
  <c r="BB67" i="3"/>
  <c r="BN67" i="3" s="1"/>
  <c r="BZ67" i="3" s="1"/>
  <c r="CL67" i="3" s="1"/>
  <c r="AQ67" i="3"/>
  <c r="BC66" i="3" l="1"/>
  <c r="BO66" i="3" s="1"/>
  <c r="CA66" i="3" s="1"/>
  <c r="CM66" i="3" s="1"/>
  <c r="AR66" i="3"/>
  <c r="BC68" i="3"/>
  <c r="BO68" i="3" s="1"/>
  <c r="CA68" i="3" s="1"/>
  <c r="CM68" i="3" s="1"/>
  <c r="AR68" i="3"/>
  <c r="AR67" i="3"/>
  <c r="BC67" i="3"/>
  <c r="BO67" i="3" s="1"/>
  <c r="CA67" i="3" s="1"/>
  <c r="CM67" i="3" s="1"/>
  <c r="BC65" i="3"/>
  <c r="BO65" i="3" s="1"/>
  <c r="CA65" i="3" s="1"/>
  <c r="CM65" i="3" s="1"/>
  <c r="AR65" i="3"/>
  <c r="BC62" i="3"/>
  <c r="BO62" i="3" s="1"/>
  <c r="CA62" i="3" s="1"/>
  <c r="CM62" i="3" s="1"/>
  <c r="AR62" i="3"/>
  <c r="BC64" i="3"/>
  <c r="BO64" i="3" s="1"/>
  <c r="CA64" i="3" s="1"/>
  <c r="CM64" i="3" s="1"/>
  <c r="AR64" i="3"/>
  <c r="AR63" i="3"/>
  <c r="BC63" i="3"/>
  <c r="BO63" i="3" s="1"/>
  <c r="CA63" i="3" s="1"/>
  <c r="CM63" i="3" s="1"/>
  <c r="D5" i="10"/>
  <c r="E5" i="10" s="1"/>
  <c r="F5" i="10" s="1"/>
  <c r="G5" i="10" s="1"/>
  <c r="H5" i="10" s="1"/>
  <c r="I5" i="10" s="1"/>
  <c r="J5" i="10" s="1"/>
  <c r="AS62" i="3" l="1"/>
  <c r="BD62" i="3"/>
  <c r="BP62" i="3" s="1"/>
  <c r="CB62" i="3" s="1"/>
  <c r="CN62" i="3" s="1"/>
  <c r="BD66" i="3"/>
  <c r="BP66" i="3" s="1"/>
  <c r="CB66" i="3" s="1"/>
  <c r="CN66" i="3" s="1"/>
  <c r="AS66" i="3"/>
  <c r="BE66" i="3" s="1"/>
  <c r="BQ66" i="3" s="1"/>
  <c r="CC66" i="3" s="1"/>
  <c r="CO66" i="3" s="1"/>
  <c r="BD64" i="3"/>
  <c r="BP64" i="3" s="1"/>
  <c r="CB64" i="3" s="1"/>
  <c r="CN64" i="3" s="1"/>
  <c r="AS64" i="3"/>
  <c r="BE64" i="3" s="1"/>
  <c r="BQ64" i="3" s="1"/>
  <c r="CC64" i="3" s="1"/>
  <c r="CO64" i="3" s="1"/>
  <c r="BD65" i="3"/>
  <c r="BP65" i="3" s="1"/>
  <c r="CB65" i="3" s="1"/>
  <c r="CN65" i="3" s="1"/>
  <c r="AS65" i="3"/>
  <c r="BE65" i="3" s="1"/>
  <c r="BQ65" i="3" s="1"/>
  <c r="CC65" i="3" s="1"/>
  <c r="CO65" i="3" s="1"/>
  <c r="BD68" i="3"/>
  <c r="BP68" i="3" s="1"/>
  <c r="CB68" i="3" s="1"/>
  <c r="CN68" i="3" s="1"/>
  <c r="AS68" i="3"/>
  <c r="BE68" i="3" s="1"/>
  <c r="BQ68" i="3" s="1"/>
  <c r="CC68" i="3" s="1"/>
  <c r="CO68" i="3" s="1"/>
  <c r="BD63" i="3"/>
  <c r="BP63" i="3" s="1"/>
  <c r="CB63" i="3" s="1"/>
  <c r="CN63" i="3" s="1"/>
  <c r="AS63" i="3"/>
  <c r="BD67" i="3"/>
  <c r="BP67" i="3" s="1"/>
  <c r="CB67" i="3" s="1"/>
  <c r="CN67" i="3" s="1"/>
  <c r="AS67" i="3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U4" i="3"/>
  <c r="V4" i="3" s="1"/>
  <c r="W4" i="3" s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9" i="8"/>
  <c r="E10" i="8"/>
  <c r="E12" i="8"/>
  <c r="E13" i="8"/>
  <c r="E16" i="8"/>
  <c r="E17" i="8"/>
  <c r="E18" i="8"/>
  <c r="E19" i="8"/>
  <c r="E20" i="8"/>
  <c r="E21" i="8"/>
  <c r="E8" i="8"/>
  <c r="BN86" i="3"/>
  <c r="BZ86" i="3" s="1"/>
  <c r="CL86" i="3" s="1"/>
  <c r="BO86" i="3"/>
  <c r="CA86" i="3" s="1"/>
  <c r="CM86" i="3" s="1"/>
  <c r="BP86" i="3"/>
  <c r="CB86" i="3" s="1"/>
  <c r="CN86" i="3" s="1"/>
  <c r="BQ86" i="3"/>
  <c r="CC86" i="3" s="1"/>
  <c r="CO86" i="3" s="1"/>
  <c r="BR86" i="3"/>
  <c r="CD86" i="3" s="1"/>
  <c r="CP86" i="3" s="1"/>
  <c r="BS86" i="3"/>
  <c r="CE86" i="3" s="1"/>
  <c r="CQ86" i="3" s="1"/>
  <c r="BT86" i="3"/>
  <c r="CF86" i="3" s="1"/>
  <c r="CR86" i="3" s="1"/>
  <c r="BU86" i="3"/>
  <c r="CG86" i="3" s="1"/>
  <c r="CS86" i="3" s="1"/>
  <c r="BV86" i="3"/>
  <c r="CH86" i="3" s="1"/>
  <c r="CT86" i="3" s="1"/>
  <c r="BM87" i="3"/>
  <c r="BY87" i="3" s="1"/>
  <c r="CK87" i="3" s="1"/>
  <c r="BN87" i="3"/>
  <c r="BZ87" i="3" s="1"/>
  <c r="CL87" i="3" s="1"/>
  <c r="BO87" i="3"/>
  <c r="CA87" i="3" s="1"/>
  <c r="CM87" i="3" s="1"/>
  <c r="BP87" i="3"/>
  <c r="CB87" i="3" s="1"/>
  <c r="CN87" i="3" s="1"/>
  <c r="BQ87" i="3"/>
  <c r="CC87" i="3" s="1"/>
  <c r="CO87" i="3" s="1"/>
  <c r="BR87" i="3"/>
  <c r="CD87" i="3" s="1"/>
  <c r="CP87" i="3" s="1"/>
  <c r="BS87" i="3"/>
  <c r="CE87" i="3" s="1"/>
  <c r="CQ87" i="3" s="1"/>
  <c r="BT87" i="3"/>
  <c r="CF87" i="3" s="1"/>
  <c r="CR87" i="3" s="1"/>
  <c r="BU87" i="3"/>
  <c r="CG87" i="3" s="1"/>
  <c r="CS87" i="3" s="1"/>
  <c r="BV87" i="3"/>
  <c r="CH87" i="3" s="1"/>
  <c r="CT87" i="3" s="1"/>
  <c r="BM88" i="3"/>
  <c r="BY88" i="3" s="1"/>
  <c r="CK88" i="3" s="1"/>
  <c r="BN88" i="3"/>
  <c r="BZ88" i="3" s="1"/>
  <c r="CL88" i="3" s="1"/>
  <c r="BO88" i="3"/>
  <c r="CA88" i="3" s="1"/>
  <c r="CM88" i="3" s="1"/>
  <c r="BP88" i="3"/>
  <c r="CB88" i="3" s="1"/>
  <c r="CN88" i="3" s="1"/>
  <c r="BQ88" i="3"/>
  <c r="CC88" i="3" s="1"/>
  <c r="CO88" i="3" s="1"/>
  <c r="BR88" i="3"/>
  <c r="CD88" i="3" s="1"/>
  <c r="CP88" i="3" s="1"/>
  <c r="BS88" i="3"/>
  <c r="CE88" i="3" s="1"/>
  <c r="CQ88" i="3" s="1"/>
  <c r="BT88" i="3"/>
  <c r="CF88" i="3" s="1"/>
  <c r="CR88" i="3" s="1"/>
  <c r="BU88" i="3"/>
  <c r="CG88" i="3" s="1"/>
  <c r="CS88" i="3" s="1"/>
  <c r="BV88" i="3"/>
  <c r="CH88" i="3" s="1"/>
  <c r="CT88" i="3" s="1"/>
  <c r="BM89" i="3"/>
  <c r="BY89" i="3" s="1"/>
  <c r="CK89" i="3" s="1"/>
  <c r="BN89" i="3"/>
  <c r="BZ89" i="3" s="1"/>
  <c r="CL89" i="3" s="1"/>
  <c r="BO89" i="3"/>
  <c r="CA89" i="3" s="1"/>
  <c r="CM89" i="3" s="1"/>
  <c r="BP89" i="3"/>
  <c r="CB89" i="3" s="1"/>
  <c r="CN89" i="3" s="1"/>
  <c r="BQ89" i="3"/>
  <c r="CC89" i="3" s="1"/>
  <c r="CO89" i="3" s="1"/>
  <c r="BR89" i="3"/>
  <c r="CD89" i="3" s="1"/>
  <c r="CP89" i="3" s="1"/>
  <c r="BS89" i="3"/>
  <c r="CE89" i="3" s="1"/>
  <c r="CQ89" i="3" s="1"/>
  <c r="BT89" i="3"/>
  <c r="CF89" i="3" s="1"/>
  <c r="CR89" i="3" s="1"/>
  <c r="BU89" i="3"/>
  <c r="CG89" i="3" s="1"/>
  <c r="CS89" i="3" s="1"/>
  <c r="BV89" i="3"/>
  <c r="CH89" i="3" s="1"/>
  <c r="CT89" i="3" s="1"/>
  <c r="BM90" i="3"/>
  <c r="BY90" i="3" s="1"/>
  <c r="CK90" i="3" s="1"/>
  <c r="BN90" i="3"/>
  <c r="BZ90" i="3" s="1"/>
  <c r="CL90" i="3" s="1"/>
  <c r="BO90" i="3"/>
  <c r="CA90" i="3" s="1"/>
  <c r="CM90" i="3" s="1"/>
  <c r="BP90" i="3"/>
  <c r="CB90" i="3" s="1"/>
  <c r="CN90" i="3" s="1"/>
  <c r="BQ90" i="3"/>
  <c r="CC90" i="3" s="1"/>
  <c r="CO90" i="3" s="1"/>
  <c r="BR90" i="3"/>
  <c r="CD90" i="3" s="1"/>
  <c r="CP90" i="3" s="1"/>
  <c r="BS90" i="3"/>
  <c r="CE90" i="3" s="1"/>
  <c r="CQ90" i="3" s="1"/>
  <c r="BT90" i="3"/>
  <c r="CF90" i="3" s="1"/>
  <c r="CR90" i="3" s="1"/>
  <c r="BU90" i="3"/>
  <c r="CG90" i="3" s="1"/>
  <c r="CS90" i="3" s="1"/>
  <c r="BV90" i="3"/>
  <c r="CH90" i="3" s="1"/>
  <c r="CT90" i="3" s="1"/>
  <c r="BM91" i="3"/>
  <c r="BY91" i="3" s="1"/>
  <c r="CK91" i="3" s="1"/>
  <c r="BN91" i="3"/>
  <c r="BZ91" i="3" s="1"/>
  <c r="CL91" i="3" s="1"/>
  <c r="BO91" i="3"/>
  <c r="CA91" i="3" s="1"/>
  <c r="CM91" i="3" s="1"/>
  <c r="BP91" i="3"/>
  <c r="CB91" i="3" s="1"/>
  <c r="CN91" i="3" s="1"/>
  <c r="BQ91" i="3"/>
  <c r="CC91" i="3" s="1"/>
  <c r="CO91" i="3" s="1"/>
  <c r="BR91" i="3"/>
  <c r="CD91" i="3" s="1"/>
  <c r="CP91" i="3" s="1"/>
  <c r="BS91" i="3"/>
  <c r="CE91" i="3" s="1"/>
  <c r="CQ91" i="3" s="1"/>
  <c r="BT91" i="3"/>
  <c r="CF91" i="3" s="1"/>
  <c r="CR91" i="3" s="1"/>
  <c r="BU91" i="3"/>
  <c r="CG91" i="3" s="1"/>
  <c r="CS91" i="3" s="1"/>
  <c r="BV91" i="3"/>
  <c r="CH91" i="3" s="1"/>
  <c r="CT91" i="3" s="1"/>
  <c r="BM92" i="3"/>
  <c r="BY92" i="3" s="1"/>
  <c r="CK92" i="3" s="1"/>
  <c r="BN92" i="3"/>
  <c r="BZ92" i="3" s="1"/>
  <c r="CL92" i="3" s="1"/>
  <c r="BO92" i="3"/>
  <c r="CA92" i="3" s="1"/>
  <c r="CM92" i="3" s="1"/>
  <c r="BP92" i="3"/>
  <c r="CB92" i="3" s="1"/>
  <c r="CN92" i="3" s="1"/>
  <c r="BQ92" i="3"/>
  <c r="CC92" i="3" s="1"/>
  <c r="CO92" i="3" s="1"/>
  <c r="BR92" i="3"/>
  <c r="CD92" i="3" s="1"/>
  <c r="CP92" i="3" s="1"/>
  <c r="BS92" i="3"/>
  <c r="CE92" i="3" s="1"/>
  <c r="CQ92" i="3" s="1"/>
  <c r="BT92" i="3"/>
  <c r="CF92" i="3" s="1"/>
  <c r="CR92" i="3" s="1"/>
  <c r="BU92" i="3"/>
  <c r="CG92" i="3" s="1"/>
  <c r="CS92" i="3" s="1"/>
  <c r="BV92" i="3"/>
  <c r="CH92" i="3" s="1"/>
  <c r="CT92" i="3" s="1"/>
  <c r="BL88" i="3"/>
  <c r="BX88" i="3" s="1"/>
  <c r="CJ88" i="3" s="1"/>
  <c r="BL90" i="3"/>
  <c r="BX90" i="3" s="1"/>
  <c r="CJ90" i="3" s="1"/>
  <c r="BK92" i="3"/>
  <c r="BW92" i="3" s="1"/>
  <c r="CI92" i="3" s="1"/>
  <c r="BM86" i="3"/>
  <c r="BY86" i="3" s="1"/>
  <c r="CK86" i="3" s="1"/>
  <c r="BL89" i="3"/>
  <c r="BX89" i="3" s="1"/>
  <c r="CJ89" i="3" s="1"/>
  <c r="BL91" i="3"/>
  <c r="BX91" i="3" s="1"/>
  <c r="CJ91" i="3" s="1"/>
  <c r="BL92" i="3"/>
  <c r="BX92" i="3" s="1"/>
  <c r="CJ92" i="3" s="1"/>
  <c r="BL87" i="3"/>
  <c r="BX87" i="3" s="1"/>
  <c r="CJ87" i="3" s="1"/>
  <c r="BL86" i="3"/>
  <c r="BX86" i="3" s="1"/>
  <c r="CJ86" i="3" s="1"/>
  <c r="BK88" i="3"/>
  <c r="BW88" i="3" s="1"/>
  <c r="CI88" i="3" s="1"/>
  <c r="BK89" i="3"/>
  <c r="BW89" i="3" s="1"/>
  <c r="CI89" i="3" s="1"/>
  <c r="BK90" i="3"/>
  <c r="BW90" i="3" s="1"/>
  <c r="CI90" i="3" s="1"/>
  <c r="BK91" i="3"/>
  <c r="BW91" i="3" s="1"/>
  <c r="CI91" i="3" s="1"/>
  <c r="BK87" i="3"/>
  <c r="BW87" i="3" s="1"/>
  <c r="CI87" i="3" s="1"/>
  <c r="BK86" i="3"/>
  <c r="BW86" i="3" s="1"/>
  <c r="CI86" i="3" s="1"/>
  <c r="BR86" i="2"/>
  <c r="CD86" i="2" s="1"/>
  <c r="CP86" i="2" s="1"/>
  <c r="BT89" i="2"/>
  <c r="CF89" i="2" s="1"/>
  <c r="CR89" i="2" s="1"/>
  <c r="BV92" i="2"/>
  <c r="CH92" i="2" s="1"/>
  <c r="CT92" i="2" s="1"/>
  <c r="BM86" i="2"/>
  <c r="BY86" i="2" s="1"/>
  <c r="CK86" i="2" s="1"/>
  <c r="BN86" i="2"/>
  <c r="BZ86" i="2" s="1"/>
  <c r="CL86" i="2" s="1"/>
  <c r="BO86" i="2"/>
  <c r="CA86" i="2" s="1"/>
  <c r="CM86" i="2" s="1"/>
  <c r="BP86" i="2"/>
  <c r="CB86" i="2" s="1"/>
  <c r="CN86" i="2" s="1"/>
  <c r="BQ86" i="2"/>
  <c r="CC86" i="2" s="1"/>
  <c r="CO86" i="2" s="1"/>
  <c r="BS86" i="2"/>
  <c r="CE86" i="2" s="1"/>
  <c r="CQ86" i="2" s="1"/>
  <c r="BT86" i="2"/>
  <c r="CF86" i="2" s="1"/>
  <c r="CR86" i="2" s="1"/>
  <c r="BU86" i="2"/>
  <c r="CG86" i="2" s="1"/>
  <c r="CS86" i="2" s="1"/>
  <c r="BV86" i="2"/>
  <c r="CH86" i="2" s="1"/>
  <c r="CT86" i="2" s="1"/>
  <c r="BM87" i="2"/>
  <c r="BY87" i="2" s="1"/>
  <c r="CK87" i="2" s="1"/>
  <c r="BN87" i="2"/>
  <c r="BZ87" i="2" s="1"/>
  <c r="CL87" i="2" s="1"/>
  <c r="BO87" i="2"/>
  <c r="CA87" i="2" s="1"/>
  <c r="CM87" i="2" s="1"/>
  <c r="BP87" i="2"/>
  <c r="CB87" i="2" s="1"/>
  <c r="CN87" i="2" s="1"/>
  <c r="BQ87" i="2"/>
  <c r="CC87" i="2" s="1"/>
  <c r="CO87" i="2" s="1"/>
  <c r="BR87" i="2"/>
  <c r="CD87" i="2" s="1"/>
  <c r="CP87" i="2" s="1"/>
  <c r="BS87" i="2"/>
  <c r="CE87" i="2" s="1"/>
  <c r="CQ87" i="2" s="1"/>
  <c r="BT87" i="2"/>
  <c r="CF87" i="2" s="1"/>
  <c r="CR87" i="2" s="1"/>
  <c r="BU87" i="2"/>
  <c r="CG87" i="2" s="1"/>
  <c r="CS87" i="2" s="1"/>
  <c r="BV87" i="2"/>
  <c r="CH87" i="2" s="1"/>
  <c r="CT87" i="2" s="1"/>
  <c r="BM88" i="2"/>
  <c r="BY88" i="2" s="1"/>
  <c r="CK88" i="2" s="1"/>
  <c r="BN88" i="2"/>
  <c r="BZ88" i="2" s="1"/>
  <c r="CL88" i="2" s="1"/>
  <c r="BO88" i="2"/>
  <c r="CA88" i="2" s="1"/>
  <c r="CM88" i="2" s="1"/>
  <c r="BP88" i="2"/>
  <c r="CB88" i="2" s="1"/>
  <c r="CN88" i="2" s="1"/>
  <c r="BQ88" i="2"/>
  <c r="CC88" i="2" s="1"/>
  <c r="CO88" i="2" s="1"/>
  <c r="BR88" i="2"/>
  <c r="CD88" i="2" s="1"/>
  <c r="CP88" i="2" s="1"/>
  <c r="BS88" i="2"/>
  <c r="CE88" i="2" s="1"/>
  <c r="CQ88" i="2" s="1"/>
  <c r="BT88" i="2"/>
  <c r="CF88" i="2" s="1"/>
  <c r="CR88" i="2" s="1"/>
  <c r="BU88" i="2"/>
  <c r="CG88" i="2" s="1"/>
  <c r="CS88" i="2" s="1"/>
  <c r="BV88" i="2"/>
  <c r="CH88" i="2" s="1"/>
  <c r="CT88" i="2" s="1"/>
  <c r="BM89" i="2"/>
  <c r="BY89" i="2" s="1"/>
  <c r="CK89" i="2" s="1"/>
  <c r="BN89" i="2"/>
  <c r="BZ89" i="2" s="1"/>
  <c r="CL89" i="2" s="1"/>
  <c r="BO89" i="2"/>
  <c r="CA89" i="2" s="1"/>
  <c r="CM89" i="2" s="1"/>
  <c r="BP89" i="2"/>
  <c r="CB89" i="2" s="1"/>
  <c r="CN89" i="2" s="1"/>
  <c r="BQ89" i="2"/>
  <c r="CC89" i="2" s="1"/>
  <c r="CO89" i="2" s="1"/>
  <c r="BR89" i="2"/>
  <c r="CD89" i="2" s="1"/>
  <c r="CP89" i="2" s="1"/>
  <c r="BS89" i="2"/>
  <c r="CE89" i="2" s="1"/>
  <c r="CQ89" i="2" s="1"/>
  <c r="BU89" i="2"/>
  <c r="CG89" i="2" s="1"/>
  <c r="CS89" i="2" s="1"/>
  <c r="BV89" i="2"/>
  <c r="CH89" i="2" s="1"/>
  <c r="CT89" i="2" s="1"/>
  <c r="BM90" i="2"/>
  <c r="BY90" i="2" s="1"/>
  <c r="CK90" i="2" s="1"/>
  <c r="BN90" i="2"/>
  <c r="BZ90" i="2" s="1"/>
  <c r="CL90" i="2" s="1"/>
  <c r="BO90" i="2"/>
  <c r="CA90" i="2" s="1"/>
  <c r="CM90" i="2" s="1"/>
  <c r="BP90" i="2"/>
  <c r="CB90" i="2" s="1"/>
  <c r="CN90" i="2" s="1"/>
  <c r="BQ90" i="2"/>
  <c r="CC90" i="2" s="1"/>
  <c r="CO90" i="2" s="1"/>
  <c r="BR90" i="2"/>
  <c r="CD90" i="2" s="1"/>
  <c r="CP90" i="2" s="1"/>
  <c r="BS90" i="2"/>
  <c r="CE90" i="2" s="1"/>
  <c r="CQ90" i="2" s="1"/>
  <c r="BT90" i="2"/>
  <c r="CF90" i="2" s="1"/>
  <c r="CR90" i="2" s="1"/>
  <c r="BU90" i="2"/>
  <c r="CG90" i="2" s="1"/>
  <c r="CS90" i="2" s="1"/>
  <c r="BV90" i="2"/>
  <c r="CH90" i="2" s="1"/>
  <c r="CT90" i="2" s="1"/>
  <c r="BM91" i="2"/>
  <c r="BY91" i="2" s="1"/>
  <c r="CK91" i="2" s="1"/>
  <c r="BN91" i="2"/>
  <c r="BZ91" i="2" s="1"/>
  <c r="CL91" i="2" s="1"/>
  <c r="BO91" i="2"/>
  <c r="CA91" i="2" s="1"/>
  <c r="CM91" i="2" s="1"/>
  <c r="BP91" i="2"/>
  <c r="CB91" i="2" s="1"/>
  <c r="CN91" i="2" s="1"/>
  <c r="BQ91" i="2"/>
  <c r="CC91" i="2" s="1"/>
  <c r="CO91" i="2" s="1"/>
  <c r="BR91" i="2"/>
  <c r="CD91" i="2" s="1"/>
  <c r="CP91" i="2" s="1"/>
  <c r="BS91" i="2"/>
  <c r="CE91" i="2" s="1"/>
  <c r="CQ91" i="2" s="1"/>
  <c r="BT91" i="2"/>
  <c r="CF91" i="2" s="1"/>
  <c r="CR91" i="2" s="1"/>
  <c r="BU91" i="2"/>
  <c r="CG91" i="2" s="1"/>
  <c r="CS91" i="2" s="1"/>
  <c r="BV91" i="2"/>
  <c r="CH91" i="2" s="1"/>
  <c r="CT91" i="2" s="1"/>
  <c r="BM92" i="2"/>
  <c r="BY92" i="2" s="1"/>
  <c r="CK92" i="2" s="1"/>
  <c r="BN92" i="2"/>
  <c r="BZ92" i="2" s="1"/>
  <c r="CL92" i="2" s="1"/>
  <c r="BO92" i="2"/>
  <c r="CA92" i="2" s="1"/>
  <c r="CM92" i="2" s="1"/>
  <c r="BP92" i="2"/>
  <c r="CB92" i="2" s="1"/>
  <c r="CN92" i="2" s="1"/>
  <c r="BQ92" i="2"/>
  <c r="CC92" i="2" s="1"/>
  <c r="CO92" i="2" s="1"/>
  <c r="BR92" i="2"/>
  <c r="CD92" i="2" s="1"/>
  <c r="CP92" i="2" s="1"/>
  <c r="BS92" i="2"/>
  <c r="CE92" i="2" s="1"/>
  <c r="CQ92" i="2" s="1"/>
  <c r="BT92" i="2"/>
  <c r="CF92" i="2" s="1"/>
  <c r="CR92" i="2" s="1"/>
  <c r="BU92" i="2"/>
  <c r="CG92" i="2" s="1"/>
  <c r="CS92" i="2" s="1"/>
  <c r="BL86" i="2"/>
  <c r="BX86" i="2" s="1"/>
  <c r="CJ86" i="2" s="1"/>
  <c r="BL87" i="2"/>
  <c r="BX87" i="2" s="1"/>
  <c r="CJ87" i="2" s="1"/>
  <c r="BL88" i="2"/>
  <c r="BX88" i="2" s="1"/>
  <c r="CJ88" i="2" s="1"/>
  <c r="BL89" i="2"/>
  <c r="BX89" i="2" s="1"/>
  <c r="CJ89" i="2" s="1"/>
  <c r="BL90" i="2"/>
  <c r="BX90" i="2" s="1"/>
  <c r="CJ90" i="2" s="1"/>
  <c r="BL91" i="2"/>
  <c r="BX91" i="2" s="1"/>
  <c r="CJ91" i="2" s="1"/>
  <c r="BL92" i="2"/>
  <c r="BX92" i="2" s="1"/>
  <c r="CJ92" i="2" s="1"/>
  <c r="BK87" i="2"/>
  <c r="BW87" i="2" s="1"/>
  <c r="CI87" i="2" s="1"/>
  <c r="BK88" i="2"/>
  <c r="BW88" i="2" s="1"/>
  <c r="CI88" i="2" s="1"/>
  <c r="BK89" i="2"/>
  <c r="BW89" i="2" s="1"/>
  <c r="CI89" i="2" s="1"/>
  <c r="BK90" i="2"/>
  <c r="BW90" i="2" s="1"/>
  <c r="CI90" i="2" s="1"/>
  <c r="BK91" i="2"/>
  <c r="BW91" i="2" s="1"/>
  <c r="CI91" i="2" s="1"/>
  <c r="BK92" i="2"/>
  <c r="BW92" i="2" s="1"/>
  <c r="CI92" i="2" s="1"/>
  <c r="BK86" i="2"/>
  <c r="BW86" i="2" s="1"/>
  <c r="CI86" i="2" s="1"/>
  <c r="T4" i="1" l="1"/>
  <c r="AT66" i="3"/>
  <c r="BF66" i="3" s="1"/>
  <c r="BR66" i="3" s="1"/>
  <c r="CD66" i="3" s="1"/>
  <c r="CP66" i="3" s="1"/>
  <c r="E14" i="8"/>
  <c r="AT68" i="3"/>
  <c r="BF68" i="3" s="1"/>
  <c r="BR68" i="3" s="1"/>
  <c r="CD68" i="3" s="1"/>
  <c r="CP68" i="3" s="1"/>
  <c r="BE67" i="3"/>
  <c r="BQ67" i="3" s="1"/>
  <c r="CC67" i="3" s="1"/>
  <c r="CO67" i="3" s="1"/>
  <c r="AT67" i="3"/>
  <c r="BF67" i="3" s="1"/>
  <c r="BR67" i="3" s="1"/>
  <c r="CD67" i="3" s="1"/>
  <c r="CP67" i="3" s="1"/>
  <c r="AT64" i="3"/>
  <c r="BF64" i="3" s="1"/>
  <c r="BR64" i="3" s="1"/>
  <c r="CD64" i="3" s="1"/>
  <c r="CP64" i="3" s="1"/>
  <c r="BE63" i="3"/>
  <c r="BQ63" i="3" s="1"/>
  <c r="CC63" i="3" s="1"/>
  <c r="CO63" i="3" s="1"/>
  <c r="AT63" i="3"/>
  <c r="BF63" i="3" s="1"/>
  <c r="BR63" i="3" s="1"/>
  <c r="CD63" i="3" s="1"/>
  <c r="CP63" i="3" s="1"/>
  <c r="AT65" i="3"/>
  <c r="BF65" i="3" s="1"/>
  <c r="BR65" i="3" s="1"/>
  <c r="CD65" i="3" s="1"/>
  <c r="CP65" i="3" s="1"/>
  <c r="AT62" i="3"/>
  <c r="BF62" i="3" s="1"/>
  <c r="BR62" i="3" s="1"/>
  <c r="CD62" i="3" s="1"/>
  <c r="CP62" i="3" s="1"/>
  <c r="BE62" i="3"/>
  <c r="BQ62" i="3" s="1"/>
  <c r="CC62" i="3" s="1"/>
  <c r="CO62" i="3" s="1"/>
  <c r="J5" i="8"/>
  <c r="J6" i="8" s="1"/>
  <c r="K5" i="8"/>
  <c r="L5" i="8"/>
  <c r="U4" i="1"/>
  <c r="X4" i="3"/>
  <c r="W4" i="1" s="1"/>
  <c r="V4" i="1"/>
  <c r="K6" i="8" l="1"/>
  <c r="Y4" i="3"/>
  <c r="X4" i="1" s="1"/>
  <c r="L6" i="8"/>
  <c r="Z4" i="3" l="1"/>
  <c r="Y4" i="1" s="1"/>
  <c r="AA4" i="3" l="1"/>
  <c r="AB4" i="3" s="1"/>
  <c r="Z4" i="1"/>
  <c r="AA4" i="1" l="1"/>
  <c r="AC4" i="3"/>
  <c r="AD4" i="3" l="1"/>
  <c r="AB4" i="1"/>
  <c r="AC4" i="1" l="1"/>
  <c r="AE4" i="3"/>
  <c r="AD4" i="1" l="1"/>
  <c r="AF4" i="3"/>
  <c r="AE4" i="1" l="1"/>
  <c r="AG4" i="3"/>
  <c r="AH4" i="3" l="1"/>
  <c r="AF4" i="1"/>
  <c r="AG4" i="1" l="1"/>
  <c r="AI4" i="3"/>
  <c r="AH4" i="1" l="1"/>
  <c r="AJ4" i="3"/>
  <c r="AI4" i="1" l="1"/>
  <c r="AK4" i="3"/>
  <c r="AL4" i="3" l="1"/>
  <c r="AJ4" i="1"/>
  <c r="AK4" i="1" l="1"/>
  <c r="AM4" i="3"/>
  <c r="AL4" i="1" l="1"/>
  <c r="AN4" i="3"/>
  <c r="AM4" i="1" l="1"/>
  <c r="AO4" i="3"/>
  <c r="AP4" i="3" l="1"/>
  <c r="AN4" i="1"/>
  <c r="AO4" i="1" l="1"/>
  <c r="AQ4" i="3"/>
  <c r="AP4" i="1" l="1"/>
  <c r="AR4" i="3"/>
  <c r="AQ4" i="1" l="1"/>
  <c r="AS4" i="3"/>
  <c r="AT4" i="3" l="1"/>
  <c r="AR4" i="1"/>
  <c r="AS4" i="1" l="1"/>
  <c r="AU4" i="3"/>
  <c r="AT4" i="1" l="1"/>
  <c r="AV4" i="3"/>
  <c r="AU4" i="1" l="1"/>
  <c r="AW4" i="3"/>
  <c r="AX4" i="3" l="1"/>
  <c r="AV4" i="1"/>
  <c r="AW4" i="1" l="1"/>
  <c r="AY4" i="3"/>
  <c r="AX4" i="1" l="1"/>
  <c r="AZ4" i="3"/>
  <c r="AY4" i="1" l="1"/>
  <c r="BA4" i="3"/>
  <c r="BB4" i="3" l="1"/>
  <c r="AZ4" i="1"/>
  <c r="BA4" i="1" l="1"/>
  <c r="BC4" i="3"/>
  <c r="BB4" i="1" l="1"/>
  <c r="BD4" i="3"/>
  <c r="BC4" i="1" l="1"/>
  <c r="BE4" i="3"/>
  <c r="BF4" i="3" l="1"/>
  <c r="BD4" i="1"/>
  <c r="BE4" i="1" l="1"/>
  <c r="BG4" i="3"/>
  <c r="BF4" i="1" l="1"/>
  <c r="BH4" i="3"/>
  <c r="BG4" i="1" l="1"/>
  <c r="BI4" i="3"/>
  <c r="BJ4" i="3" l="1"/>
  <c r="BH4" i="1"/>
  <c r="BI4" i="1" l="1"/>
  <c r="BK4" i="3"/>
  <c r="BJ4" i="1" l="1"/>
  <c r="BL4" i="3"/>
  <c r="BK4" i="1" l="1"/>
  <c r="BM4" i="3"/>
  <c r="BN4" i="3" l="1"/>
  <c r="BL4" i="1"/>
  <c r="BM4" i="1" l="1"/>
  <c r="BO4" i="3"/>
  <c r="BN4" i="1" l="1"/>
  <c r="BP4" i="3"/>
  <c r="BO4" i="1" l="1"/>
  <c r="BQ4" i="3"/>
  <c r="BR4" i="3" l="1"/>
  <c r="BP4" i="1"/>
  <c r="BQ4" i="1" l="1"/>
  <c r="BS4" i="3"/>
  <c r="BR4" i="1" l="1"/>
  <c r="BT4" i="3"/>
  <c r="BS4" i="1" l="1"/>
  <c r="BU4" i="3"/>
  <c r="BV4" i="3" l="1"/>
  <c r="BT4" i="1"/>
  <c r="BU4" i="1" l="1"/>
  <c r="BW4" i="3"/>
  <c r="BV4" i="1" l="1"/>
  <c r="BX4" i="3"/>
  <c r="BW4" i="1" l="1"/>
  <c r="BY4" i="3"/>
  <c r="BZ4" i="3" l="1"/>
  <c r="BX4" i="1"/>
  <c r="BY4" i="1" l="1"/>
  <c r="CA4" i="3"/>
  <c r="BZ4" i="1" l="1"/>
  <c r="CB4" i="3"/>
  <c r="CA4" i="1" l="1"/>
  <c r="CC4" i="3"/>
  <c r="CD4" i="3" l="1"/>
  <c r="CB4" i="1"/>
  <c r="CC4" i="1" l="1"/>
  <c r="CE4" i="3"/>
  <c r="CD4" i="1" l="1"/>
  <c r="CF4" i="3"/>
  <c r="CE4" i="1" l="1"/>
  <c r="CG4" i="3"/>
  <c r="CH4" i="3" l="1"/>
  <c r="CF4" i="1"/>
  <c r="CG4" i="1" l="1"/>
  <c r="CI4" i="3"/>
  <c r="CH4" i="1" l="1"/>
  <c r="CJ4" i="3"/>
  <c r="CI4" i="1" l="1"/>
  <c r="CK4" i="3"/>
  <c r="CL4" i="3" l="1"/>
  <c r="CJ4" i="1"/>
  <c r="CK4" i="1" l="1"/>
  <c r="CM4" i="3"/>
  <c r="CL4" i="1" l="1"/>
  <c r="CN4" i="3"/>
  <c r="CM4" i="1" l="1"/>
  <c r="CO4" i="3"/>
  <c r="CP4" i="3" l="1"/>
  <c r="CN4" i="1"/>
  <c r="CO4" i="1" l="1"/>
  <c r="CQ4" i="3"/>
  <c r="CP4" i="1" l="1"/>
  <c r="CR4" i="3"/>
  <c r="CQ4" i="1" l="1"/>
  <c r="CS4" i="3"/>
  <c r="CT4" i="3" l="1"/>
  <c r="CS4" i="1" s="1"/>
  <c r="CR4" i="1"/>
  <c r="AH68" i="3" l="1"/>
  <c r="AI68" i="3" s="1"/>
  <c r="AJ68" i="3" s="1"/>
  <c r="AK68" i="3" s="1"/>
  <c r="AL68" i="3" s="1"/>
  <c r="AH67" i="3"/>
  <c r="AI67" i="3" s="1"/>
  <c r="AJ67" i="3" s="1"/>
  <c r="AK67" i="3" s="1"/>
  <c r="AL67" i="3" s="1"/>
  <c r="AH66" i="3"/>
  <c r="AI66" i="3" s="1"/>
  <c r="AJ66" i="3" s="1"/>
  <c r="AK66" i="3" s="1"/>
  <c r="AL66" i="3" s="1"/>
  <c r="AH65" i="3"/>
  <c r="AI65" i="3" s="1"/>
  <c r="AJ65" i="3" s="1"/>
  <c r="AK65" i="3" s="1"/>
  <c r="AL65" i="3" s="1"/>
  <c r="AH64" i="3"/>
  <c r="AI64" i="3" s="1"/>
  <c r="AJ64" i="3" s="1"/>
  <c r="AK64" i="3" s="1"/>
  <c r="AL64" i="3" s="1"/>
  <c r="AH63" i="3"/>
  <c r="AI63" i="3" s="1"/>
  <c r="AJ63" i="3" s="1"/>
  <c r="AK63" i="3" s="1"/>
  <c r="AL63" i="3" s="1"/>
  <c r="AH62" i="3"/>
  <c r="AI62" i="3" s="1"/>
  <c r="AJ62" i="3" s="1"/>
  <c r="AK62" i="3" s="1"/>
  <c r="AL62" i="3" s="1"/>
  <c r="AO62" i="2"/>
  <c r="BA62" i="2" s="1"/>
  <c r="BM62" i="2" s="1"/>
  <c r="BY62" i="2" s="1"/>
  <c r="CK62" i="2" s="1"/>
  <c r="AP62" i="2"/>
  <c r="BB62" i="2" s="1"/>
  <c r="BN62" i="2" s="1"/>
  <c r="BZ62" i="2" s="1"/>
  <c r="CL62" i="2" s="1"/>
  <c r="AO63" i="2"/>
  <c r="BA63" i="2" s="1"/>
  <c r="BM63" i="2" s="1"/>
  <c r="BY63" i="2" s="1"/>
  <c r="CK63" i="2" s="1"/>
  <c r="AP63" i="2"/>
  <c r="BB63" i="2" s="1"/>
  <c r="BN63" i="2" s="1"/>
  <c r="BZ63" i="2" s="1"/>
  <c r="CL63" i="2" s="1"/>
  <c r="AO64" i="2"/>
  <c r="BA64" i="2" s="1"/>
  <c r="BM64" i="2" s="1"/>
  <c r="BY64" i="2" s="1"/>
  <c r="CK64" i="2" s="1"/>
  <c r="AP64" i="2"/>
  <c r="BB64" i="2" s="1"/>
  <c r="BN64" i="2" s="1"/>
  <c r="BZ64" i="2" s="1"/>
  <c r="CL64" i="2" s="1"/>
  <c r="AO65" i="2"/>
  <c r="BA65" i="2" s="1"/>
  <c r="BM65" i="2" s="1"/>
  <c r="BY65" i="2" s="1"/>
  <c r="CK65" i="2" s="1"/>
  <c r="AP65" i="2"/>
  <c r="BB65" i="2" s="1"/>
  <c r="BN65" i="2" s="1"/>
  <c r="BZ65" i="2" s="1"/>
  <c r="CL65" i="2" s="1"/>
  <c r="AO66" i="2"/>
  <c r="BA66" i="2" s="1"/>
  <c r="BM66" i="2" s="1"/>
  <c r="BY66" i="2" s="1"/>
  <c r="CK66" i="2" s="1"/>
  <c r="AP66" i="2"/>
  <c r="BB66" i="2" s="1"/>
  <c r="BN66" i="2" s="1"/>
  <c r="BZ66" i="2" s="1"/>
  <c r="CL66" i="2" s="1"/>
  <c r="AO67" i="2"/>
  <c r="BA67" i="2" s="1"/>
  <c r="BM67" i="2" s="1"/>
  <c r="BY67" i="2" s="1"/>
  <c r="CK67" i="2" s="1"/>
  <c r="AP67" i="2"/>
  <c r="BB67" i="2" s="1"/>
  <c r="BN67" i="2" s="1"/>
  <c r="BZ67" i="2" s="1"/>
  <c r="CL67" i="2" s="1"/>
  <c r="AO68" i="2"/>
  <c r="BA68" i="2" s="1"/>
  <c r="BM68" i="2" s="1"/>
  <c r="BY68" i="2" s="1"/>
  <c r="CK68" i="2" s="1"/>
  <c r="AP68" i="2"/>
  <c r="BB68" i="2" s="1"/>
  <c r="BN68" i="2" s="1"/>
  <c r="BZ68" i="2" s="1"/>
  <c r="CL68" i="2" s="1"/>
  <c r="AR63" i="2"/>
  <c r="BD63" i="2" s="1"/>
  <c r="BP63" i="2" s="1"/>
  <c r="CB63" i="2" s="1"/>
  <c r="CN63" i="2" s="1"/>
  <c r="AH64" i="2"/>
  <c r="AI64" i="2" s="1"/>
  <c r="AJ64" i="2" s="1"/>
  <c r="AK64" i="2" s="1"/>
  <c r="AL64" i="2" s="1"/>
  <c r="AX64" i="2" s="1"/>
  <c r="AQ66" i="2"/>
  <c r="BC66" i="2" s="1"/>
  <c r="BO66" i="2" s="1"/>
  <c r="CA66" i="2" s="1"/>
  <c r="CM66" i="2" s="1"/>
  <c r="AR67" i="2"/>
  <c r="BD67" i="2" s="1"/>
  <c r="BP67" i="2" s="1"/>
  <c r="CB67" i="2" s="1"/>
  <c r="CN67" i="2" s="1"/>
  <c r="AR68" i="2"/>
  <c r="BD68" i="2" s="1"/>
  <c r="BP68" i="2" s="1"/>
  <c r="CB68" i="2" s="1"/>
  <c r="CN68" i="2" s="1"/>
  <c r="AR62" i="2"/>
  <c r="BD62" i="2" s="1"/>
  <c r="BP62" i="2" s="1"/>
  <c r="CB62" i="2" s="1"/>
  <c r="CN62" i="2" s="1"/>
  <c r="AH104" i="3"/>
  <c r="AI104" i="3" s="1"/>
  <c r="AJ104" i="3" s="1"/>
  <c r="AK104" i="3" s="1"/>
  <c r="AL104" i="3" s="1"/>
  <c r="AH98" i="3"/>
  <c r="AI98" i="3" s="1"/>
  <c r="AJ98" i="3" s="1"/>
  <c r="AK98" i="3" s="1"/>
  <c r="AL98" i="3" s="1"/>
  <c r="AH99" i="3"/>
  <c r="AI99" i="3" s="1"/>
  <c r="AJ99" i="3" s="1"/>
  <c r="AK99" i="3" s="1"/>
  <c r="AL99" i="3" s="1"/>
  <c r="AH100" i="3"/>
  <c r="AI100" i="3" s="1"/>
  <c r="AJ100" i="3" s="1"/>
  <c r="AK100" i="3" s="1"/>
  <c r="AL100" i="3" s="1"/>
  <c r="AH103" i="3"/>
  <c r="AI103" i="3" s="1"/>
  <c r="AJ103" i="3" s="1"/>
  <c r="AK103" i="3" s="1"/>
  <c r="AL103" i="3" s="1"/>
  <c r="AH101" i="3"/>
  <c r="AI101" i="3" s="1"/>
  <c r="AJ101" i="3" s="1"/>
  <c r="AK101" i="3" s="1"/>
  <c r="AL101" i="3" s="1"/>
  <c r="AH102" i="3"/>
  <c r="AI102" i="3" s="1"/>
  <c r="AJ102" i="3" s="1"/>
  <c r="AK102" i="3" s="1"/>
  <c r="AL102" i="3" s="1"/>
  <c r="BJ64" i="2" l="1"/>
  <c r="BV64" i="2" s="1"/>
  <c r="CH64" i="2" s="1"/>
  <c r="CT64" i="2" s="1"/>
  <c r="AM100" i="3"/>
  <c r="AH68" i="2"/>
  <c r="AI68" i="2" s="1"/>
  <c r="AJ68" i="2" s="1"/>
  <c r="AK68" i="2" s="1"/>
  <c r="AL68" i="2" s="1"/>
  <c r="AX68" i="2" s="1"/>
  <c r="AR64" i="2"/>
  <c r="BD64" i="2" s="1"/>
  <c r="BP64" i="2" s="1"/>
  <c r="CB64" i="2" s="1"/>
  <c r="CN64" i="2" s="1"/>
  <c r="AQ63" i="2"/>
  <c r="BC63" i="2" s="1"/>
  <c r="BO63" i="2" s="1"/>
  <c r="CA63" i="2" s="1"/>
  <c r="CM63" i="2" s="1"/>
  <c r="AH63" i="2"/>
  <c r="AI63" i="2" s="1"/>
  <c r="AQ67" i="2"/>
  <c r="BC67" i="2" s="1"/>
  <c r="BO67" i="2" s="1"/>
  <c r="CA67" i="2" s="1"/>
  <c r="CM67" i="2" s="1"/>
  <c r="AH65" i="2"/>
  <c r="AS65" i="2"/>
  <c r="AQ68" i="2"/>
  <c r="BC68" i="2" s="1"/>
  <c r="BO68" i="2" s="1"/>
  <c r="CA68" i="2" s="1"/>
  <c r="CM68" i="2" s="1"/>
  <c r="AR65" i="2"/>
  <c r="BD65" i="2" s="1"/>
  <c r="BP65" i="2" s="1"/>
  <c r="CB65" i="2" s="1"/>
  <c r="CN65" i="2" s="1"/>
  <c r="AU64" i="2"/>
  <c r="AQ64" i="2"/>
  <c r="BC64" i="2" s="1"/>
  <c r="BO64" i="2" s="1"/>
  <c r="CA64" i="2" s="1"/>
  <c r="CM64" i="2" s="1"/>
  <c r="AV64" i="2"/>
  <c r="AQ65" i="2"/>
  <c r="BC65" i="2" s="1"/>
  <c r="BO65" i="2" s="1"/>
  <c r="CA65" i="2" s="1"/>
  <c r="CM65" i="2" s="1"/>
  <c r="AT64" i="2"/>
  <c r="AW64" i="2"/>
  <c r="AS64" i="2"/>
  <c r="AQ62" i="2"/>
  <c r="BC62" i="2" s="1"/>
  <c r="BO62" i="2" s="1"/>
  <c r="CA62" i="2" s="1"/>
  <c r="CM62" i="2" s="1"/>
  <c r="AM101" i="3"/>
  <c r="AM99" i="3"/>
  <c r="AS68" i="2" l="1"/>
  <c r="BE68" i="2" s="1"/>
  <c r="BQ68" i="2" s="1"/>
  <c r="CC68" i="2" s="1"/>
  <c r="CO68" i="2" s="1"/>
  <c r="AT68" i="2"/>
  <c r="AW68" i="2"/>
  <c r="BI68" i="2" s="1"/>
  <c r="BU68" i="2" s="1"/>
  <c r="CG68" i="2" s="1"/>
  <c r="CS68" i="2" s="1"/>
  <c r="AU68" i="2"/>
  <c r="BG68" i="2" s="1"/>
  <c r="BS68" i="2" s="1"/>
  <c r="CE68" i="2" s="1"/>
  <c r="CQ68" i="2" s="1"/>
  <c r="AV68" i="2"/>
  <c r="BH68" i="2" s="1"/>
  <c r="BT68" i="2" s="1"/>
  <c r="BE64" i="2"/>
  <c r="BQ64" i="2" s="1"/>
  <c r="CC64" i="2" s="1"/>
  <c r="CO64" i="2" s="1"/>
  <c r="BI64" i="2"/>
  <c r="BU64" i="2" s="1"/>
  <c r="CG64" i="2" s="1"/>
  <c r="CS64" i="2" s="1"/>
  <c r="BF64" i="2"/>
  <c r="BR64" i="2" s="1"/>
  <c r="CD64" i="2" s="1"/>
  <c r="CP64" i="2" s="1"/>
  <c r="BH64" i="2"/>
  <c r="BT64" i="2" s="1"/>
  <c r="BE65" i="2"/>
  <c r="BQ65" i="2" s="1"/>
  <c r="CC65" i="2" s="1"/>
  <c r="CO65" i="2" s="1"/>
  <c r="BF68" i="2"/>
  <c r="BR68" i="2" s="1"/>
  <c r="CD68" i="2" s="1"/>
  <c r="CP68" i="2" s="1"/>
  <c r="BG64" i="2"/>
  <c r="BS64" i="2" s="1"/>
  <c r="CE64" i="2" s="1"/>
  <c r="CQ64" i="2" s="1"/>
  <c r="BJ68" i="2"/>
  <c r="BV68" i="2" s="1"/>
  <c r="CH68" i="2" s="1"/>
  <c r="CT68" i="2" s="1"/>
  <c r="AJ63" i="2"/>
  <c r="AU63" i="2"/>
  <c r="AT63" i="2"/>
  <c r="AS63" i="2"/>
  <c r="AH67" i="2"/>
  <c r="AS67" i="2"/>
  <c r="AH62" i="2"/>
  <c r="AS62" i="2"/>
  <c r="AR66" i="2"/>
  <c r="BD66" i="2" s="1"/>
  <c r="BP66" i="2" s="1"/>
  <c r="CB66" i="2" s="1"/>
  <c r="CN66" i="2" s="1"/>
  <c r="AI65" i="2"/>
  <c r="AT65" i="2"/>
  <c r="AM98" i="3"/>
  <c r="AN98" i="3" s="1"/>
  <c r="AM104" i="3"/>
  <c r="AM103" i="3"/>
  <c r="AM102" i="3"/>
  <c r="AN101" i="3"/>
  <c r="AN100" i="3"/>
  <c r="AN99" i="3"/>
  <c r="AO99" i="3" s="1"/>
  <c r="AP99" i="3" s="1"/>
  <c r="U7" i="3"/>
  <c r="U10" i="3" s="1"/>
  <c r="CF64" i="2" l="1"/>
  <c r="CR64" i="2" s="1"/>
  <c r="CF68" i="2"/>
  <c r="CR68" i="2" s="1"/>
  <c r="BE62" i="2"/>
  <c r="BQ62" i="2" s="1"/>
  <c r="CC62" i="2" s="1"/>
  <c r="CO62" i="2" s="1"/>
  <c r="BF63" i="2"/>
  <c r="BR63" i="2" s="1"/>
  <c r="CD63" i="2" s="1"/>
  <c r="CP63" i="2" s="1"/>
  <c r="BE67" i="2"/>
  <c r="BQ67" i="2" s="1"/>
  <c r="CC67" i="2" s="1"/>
  <c r="CO67" i="2" s="1"/>
  <c r="BG63" i="2"/>
  <c r="BS63" i="2" s="1"/>
  <c r="CE63" i="2" s="1"/>
  <c r="CQ63" i="2" s="1"/>
  <c r="BF65" i="2"/>
  <c r="BR65" i="2" s="1"/>
  <c r="CD65" i="2" s="1"/>
  <c r="CP65" i="2" s="1"/>
  <c r="BE63" i="2"/>
  <c r="BQ63" i="2" s="1"/>
  <c r="CC63" i="2" s="1"/>
  <c r="CO63" i="2" s="1"/>
  <c r="AU62" i="3"/>
  <c r="AK63" i="2"/>
  <c r="AV63" i="2"/>
  <c r="AJ65" i="2"/>
  <c r="AU65" i="2"/>
  <c r="AI62" i="2"/>
  <c r="AT62" i="2"/>
  <c r="AH66" i="2"/>
  <c r="AS66" i="2"/>
  <c r="AI67" i="2"/>
  <c r="AT67" i="2"/>
  <c r="AN104" i="3"/>
  <c r="AO104" i="3" s="1"/>
  <c r="AN102" i="3"/>
  <c r="AO102" i="3" s="1"/>
  <c r="AN103" i="3"/>
  <c r="AO98" i="3"/>
  <c r="AQ99" i="3"/>
  <c r="AO100" i="3"/>
  <c r="AO101" i="3"/>
  <c r="U10" i="2"/>
  <c r="Q14" i="2"/>
  <c r="R14" i="2"/>
  <c r="S14" i="2"/>
  <c r="T14" i="2"/>
  <c r="BG62" i="3" l="1"/>
  <c r="BS62" i="3" s="1"/>
  <c r="CE62" i="3" s="1"/>
  <c r="CQ62" i="3" s="1"/>
  <c r="AV62" i="3"/>
  <c r="BH62" i="3" s="1"/>
  <c r="BE66" i="2"/>
  <c r="BQ66" i="2" s="1"/>
  <c r="CC66" i="2" s="1"/>
  <c r="CO66" i="2" s="1"/>
  <c r="BG65" i="2"/>
  <c r="BS65" i="2" s="1"/>
  <c r="CE65" i="2" s="1"/>
  <c r="CQ65" i="2" s="1"/>
  <c r="BF67" i="2"/>
  <c r="BR67" i="2" s="1"/>
  <c r="CD67" i="2" s="1"/>
  <c r="CP67" i="2" s="1"/>
  <c r="BF62" i="2"/>
  <c r="BR62" i="2" s="1"/>
  <c r="CD62" i="2" s="1"/>
  <c r="CP62" i="2" s="1"/>
  <c r="BH63" i="2"/>
  <c r="BT63" i="2" s="1"/>
  <c r="AU64" i="3"/>
  <c r="AU63" i="3"/>
  <c r="AU66" i="3"/>
  <c r="AU67" i="3"/>
  <c r="AU65" i="3"/>
  <c r="AU68" i="3"/>
  <c r="AL63" i="2"/>
  <c r="AX63" i="2" s="1"/>
  <c r="AW63" i="2"/>
  <c r="AJ67" i="2"/>
  <c r="AU67" i="2"/>
  <c r="AJ62" i="2"/>
  <c r="AU62" i="2"/>
  <c r="AI66" i="2"/>
  <c r="AT66" i="2"/>
  <c r="AK65" i="2"/>
  <c r="AV65" i="2"/>
  <c r="AO103" i="3"/>
  <c r="AP103" i="3" s="1"/>
  <c r="AP98" i="3"/>
  <c r="AP100" i="3"/>
  <c r="AP102" i="3"/>
  <c r="AP101" i="3"/>
  <c r="AP104" i="3"/>
  <c r="AR99" i="3"/>
  <c r="CF63" i="2" l="1"/>
  <c r="CR63" i="2" s="1"/>
  <c r="BG63" i="3"/>
  <c r="BS63" i="3" s="1"/>
  <c r="CE63" i="3" s="1"/>
  <c r="CQ63" i="3" s="1"/>
  <c r="AV63" i="3"/>
  <c r="BH63" i="3" s="1"/>
  <c r="BG62" i="2"/>
  <c r="BS62" i="2" s="1"/>
  <c r="CE62" i="2" s="1"/>
  <c r="CQ62" i="2" s="1"/>
  <c r="BG67" i="3"/>
  <c r="AV67" i="3"/>
  <c r="BH67" i="3" s="1"/>
  <c r="BJ63" i="2"/>
  <c r="BV63" i="2" s="1"/>
  <c r="CH63" i="2" s="1"/>
  <c r="CT63" i="2" s="1"/>
  <c r="BG65" i="3"/>
  <c r="BS65" i="3" s="1"/>
  <c r="CE65" i="3" s="1"/>
  <c r="CQ65" i="3" s="1"/>
  <c r="AV65" i="3"/>
  <c r="BH65" i="3" s="1"/>
  <c r="BH65" i="2"/>
  <c r="BT65" i="2" s="1"/>
  <c r="BI63" i="2"/>
  <c r="BU63" i="2" s="1"/>
  <c r="CG63" i="2" s="1"/>
  <c r="CS63" i="2" s="1"/>
  <c r="BG64" i="3"/>
  <c r="BS64" i="3" s="1"/>
  <c r="CE64" i="3" s="1"/>
  <c r="CQ64" i="3" s="1"/>
  <c r="AV64" i="3"/>
  <c r="BH64" i="3" s="1"/>
  <c r="BF66" i="2"/>
  <c r="BR66" i="2" s="1"/>
  <c r="CD66" i="2" s="1"/>
  <c r="CP66" i="2" s="1"/>
  <c r="BG67" i="2"/>
  <c r="BS67" i="2" s="1"/>
  <c r="CE67" i="2" s="1"/>
  <c r="CQ67" i="2" s="1"/>
  <c r="BG68" i="3"/>
  <c r="BS68" i="3" s="1"/>
  <c r="CE68" i="3" s="1"/>
  <c r="CQ68" i="3" s="1"/>
  <c r="AV68" i="3"/>
  <c r="BH68" i="3" s="1"/>
  <c r="BG66" i="3"/>
  <c r="BS66" i="3" s="1"/>
  <c r="CE66" i="3" s="1"/>
  <c r="CQ66" i="3" s="1"/>
  <c r="AV66" i="3"/>
  <c r="BH66" i="3" s="1"/>
  <c r="AW62" i="3"/>
  <c r="BI62" i="3" s="1"/>
  <c r="BT62" i="3"/>
  <c r="CF62" i="3" s="1"/>
  <c r="CR62" i="3" s="1"/>
  <c r="BS67" i="3"/>
  <c r="CE67" i="3" s="1"/>
  <c r="CQ67" i="3" s="1"/>
  <c r="AL65" i="2"/>
  <c r="AX65" i="2" s="1"/>
  <c r="AW65" i="2"/>
  <c r="AK62" i="2"/>
  <c r="AV62" i="2"/>
  <c r="AJ66" i="2"/>
  <c r="AU66" i="2"/>
  <c r="AK67" i="2"/>
  <c r="AV67" i="2"/>
  <c r="AQ98" i="3"/>
  <c r="AR98" i="3" s="1"/>
  <c r="AS99" i="3"/>
  <c r="AQ104" i="3"/>
  <c r="AQ103" i="3"/>
  <c r="AQ102" i="3"/>
  <c r="AQ101" i="3"/>
  <c r="AQ100" i="3"/>
  <c r="CF65" i="2" l="1"/>
  <c r="CR65" i="2" s="1"/>
  <c r="BG66" i="2"/>
  <c r="BS66" i="2" s="1"/>
  <c r="CE66" i="2" s="1"/>
  <c r="CQ66" i="2" s="1"/>
  <c r="BI65" i="2"/>
  <c r="BU65" i="2" s="1"/>
  <c r="CG65" i="2" s="1"/>
  <c r="CS65" i="2" s="1"/>
  <c r="BJ65" i="2"/>
  <c r="BV65" i="2" s="1"/>
  <c r="CH65" i="2" s="1"/>
  <c r="CT65" i="2" s="1"/>
  <c r="BH67" i="2"/>
  <c r="BT67" i="2" s="1"/>
  <c r="BH62" i="2"/>
  <c r="BT62" i="2" s="1"/>
  <c r="AW66" i="3"/>
  <c r="BI66" i="3" s="1"/>
  <c r="BT66" i="3"/>
  <c r="CF66" i="3" s="1"/>
  <c r="CR66" i="3" s="1"/>
  <c r="AW68" i="3"/>
  <c r="BI68" i="3" s="1"/>
  <c r="BT68" i="3"/>
  <c r="CF68" i="3" s="1"/>
  <c r="CR68" i="3" s="1"/>
  <c r="AX62" i="3"/>
  <c r="BJ62" i="3" s="1"/>
  <c r="BU62" i="3"/>
  <c r="CG62" i="3" s="1"/>
  <c r="CS62" i="3" s="1"/>
  <c r="AW64" i="3"/>
  <c r="BI64" i="3" s="1"/>
  <c r="BT64" i="3"/>
  <c r="CF64" i="3" s="1"/>
  <c r="CR64" i="3" s="1"/>
  <c r="AW67" i="3"/>
  <c r="BI67" i="3" s="1"/>
  <c r="BT67" i="3"/>
  <c r="CF67" i="3" s="1"/>
  <c r="CR67" i="3" s="1"/>
  <c r="AW63" i="3"/>
  <c r="BI63" i="3" s="1"/>
  <c r="BT63" i="3"/>
  <c r="CF63" i="3" s="1"/>
  <c r="CR63" i="3" s="1"/>
  <c r="AW65" i="3"/>
  <c r="BI65" i="3" s="1"/>
  <c r="BT65" i="3"/>
  <c r="CF65" i="3" s="1"/>
  <c r="CR65" i="3" s="1"/>
  <c r="AL67" i="2"/>
  <c r="AX67" i="2" s="1"/>
  <c r="AW67" i="2"/>
  <c r="AL62" i="2"/>
  <c r="AX62" i="2" s="1"/>
  <c r="AW62" i="2"/>
  <c r="AK66" i="2"/>
  <c r="AV66" i="2"/>
  <c r="AR103" i="3"/>
  <c r="AR104" i="3"/>
  <c r="AS98" i="3"/>
  <c r="AT99" i="3"/>
  <c r="AR100" i="3"/>
  <c r="AR101" i="3"/>
  <c r="AR102" i="3"/>
  <c r="CF62" i="2" l="1"/>
  <c r="CR62" i="2" s="1"/>
  <c r="CF67" i="2"/>
  <c r="CR67" i="2" s="1"/>
  <c r="BI62" i="2"/>
  <c r="BU62" i="2" s="1"/>
  <c r="CG62" i="2" s="1"/>
  <c r="CS62" i="2" s="1"/>
  <c r="BJ67" i="2"/>
  <c r="BV67" i="2" s="1"/>
  <c r="CH67" i="2" s="1"/>
  <c r="CT67" i="2" s="1"/>
  <c r="BJ62" i="2"/>
  <c r="BV62" i="2" s="1"/>
  <c r="BH66" i="2"/>
  <c r="BT66" i="2" s="1"/>
  <c r="BI67" i="2"/>
  <c r="BU67" i="2" s="1"/>
  <c r="CG67" i="2" s="1"/>
  <c r="CS67" i="2" s="1"/>
  <c r="BV62" i="3"/>
  <c r="CH62" i="3" s="1"/>
  <c r="CT62" i="3" s="1"/>
  <c r="AX63" i="3"/>
  <c r="BJ63" i="3" s="1"/>
  <c r="BU63" i="3"/>
  <c r="CG63" i="3" s="1"/>
  <c r="CS63" i="3" s="1"/>
  <c r="AX64" i="3"/>
  <c r="BJ64" i="3" s="1"/>
  <c r="BU64" i="3"/>
  <c r="CG64" i="3" s="1"/>
  <c r="CS64" i="3" s="1"/>
  <c r="AX68" i="3"/>
  <c r="BJ68" i="3" s="1"/>
  <c r="BU68" i="3"/>
  <c r="CG68" i="3" s="1"/>
  <c r="CS68" i="3" s="1"/>
  <c r="AX65" i="3"/>
  <c r="BJ65" i="3" s="1"/>
  <c r="BU65" i="3"/>
  <c r="CG65" i="3" s="1"/>
  <c r="CS65" i="3" s="1"/>
  <c r="AX67" i="3"/>
  <c r="BJ67" i="3" s="1"/>
  <c r="BU67" i="3"/>
  <c r="CG67" i="3" s="1"/>
  <c r="CS67" i="3" s="1"/>
  <c r="AX66" i="3"/>
  <c r="BJ66" i="3" s="1"/>
  <c r="BU66" i="3"/>
  <c r="CG66" i="3" s="1"/>
  <c r="CS66" i="3" s="1"/>
  <c r="AL66" i="2"/>
  <c r="AX66" i="2" s="1"/>
  <c r="AW66" i="2"/>
  <c r="AS100" i="3"/>
  <c r="AT98" i="3"/>
  <c r="AS101" i="3"/>
  <c r="AU99" i="3"/>
  <c r="AS102" i="3"/>
  <c r="AS104" i="3"/>
  <c r="AS103" i="3"/>
  <c r="AG110" i="3"/>
  <c r="CF66" i="2" l="1"/>
  <c r="CR66" i="2" s="1"/>
  <c r="CH62" i="2"/>
  <c r="CT62" i="2" s="1"/>
  <c r="BJ66" i="2"/>
  <c r="BV66" i="2" s="1"/>
  <c r="CH66" i="2" s="1"/>
  <c r="CT66" i="2" s="1"/>
  <c r="BI66" i="2"/>
  <c r="BU66" i="2" s="1"/>
  <c r="CG66" i="2" s="1"/>
  <c r="CS66" i="2" s="1"/>
  <c r="BV66" i="3"/>
  <c r="CH66" i="3" s="1"/>
  <c r="CT66" i="3" s="1"/>
  <c r="BV64" i="3"/>
  <c r="CH64" i="3" s="1"/>
  <c r="CT64" i="3" s="1"/>
  <c r="BV67" i="3"/>
  <c r="CH67" i="3" s="1"/>
  <c r="CT67" i="3" s="1"/>
  <c r="BV68" i="3"/>
  <c r="CH68" i="3" s="1"/>
  <c r="CT68" i="3" s="1"/>
  <c r="BV63" i="3"/>
  <c r="CH63" i="3" s="1"/>
  <c r="CT63" i="3" s="1"/>
  <c r="BV65" i="3"/>
  <c r="CH65" i="3" s="1"/>
  <c r="CT65" i="3" s="1"/>
  <c r="AT101" i="3"/>
  <c r="AV99" i="3"/>
  <c r="AT103" i="3"/>
  <c r="AT100" i="3"/>
  <c r="AT104" i="3"/>
  <c r="AT102" i="3"/>
  <c r="AU98" i="3"/>
  <c r="AH34" i="3"/>
  <c r="AH50" i="3" s="1"/>
  <c r="AH74" i="3" s="1"/>
  <c r="AH22" i="3" s="1"/>
  <c r="AH110" i="3" s="1"/>
  <c r="AV98" i="3" l="1"/>
  <c r="AU104" i="3"/>
  <c r="AW99" i="3"/>
  <c r="AU102" i="3"/>
  <c r="AU100" i="3"/>
  <c r="AU103" i="3"/>
  <c r="AU101" i="3"/>
  <c r="AI34" i="3"/>
  <c r="AI50" i="3" s="1"/>
  <c r="AI74" i="3" s="1"/>
  <c r="AI22" i="3" s="1"/>
  <c r="AI110" i="3" s="1"/>
  <c r="AV104" i="3" l="1"/>
  <c r="AV102" i="3"/>
  <c r="AV101" i="3"/>
  <c r="AX99" i="3"/>
  <c r="AY99" i="3" s="1"/>
  <c r="AV103" i="3"/>
  <c r="AV100" i="3"/>
  <c r="AW98" i="3"/>
  <c r="AJ34" i="3"/>
  <c r="AJ50" i="3" s="1"/>
  <c r="AJ74" i="3" s="1"/>
  <c r="AJ22" i="3" s="1"/>
  <c r="AJ110" i="3" s="1"/>
  <c r="AW103" i="3" l="1"/>
  <c r="AW102" i="3"/>
  <c r="AX98" i="3"/>
  <c r="AY98" i="3" s="1"/>
  <c r="AW100" i="3"/>
  <c r="AZ99" i="3"/>
  <c r="AW101" i="3"/>
  <c r="AW104" i="3"/>
  <c r="AK34" i="3"/>
  <c r="AK50" i="3" s="1"/>
  <c r="AK74" i="3" s="1"/>
  <c r="AK22" i="3" s="1"/>
  <c r="AK110" i="3" s="1"/>
  <c r="AZ98" i="3" l="1"/>
  <c r="BA99" i="3"/>
  <c r="AX102" i="3"/>
  <c r="AY102" i="3" s="1"/>
  <c r="AX104" i="3"/>
  <c r="AY104" i="3" s="1"/>
  <c r="AX101" i="3"/>
  <c r="AY101" i="3" s="1"/>
  <c r="AX100" i="3"/>
  <c r="AY100" i="3" s="1"/>
  <c r="AX103" i="3"/>
  <c r="AY103" i="3" s="1"/>
  <c r="AL34" i="3"/>
  <c r="AL50" i="3" s="1"/>
  <c r="AL74" i="3" s="1"/>
  <c r="AL22" i="3" s="1"/>
  <c r="AL110" i="3" s="1"/>
  <c r="BB99" i="3" l="1"/>
  <c r="BA98" i="3"/>
  <c r="AM50" i="3"/>
  <c r="AM74" i="3" s="1"/>
  <c r="AM22" i="3" s="1"/>
  <c r="AM110" i="3" s="1"/>
  <c r="BB98" i="3" l="1"/>
  <c r="AZ104" i="3"/>
  <c r="AZ101" i="3"/>
  <c r="BC99" i="3"/>
  <c r="AZ103" i="3"/>
  <c r="AZ102" i="3"/>
  <c r="AZ100" i="3"/>
  <c r="AN34" i="3"/>
  <c r="AN50" i="3" s="1"/>
  <c r="AN74" i="3" s="1"/>
  <c r="AN22" i="3" s="1"/>
  <c r="AN110" i="3" s="1"/>
  <c r="BA102" i="3" l="1"/>
  <c r="BA103" i="3"/>
  <c r="BA100" i="3"/>
  <c r="BA101" i="3"/>
  <c r="BD99" i="3"/>
  <c r="BA104" i="3"/>
  <c r="BC98" i="3"/>
  <c r="AO34" i="3"/>
  <c r="AO50" i="3" s="1"/>
  <c r="AO74" i="3" s="1"/>
  <c r="AO22" i="3" s="1"/>
  <c r="AO110" i="3" s="1"/>
  <c r="BB101" i="3" l="1"/>
  <c r="BE99" i="3"/>
  <c r="BB103" i="3"/>
  <c r="BB104" i="3"/>
  <c r="BD98" i="3"/>
  <c r="BB100" i="3"/>
  <c r="BB102" i="3"/>
  <c r="AP34" i="3"/>
  <c r="AP50" i="3" s="1"/>
  <c r="AP74" i="3" s="1"/>
  <c r="AP22" i="3" s="1"/>
  <c r="AP110" i="3" s="1"/>
  <c r="BC102" i="3" l="1"/>
  <c r="BF99" i="3"/>
  <c r="BC104" i="3"/>
  <c r="BE98" i="3"/>
  <c r="BC100" i="3"/>
  <c r="BC103" i="3"/>
  <c r="BC101" i="3"/>
  <c r="AQ34" i="3"/>
  <c r="AQ50" i="3" s="1"/>
  <c r="AQ74" i="3" s="1"/>
  <c r="AQ22" i="3" s="1"/>
  <c r="AQ110" i="3" s="1"/>
  <c r="BF98" i="3" l="1"/>
  <c r="BG99" i="3"/>
  <c r="BD103" i="3"/>
  <c r="BD101" i="3"/>
  <c r="BD100" i="3"/>
  <c r="BD104" i="3"/>
  <c r="BD102" i="3"/>
  <c r="AR34" i="3"/>
  <c r="AR50" i="3" s="1"/>
  <c r="AR74" i="3" s="1"/>
  <c r="AR22" i="3" s="1"/>
  <c r="AR110" i="3" s="1"/>
  <c r="BE103" i="3" l="1"/>
  <c r="BE102" i="3"/>
  <c r="BE100" i="3"/>
  <c r="BE101" i="3"/>
  <c r="BG98" i="3"/>
  <c r="BE104" i="3"/>
  <c r="BH99" i="3"/>
  <c r="AS34" i="3"/>
  <c r="AS50" i="3" s="1"/>
  <c r="AS74" i="3" s="1"/>
  <c r="AS22" i="3" s="1"/>
  <c r="AS110" i="3" s="1"/>
  <c r="BF102" i="3" l="1"/>
  <c r="BF100" i="3"/>
  <c r="BI99" i="3"/>
  <c r="BF104" i="3"/>
  <c r="BF101" i="3"/>
  <c r="BF103" i="3"/>
  <c r="BH98" i="3"/>
  <c r="AT34" i="3"/>
  <c r="AT50" i="3" s="1"/>
  <c r="AT74" i="3" s="1"/>
  <c r="AT22" i="3" s="1"/>
  <c r="AT110" i="3" s="1"/>
  <c r="BI98" i="3" l="1"/>
  <c r="BG104" i="3"/>
  <c r="BG100" i="3"/>
  <c r="BG103" i="3"/>
  <c r="BG101" i="3"/>
  <c r="BJ99" i="3"/>
  <c r="BK99" i="3" s="1"/>
  <c r="BG102" i="3"/>
  <c r="AU34" i="3"/>
  <c r="AU50" i="3" s="1"/>
  <c r="AU74" i="3" s="1"/>
  <c r="AU22" i="3" s="1"/>
  <c r="AU110" i="3" s="1"/>
  <c r="BH103" i="3" l="1"/>
  <c r="BJ98" i="3"/>
  <c r="BK98" i="3" s="1"/>
  <c r="BH100" i="3"/>
  <c r="BH104" i="3"/>
  <c r="BH102" i="3"/>
  <c r="BH101" i="3"/>
  <c r="AV34" i="3"/>
  <c r="AV50" i="3" s="1"/>
  <c r="AV74" i="3" s="1"/>
  <c r="AV22" i="3" s="1"/>
  <c r="AV110" i="3" s="1"/>
  <c r="BI104" i="3" l="1"/>
  <c r="BI100" i="3"/>
  <c r="BI103" i="3"/>
  <c r="BI102" i="3"/>
  <c r="BL99" i="3"/>
  <c r="BI101" i="3"/>
  <c r="AW34" i="3"/>
  <c r="AW50" i="3" s="1"/>
  <c r="AW74" i="3" s="1"/>
  <c r="AW22" i="3" s="1"/>
  <c r="AW110" i="3" s="1"/>
  <c r="BJ101" i="3" l="1"/>
  <c r="BK101" i="3" s="1"/>
  <c r="BJ102" i="3"/>
  <c r="BK102" i="3" s="1"/>
  <c r="BJ100" i="3"/>
  <c r="BK100" i="3" s="1"/>
  <c r="BL98" i="3"/>
  <c r="BM99" i="3"/>
  <c r="BJ103" i="3"/>
  <c r="BK103" i="3" s="1"/>
  <c r="BJ104" i="3"/>
  <c r="BK104" i="3" s="1"/>
  <c r="AX34" i="3"/>
  <c r="AX50" i="3" s="1"/>
  <c r="AX74" i="3" s="1"/>
  <c r="AX22" i="3" s="1"/>
  <c r="AX110" i="3" s="1"/>
  <c r="BM98" i="3" l="1"/>
  <c r="BN99" i="3"/>
  <c r="AY50" i="3"/>
  <c r="AY74" i="3" s="1"/>
  <c r="AY22" i="3" s="1"/>
  <c r="AY110" i="3" s="1"/>
  <c r="BN98" i="3" l="1"/>
  <c r="BL100" i="3"/>
  <c r="BL104" i="3"/>
  <c r="BO99" i="3"/>
  <c r="BL102" i="3"/>
  <c r="BL103" i="3"/>
  <c r="BL101" i="3"/>
  <c r="AZ34" i="3"/>
  <c r="AZ50" i="3" s="1"/>
  <c r="AZ74" i="3" s="1"/>
  <c r="AZ22" i="3" s="1"/>
  <c r="AZ110" i="3" s="1"/>
  <c r="BM102" i="3" l="1"/>
  <c r="BM104" i="3"/>
  <c r="BP99" i="3"/>
  <c r="BO98" i="3"/>
  <c r="BM103" i="3"/>
  <c r="BM100" i="3"/>
  <c r="BM101" i="3"/>
  <c r="BA34" i="3"/>
  <c r="BA50" i="3" s="1"/>
  <c r="BA74" i="3" s="1"/>
  <c r="BA22" i="3" s="1"/>
  <c r="BA110" i="3" s="1"/>
  <c r="BN103" i="3" l="1"/>
  <c r="BN102" i="3"/>
  <c r="BN101" i="3"/>
  <c r="BQ99" i="3"/>
  <c r="BN100" i="3"/>
  <c r="BP98" i="3"/>
  <c r="BN104" i="3"/>
  <c r="BB34" i="3"/>
  <c r="BB50" i="3" s="1"/>
  <c r="BB74" i="3" s="1"/>
  <c r="BB22" i="3" s="1"/>
  <c r="BB110" i="3" s="1"/>
  <c r="BO100" i="3" l="1"/>
  <c r="BR99" i="3"/>
  <c r="BO102" i="3"/>
  <c r="BQ98" i="3"/>
  <c r="BO101" i="3"/>
  <c r="BO103" i="3"/>
  <c r="BO104" i="3"/>
  <c r="BC34" i="3"/>
  <c r="BC50" i="3" s="1"/>
  <c r="BC74" i="3" s="1"/>
  <c r="BC22" i="3" s="1"/>
  <c r="BC110" i="3" s="1"/>
  <c r="BS99" i="3" l="1"/>
  <c r="BP104" i="3"/>
  <c r="BP102" i="3"/>
  <c r="BP100" i="3"/>
  <c r="BR98" i="3"/>
  <c r="BP103" i="3"/>
  <c r="BP101" i="3"/>
  <c r="BD34" i="3"/>
  <c r="BD50" i="3" s="1"/>
  <c r="BD74" i="3" s="1"/>
  <c r="BD22" i="3" s="1"/>
  <c r="BD110" i="3" s="1"/>
  <c r="BS98" i="3" l="1"/>
  <c r="BQ102" i="3"/>
  <c r="BQ104" i="3"/>
  <c r="BQ103" i="3"/>
  <c r="BQ101" i="3"/>
  <c r="BQ100" i="3"/>
  <c r="BT99" i="3"/>
  <c r="BE34" i="3"/>
  <c r="BE50" i="3" s="1"/>
  <c r="BE74" i="3" s="1"/>
  <c r="BE22" i="3" s="1"/>
  <c r="BE110" i="3" s="1"/>
  <c r="BU99" i="3" l="1"/>
  <c r="BR102" i="3"/>
  <c r="BT98" i="3"/>
  <c r="BR103" i="3"/>
  <c r="BR104" i="3"/>
  <c r="BR100" i="3"/>
  <c r="BR101" i="3"/>
  <c r="BF34" i="3"/>
  <c r="BF50" i="3" s="1"/>
  <c r="BF74" i="3" s="1"/>
  <c r="BF22" i="3" s="1"/>
  <c r="BF110" i="3" s="1"/>
  <c r="BS101" i="3" l="1"/>
  <c r="BU98" i="3"/>
  <c r="BS102" i="3"/>
  <c r="BS100" i="3"/>
  <c r="BS103" i="3"/>
  <c r="BS104" i="3"/>
  <c r="BV99" i="3"/>
  <c r="BW99" i="3" s="1"/>
  <c r="BG34" i="3"/>
  <c r="BG50" i="3" s="1"/>
  <c r="BG74" i="3" s="1"/>
  <c r="BG22" i="3" s="1"/>
  <c r="BG110" i="3" s="1"/>
  <c r="BT104" i="3" l="1"/>
  <c r="BT100" i="3"/>
  <c r="BV98" i="3"/>
  <c r="BW98" i="3" s="1"/>
  <c r="BT103" i="3"/>
  <c r="BT102" i="3"/>
  <c r="BT101" i="3"/>
  <c r="BH34" i="3"/>
  <c r="BH50" i="3" s="1"/>
  <c r="BH74" i="3" s="1"/>
  <c r="BH22" i="3" s="1"/>
  <c r="BH110" i="3" s="1"/>
  <c r="BU104" i="3" l="1"/>
  <c r="BX99" i="3"/>
  <c r="BU101" i="3"/>
  <c r="BU102" i="3"/>
  <c r="BU103" i="3"/>
  <c r="BU100" i="3"/>
  <c r="BI34" i="3"/>
  <c r="BI50" i="3" s="1"/>
  <c r="BI74" i="3" s="1"/>
  <c r="BI22" i="3" s="1"/>
  <c r="BI110" i="3" s="1"/>
  <c r="BV103" i="3" l="1"/>
  <c r="BW103" i="3" s="1"/>
  <c r="BV104" i="3"/>
  <c r="BW104" i="3" s="1"/>
  <c r="BX98" i="3"/>
  <c r="BY99" i="3"/>
  <c r="BV101" i="3"/>
  <c r="BW101" i="3" s="1"/>
  <c r="BV100" i="3"/>
  <c r="BW100" i="3" s="1"/>
  <c r="BV102" i="3"/>
  <c r="BW102" i="3" s="1"/>
  <c r="BJ34" i="3"/>
  <c r="BJ50" i="3" s="1"/>
  <c r="BJ74" i="3" s="1"/>
  <c r="BJ22" i="3" s="1"/>
  <c r="BJ110" i="3" s="1"/>
  <c r="BY98" i="3" l="1"/>
  <c r="BZ99" i="3"/>
  <c r="BK50" i="3"/>
  <c r="BK74" i="3" s="1"/>
  <c r="BK22" i="3" s="1"/>
  <c r="BK110" i="3" s="1"/>
  <c r="BX101" i="3" l="1"/>
  <c r="BX103" i="3"/>
  <c r="CA99" i="3"/>
  <c r="BX104" i="3"/>
  <c r="BX102" i="3"/>
  <c r="BZ98" i="3"/>
  <c r="BX100" i="3"/>
  <c r="BL34" i="3"/>
  <c r="BL50" i="3" s="1"/>
  <c r="BL74" i="3" s="1"/>
  <c r="BL22" i="3" s="1"/>
  <c r="BL110" i="3" s="1"/>
  <c r="CB99" i="3" l="1"/>
  <c r="BY100" i="3"/>
  <c r="BY102" i="3"/>
  <c r="BY104" i="3"/>
  <c r="BY103" i="3"/>
  <c r="CA98" i="3"/>
  <c r="BY101" i="3"/>
  <c r="BM34" i="3"/>
  <c r="BM50" i="3" s="1"/>
  <c r="BM74" i="3" s="1"/>
  <c r="BM22" i="3" s="1"/>
  <c r="BM110" i="3" s="1"/>
  <c r="BZ101" i="3" l="1"/>
  <c r="BZ104" i="3"/>
  <c r="BZ100" i="3"/>
  <c r="CB98" i="3"/>
  <c r="CC99" i="3"/>
  <c r="BZ103" i="3"/>
  <c r="BZ102" i="3"/>
  <c r="BN34" i="3"/>
  <c r="BN50" i="3" s="1"/>
  <c r="BN74" i="3" s="1"/>
  <c r="BN22" i="3" s="1"/>
  <c r="BN110" i="3" s="1"/>
  <c r="CA101" i="3" l="1"/>
  <c r="CD99" i="3"/>
  <c r="CA104" i="3"/>
  <c r="CA102" i="3"/>
  <c r="CC98" i="3"/>
  <c r="CA103" i="3"/>
  <c r="CA100" i="3"/>
  <c r="BO34" i="3"/>
  <c r="BO50" i="3" s="1"/>
  <c r="BO74" i="3" s="1"/>
  <c r="BO22" i="3" s="1"/>
  <c r="BO110" i="3" s="1"/>
  <c r="CB104" i="3" l="1"/>
  <c r="CB100" i="3"/>
  <c r="CB102" i="3"/>
  <c r="CB101" i="3"/>
  <c r="CB103" i="3"/>
  <c r="CD98" i="3"/>
  <c r="CE99" i="3"/>
  <c r="BP34" i="3"/>
  <c r="BP50" i="3" s="1"/>
  <c r="BP74" i="3" s="1"/>
  <c r="BP22" i="3" s="1"/>
  <c r="BP110" i="3" s="1"/>
  <c r="CE98" i="3" l="1"/>
  <c r="CC101" i="3"/>
  <c r="CC102" i="3"/>
  <c r="CF99" i="3"/>
  <c r="CC100" i="3"/>
  <c r="CC103" i="3"/>
  <c r="CC104" i="3"/>
  <c r="BQ34" i="3"/>
  <c r="BQ50" i="3" s="1"/>
  <c r="BQ74" i="3" s="1"/>
  <c r="BQ22" i="3" s="1"/>
  <c r="BQ110" i="3" s="1"/>
  <c r="CG99" i="3" l="1"/>
  <c r="CD103" i="3"/>
  <c r="CD104" i="3"/>
  <c r="CD100" i="3"/>
  <c r="CD101" i="3"/>
  <c r="CD102" i="3"/>
  <c r="CF98" i="3"/>
  <c r="BR34" i="3"/>
  <c r="BR50" i="3" s="1"/>
  <c r="BR74" i="3" s="1"/>
  <c r="BR22" i="3" s="1"/>
  <c r="BR110" i="3" s="1"/>
  <c r="CG98" i="3" l="1"/>
  <c r="CE103" i="3"/>
  <c r="CE101" i="3"/>
  <c r="CE104" i="3"/>
  <c r="CE102" i="3"/>
  <c r="CE100" i="3"/>
  <c r="CH99" i="3"/>
  <c r="CI99" i="3" s="1"/>
  <c r="BS34" i="3"/>
  <c r="BS50" i="3" s="1"/>
  <c r="BS74" i="3" s="1"/>
  <c r="BS22" i="3" s="1"/>
  <c r="BS110" i="3" s="1"/>
  <c r="CF104" i="3" l="1"/>
  <c r="CH98" i="3"/>
  <c r="CI98" i="3" s="1"/>
  <c r="CF100" i="3"/>
  <c r="CF101" i="3"/>
  <c r="CF102" i="3"/>
  <c r="CF103" i="3"/>
  <c r="BT34" i="3"/>
  <c r="BT50" i="3" s="1"/>
  <c r="BT74" i="3" s="1"/>
  <c r="BT22" i="3" s="1"/>
  <c r="BT110" i="3" s="1"/>
  <c r="CG101" i="3" l="1"/>
  <c r="CJ99" i="3"/>
  <c r="CG100" i="3"/>
  <c r="CG102" i="3"/>
  <c r="CG104" i="3"/>
  <c r="CG103" i="3"/>
  <c r="BU34" i="3"/>
  <c r="BU50" i="3" s="1"/>
  <c r="BU74" i="3" s="1"/>
  <c r="BU22" i="3" s="1"/>
  <c r="BU110" i="3" s="1"/>
  <c r="CJ98" i="3" l="1"/>
  <c r="CK99" i="3"/>
  <c r="CH103" i="3"/>
  <c r="CI103" i="3" s="1"/>
  <c r="CH100" i="3"/>
  <c r="CI100" i="3" s="1"/>
  <c r="CH104" i="3"/>
  <c r="CI104" i="3" s="1"/>
  <c r="CH102" i="3"/>
  <c r="CI102" i="3" s="1"/>
  <c r="CH101" i="3"/>
  <c r="CI101" i="3" s="1"/>
  <c r="BV34" i="3"/>
  <c r="BV50" i="3" s="1"/>
  <c r="BV74" i="3" s="1"/>
  <c r="BV22" i="3" s="1"/>
  <c r="BV110" i="3" s="1"/>
  <c r="CK98" i="3" l="1"/>
  <c r="CL99" i="3"/>
  <c r="BW50" i="3"/>
  <c r="BW74" i="3" s="1"/>
  <c r="BW22" i="3" s="1"/>
  <c r="BW110" i="3" s="1"/>
  <c r="CJ104" i="3" l="1"/>
  <c r="CM99" i="3"/>
  <c r="CJ100" i="3"/>
  <c r="CJ101" i="3"/>
  <c r="CJ103" i="3"/>
  <c r="CJ102" i="3"/>
  <c r="CL98" i="3"/>
  <c r="BX34" i="3"/>
  <c r="BX50" i="3" s="1"/>
  <c r="BX74" i="3" s="1"/>
  <c r="BX22" i="3" s="1"/>
  <c r="BX110" i="3" s="1"/>
  <c r="CM98" i="3" l="1"/>
  <c r="CK103" i="3"/>
  <c r="CK100" i="3"/>
  <c r="CN99" i="3"/>
  <c r="CK102" i="3"/>
  <c r="CK101" i="3"/>
  <c r="CK104" i="3"/>
  <c r="BY34" i="3"/>
  <c r="BY50" i="3" s="1"/>
  <c r="BY74" i="3" s="1"/>
  <c r="BY22" i="3" s="1"/>
  <c r="BY110" i="3" s="1"/>
  <c r="CL102" i="3" l="1"/>
  <c r="CL104" i="3"/>
  <c r="CL100" i="3"/>
  <c r="CL103" i="3"/>
  <c r="CL101" i="3"/>
  <c r="CO99" i="3"/>
  <c r="CN98" i="3"/>
  <c r="BZ34" i="3"/>
  <c r="BZ50" i="3" s="1"/>
  <c r="BZ74" i="3" s="1"/>
  <c r="BZ22" i="3" s="1"/>
  <c r="BZ110" i="3" s="1"/>
  <c r="CP99" i="3" l="1"/>
  <c r="CM103" i="3"/>
  <c r="CM104" i="3"/>
  <c r="CO98" i="3"/>
  <c r="CM101" i="3"/>
  <c r="CM100" i="3"/>
  <c r="CM102" i="3"/>
  <c r="CA34" i="3"/>
  <c r="CA50" i="3" s="1"/>
  <c r="CA74" i="3" s="1"/>
  <c r="CA22" i="3" s="1"/>
  <c r="CA110" i="3" s="1"/>
  <c r="CN100" i="3" l="1"/>
  <c r="CN103" i="3"/>
  <c r="CN102" i="3"/>
  <c r="CP98" i="3"/>
  <c r="CN104" i="3"/>
  <c r="CN101" i="3"/>
  <c r="CQ99" i="3"/>
  <c r="CB34" i="3"/>
  <c r="CB50" i="3" s="1"/>
  <c r="CB74" i="3" s="1"/>
  <c r="CB22" i="3" s="1"/>
  <c r="CB110" i="3" s="1"/>
  <c r="CO101" i="3" l="1"/>
  <c r="CO102" i="3"/>
  <c r="CO104" i="3"/>
  <c r="CO103" i="3"/>
  <c r="CQ98" i="3"/>
  <c r="CR99" i="3"/>
  <c r="CO100" i="3"/>
  <c r="CC34" i="3"/>
  <c r="CC50" i="3" s="1"/>
  <c r="CC74" i="3" s="1"/>
  <c r="CC22" i="3" s="1"/>
  <c r="CC110" i="3" s="1"/>
  <c r="CS99" i="3" l="1"/>
  <c r="CP103" i="3"/>
  <c r="CP100" i="3"/>
  <c r="CR98" i="3"/>
  <c r="CP104" i="3"/>
  <c r="CP102" i="3"/>
  <c r="CP101" i="3"/>
  <c r="CD34" i="3"/>
  <c r="CD50" i="3" s="1"/>
  <c r="CD74" i="3" s="1"/>
  <c r="CD22" i="3" s="1"/>
  <c r="CD110" i="3" s="1"/>
  <c r="CQ101" i="3" l="1"/>
  <c r="CQ102" i="3"/>
  <c r="CS98" i="3"/>
  <c r="CQ103" i="3"/>
  <c r="CQ104" i="3"/>
  <c r="CQ100" i="3"/>
  <c r="CT99" i="3"/>
  <c r="CE34" i="3"/>
  <c r="CE50" i="3" s="1"/>
  <c r="CE74" i="3" s="1"/>
  <c r="CE22" i="3" s="1"/>
  <c r="CE110" i="3" s="1"/>
  <c r="CR102" i="3" l="1"/>
  <c r="CR100" i="3"/>
  <c r="CR103" i="3"/>
  <c r="CR101" i="3"/>
  <c r="CR104" i="3"/>
  <c r="CT98" i="3"/>
  <c r="CF34" i="3"/>
  <c r="CF50" i="3" s="1"/>
  <c r="CF74" i="3" s="1"/>
  <c r="CF22" i="3" s="1"/>
  <c r="CF110" i="3" s="1"/>
  <c r="CS104" i="3" l="1"/>
  <c r="CS102" i="3"/>
  <c r="CS101" i="3"/>
  <c r="CS100" i="3"/>
  <c r="CS103" i="3"/>
  <c r="CG34" i="3"/>
  <c r="CG50" i="3" s="1"/>
  <c r="CG74" i="3" s="1"/>
  <c r="CG22" i="3" s="1"/>
  <c r="CG110" i="3" s="1"/>
  <c r="CT103" i="3" l="1"/>
  <c r="CT102" i="3"/>
  <c r="CT101" i="3"/>
  <c r="CT100" i="3"/>
  <c r="CT104" i="3"/>
  <c r="CH34" i="3"/>
  <c r="CH50" i="3" s="1"/>
  <c r="CH74" i="3" s="1"/>
  <c r="CH22" i="3" s="1"/>
  <c r="CH110" i="3" s="1"/>
  <c r="CI50" i="3" l="1"/>
  <c r="CI74" i="3" s="1"/>
  <c r="CI22" i="3" s="1"/>
  <c r="CI110" i="3" s="1"/>
  <c r="CJ34" i="3" l="1"/>
  <c r="CJ50" i="3" s="1"/>
  <c r="CJ74" i="3" s="1"/>
  <c r="CJ22" i="3" s="1"/>
  <c r="CJ110" i="3" s="1"/>
  <c r="CK34" i="3" l="1"/>
  <c r="CK50" i="3" s="1"/>
  <c r="CK74" i="3" s="1"/>
  <c r="CK22" i="3" s="1"/>
  <c r="CK110" i="3" s="1"/>
  <c r="CL34" i="3" l="1"/>
  <c r="CL50" i="3" s="1"/>
  <c r="CL74" i="3" s="1"/>
  <c r="CL22" i="3" s="1"/>
  <c r="CL110" i="3" s="1"/>
  <c r="CM34" i="3" l="1"/>
  <c r="CM50" i="3" s="1"/>
  <c r="CM74" i="3" s="1"/>
  <c r="CM22" i="3" s="1"/>
  <c r="CM110" i="3" s="1"/>
  <c r="CN34" i="3" l="1"/>
  <c r="CN50" i="3" s="1"/>
  <c r="CN74" i="3" s="1"/>
  <c r="CN22" i="3" s="1"/>
  <c r="CN110" i="3" s="1"/>
  <c r="CO34" i="3" l="1"/>
  <c r="CO50" i="3" s="1"/>
  <c r="CO74" i="3" s="1"/>
  <c r="CO22" i="3" s="1"/>
  <c r="CO110" i="3" s="1"/>
  <c r="CP34" i="3" l="1"/>
  <c r="CP50" i="3" s="1"/>
  <c r="CP74" i="3" s="1"/>
  <c r="CP22" i="3" s="1"/>
  <c r="CP110" i="3" s="1"/>
  <c r="CQ34" i="3" l="1"/>
  <c r="CQ50" i="3" s="1"/>
  <c r="CQ74" i="3" s="1"/>
  <c r="CQ22" i="3" s="1"/>
  <c r="CQ110" i="3" s="1"/>
  <c r="CR34" i="3" l="1"/>
  <c r="CR50" i="3" s="1"/>
  <c r="CR74" i="3" s="1"/>
  <c r="CR22" i="3" s="1"/>
  <c r="CR110" i="3" s="1"/>
  <c r="CS34" i="3" l="1"/>
  <c r="CS50" i="3" s="1"/>
  <c r="CS74" i="3" s="1"/>
  <c r="CS22" i="3" s="1"/>
  <c r="CS110" i="3" s="1"/>
  <c r="CT34" i="3" l="1"/>
  <c r="CT50" i="3" s="1"/>
  <c r="CT74" i="3" s="1"/>
  <c r="CT22" i="3" s="1"/>
  <c r="CT110" i="3" s="1"/>
  <c r="B42" i="1" l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39" i="1" l="1"/>
  <c r="AD39" i="1"/>
  <c r="AC39" i="1"/>
  <c r="AB39" i="1"/>
  <c r="AA39" i="1"/>
  <c r="Z3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S15" i="1"/>
  <c r="E20" i="7" s="1"/>
  <c r="R15" i="1"/>
  <c r="E19" i="7" s="1"/>
  <c r="Q15" i="1"/>
  <c r="E18" i="7" s="1"/>
  <c r="M15" i="1"/>
  <c r="L15" i="1"/>
  <c r="K15" i="1"/>
  <c r="J15" i="1"/>
  <c r="I15" i="1"/>
  <c r="H15" i="1"/>
  <c r="G15" i="1"/>
  <c r="F15" i="1"/>
  <c r="E15" i="1"/>
  <c r="D15" i="1"/>
  <c r="C15" i="1"/>
  <c r="B15" i="1"/>
  <c r="S13" i="1"/>
  <c r="F20" i="7" s="1"/>
  <c r="R13" i="1"/>
  <c r="F19" i="7" s="1"/>
  <c r="Q13" i="1"/>
  <c r="F18" i="7" s="1"/>
  <c r="P13" i="1"/>
  <c r="F17" i="7" s="1"/>
  <c r="O13" i="1"/>
  <c r="F16" i="7" s="1"/>
  <c r="N13" i="1"/>
  <c r="F15" i="7" s="1"/>
  <c r="M13" i="1"/>
  <c r="L13" i="1"/>
  <c r="K13" i="1"/>
  <c r="J13" i="1"/>
  <c r="I13" i="1"/>
  <c r="H13" i="1"/>
  <c r="G13" i="1"/>
  <c r="F13" i="1"/>
  <c r="E13" i="1"/>
  <c r="D13" i="1"/>
  <c r="C13" i="1"/>
  <c r="B13" i="1"/>
  <c r="T10" i="1"/>
  <c r="T58" i="11" s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D21" i="7" s="1"/>
  <c r="S8" i="1"/>
  <c r="D20" i="7" s="1"/>
  <c r="R8" i="1"/>
  <c r="D19" i="7" s="1"/>
  <c r="Q8" i="1"/>
  <c r="D18" i="7" s="1"/>
  <c r="P8" i="1"/>
  <c r="D17" i="7" s="1"/>
  <c r="O8" i="1"/>
  <c r="D16" i="7" s="1"/>
  <c r="N8" i="1"/>
  <c r="D15" i="7" s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71" i="7" l="1"/>
  <c r="BI14" i="11"/>
  <c r="D82" i="7"/>
  <c r="BQ14" i="11"/>
  <c r="D97" i="7"/>
  <c r="CC14" i="11"/>
  <c r="D112" i="7"/>
  <c r="CO14" i="11"/>
  <c r="D30" i="7"/>
  <c r="Z14" i="11"/>
  <c r="D45" i="7"/>
  <c r="AL14" i="11"/>
  <c r="D60" i="7"/>
  <c r="AX14" i="11"/>
  <c r="D64" i="7"/>
  <c r="BB14" i="11"/>
  <c r="D68" i="7"/>
  <c r="BF14" i="11"/>
  <c r="D75" i="7"/>
  <c r="BJ14" i="11"/>
  <c r="D79" i="7"/>
  <c r="BN14" i="11"/>
  <c r="D83" i="7"/>
  <c r="BR14" i="11"/>
  <c r="D90" i="7"/>
  <c r="BV14" i="11"/>
  <c r="D94" i="7"/>
  <c r="BZ14" i="11"/>
  <c r="D98" i="7"/>
  <c r="CD14" i="11"/>
  <c r="D105" i="7"/>
  <c r="CH14" i="11"/>
  <c r="D109" i="7"/>
  <c r="CL14" i="11"/>
  <c r="D113" i="7"/>
  <c r="CP14" i="11"/>
  <c r="D23" i="7"/>
  <c r="V14" i="11"/>
  <c r="D63" i="7"/>
  <c r="BA14" i="11"/>
  <c r="D78" i="7"/>
  <c r="BM14" i="11"/>
  <c r="D93" i="7"/>
  <c r="BY14" i="11"/>
  <c r="D108" i="7"/>
  <c r="CK14" i="11"/>
  <c r="D31" i="7"/>
  <c r="AA14" i="11"/>
  <c r="D46" i="7"/>
  <c r="AM14" i="11"/>
  <c r="D61" i="7"/>
  <c r="AY14" i="11"/>
  <c r="D65" i="7"/>
  <c r="BC14" i="11"/>
  <c r="D69" i="7"/>
  <c r="BG14" i="11"/>
  <c r="D76" i="7"/>
  <c r="BK14" i="11"/>
  <c r="D80" i="7"/>
  <c r="BO14" i="11"/>
  <c r="D84" i="7"/>
  <c r="BS14" i="11"/>
  <c r="D91" i="7"/>
  <c r="BW14" i="11"/>
  <c r="D95" i="7"/>
  <c r="CA14" i="11"/>
  <c r="D99" i="7"/>
  <c r="CE14" i="11"/>
  <c r="D106" i="7"/>
  <c r="CI14" i="11"/>
  <c r="D110" i="7"/>
  <c r="CM14" i="11"/>
  <c r="D114" i="7"/>
  <c r="CQ14" i="11"/>
  <c r="D67" i="7"/>
  <c r="BE14" i="11"/>
  <c r="D86" i="7"/>
  <c r="BU14" i="11"/>
  <c r="D101" i="7"/>
  <c r="CG14" i="11"/>
  <c r="D116" i="7"/>
  <c r="CS14" i="11"/>
  <c r="D22" i="7"/>
  <c r="U14" i="11"/>
  <c r="D62" i="7"/>
  <c r="AZ14" i="11"/>
  <c r="D66" i="7"/>
  <c r="BD14" i="11"/>
  <c r="D70" i="7"/>
  <c r="BH14" i="11"/>
  <c r="D77" i="7"/>
  <c r="BL14" i="11"/>
  <c r="D81" i="7"/>
  <c r="BP14" i="11"/>
  <c r="D85" i="7"/>
  <c r="BT14" i="11"/>
  <c r="D92" i="7"/>
  <c r="BX14" i="11"/>
  <c r="D96" i="7"/>
  <c r="CB14" i="11"/>
  <c r="D100" i="7"/>
  <c r="CF14" i="11"/>
  <c r="D107" i="7"/>
  <c r="CJ14" i="11"/>
  <c r="D111" i="7"/>
  <c r="CN14" i="11"/>
  <c r="D115" i="7"/>
  <c r="CR14" i="11"/>
  <c r="D50" i="7"/>
  <c r="AQ14" i="11"/>
  <c r="D51" i="7"/>
  <c r="AR14" i="11"/>
  <c r="D52" i="7"/>
  <c r="AS14" i="11"/>
  <c r="D56" i="7"/>
  <c r="AW14" i="11"/>
  <c r="D55" i="7"/>
  <c r="AV14" i="11"/>
  <c r="D54" i="7"/>
  <c r="AU14" i="11"/>
  <c r="D53" i="7"/>
  <c r="AT14" i="11"/>
  <c r="D49" i="7"/>
  <c r="AP14" i="11"/>
  <c r="D48" i="7"/>
  <c r="AO14" i="11"/>
  <c r="D47" i="7"/>
  <c r="AN14" i="11"/>
  <c r="D24" i="7"/>
  <c r="W14" i="11"/>
  <c r="D26" i="7"/>
  <c r="Y14" i="11"/>
  <c r="D25" i="7"/>
  <c r="X14" i="11"/>
  <c r="D41" i="7"/>
  <c r="AK14" i="11"/>
  <c r="D33" i="7"/>
  <c r="AC14" i="11"/>
  <c r="D37" i="7"/>
  <c r="AG14" i="11"/>
  <c r="D34" i="7"/>
  <c r="AD14" i="11"/>
  <c r="D38" i="7"/>
  <c r="AH14" i="11"/>
  <c r="D35" i="7"/>
  <c r="AE14" i="11"/>
  <c r="D39" i="7"/>
  <c r="AI14" i="11"/>
  <c r="D36" i="7"/>
  <c r="AF14" i="11"/>
  <c r="D40" i="7"/>
  <c r="AJ14" i="11"/>
  <c r="D32" i="7"/>
  <c r="AB14" i="11"/>
  <c r="B11" i="1"/>
  <c r="B12" i="1" s="1"/>
  <c r="F11" i="1"/>
  <c r="F12" i="1" s="1"/>
  <c r="J11" i="1"/>
  <c r="J12" i="1" s="1"/>
  <c r="N12" i="1"/>
  <c r="G15" i="7" s="1"/>
  <c r="K11" i="1"/>
  <c r="K12" i="1" s="1"/>
  <c r="L17" i="7"/>
  <c r="C11" i="1"/>
  <c r="C12" i="1" s="1"/>
  <c r="G11" i="1"/>
  <c r="G12" i="1" s="1"/>
  <c r="D11" i="1"/>
  <c r="D12" i="1" s="1"/>
  <c r="H11" i="1"/>
  <c r="H12" i="1" s="1"/>
  <c r="L11" i="1"/>
  <c r="L12" i="1" s="1"/>
  <c r="E11" i="1"/>
  <c r="E12" i="1" s="1"/>
  <c r="I11" i="1"/>
  <c r="I12" i="1" s="1"/>
  <c r="M11" i="1"/>
  <c r="M12" i="1" s="1"/>
  <c r="L18" i="7"/>
  <c r="C14" i="1"/>
  <c r="G14" i="1"/>
  <c r="K14" i="1"/>
  <c r="S14" i="1"/>
  <c r="H20" i="7" s="1"/>
  <c r="H14" i="1"/>
  <c r="D14" i="1"/>
  <c r="L14" i="1"/>
  <c r="J14" i="1"/>
  <c r="B14" i="1"/>
  <c r="F14" i="1"/>
  <c r="R14" i="1"/>
  <c r="H19" i="7" s="1"/>
  <c r="E14" i="1"/>
  <c r="I14" i="1"/>
  <c r="M14" i="1"/>
  <c r="Q14" i="1"/>
  <c r="H18" i="7" s="1"/>
  <c r="D117" i="7" l="1"/>
  <c r="D10" i="7" s="1"/>
  <c r="L11" i="8" s="1"/>
  <c r="D87" i="7"/>
  <c r="D8" i="7" s="1"/>
  <c r="J11" i="8" s="1"/>
  <c r="D72" i="7"/>
  <c r="D7" i="7" s="1"/>
  <c r="I11" i="8" s="1"/>
  <c r="D102" i="7"/>
  <c r="D9" i="7" s="1"/>
  <c r="K11" i="8" s="1"/>
  <c r="CJ10" i="11"/>
  <c r="CJ13" i="11"/>
  <c r="CJ11" i="11"/>
  <c r="CJ12" i="11"/>
  <c r="BT10" i="11"/>
  <c r="BT11" i="11"/>
  <c r="BT12" i="11"/>
  <c r="BT13" i="11"/>
  <c r="BD10" i="11"/>
  <c r="BD11" i="11"/>
  <c r="BD13" i="11"/>
  <c r="BD12" i="11"/>
  <c r="CG10" i="11"/>
  <c r="CG11" i="11"/>
  <c r="CG12" i="11"/>
  <c r="CG13" i="11"/>
  <c r="CM10" i="11"/>
  <c r="CM12" i="11"/>
  <c r="CM11" i="11"/>
  <c r="CM13" i="11"/>
  <c r="BW10" i="11"/>
  <c r="BW11" i="11"/>
  <c r="BW13" i="11"/>
  <c r="BW12" i="11"/>
  <c r="BG10" i="11"/>
  <c r="BG11" i="11"/>
  <c r="BG13" i="11"/>
  <c r="BG12" i="11"/>
  <c r="AA10" i="11"/>
  <c r="AA12" i="11"/>
  <c r="AA11" i="11"/>
  <c r="AA13" i="11"/>
  <c r="BY12" i="11"/>
  <c r="BY13" i="11"/>
  <c r="BY10" i="11"/>
  <c r="BY11" i="11"/>
  <c r="CP10" i="11"/>
  <c r="CP11" i="11"/>
  <c r="CP12" i="11"/>
  <c r="CP13" i="11"/>
  <c r="CH10" i="11"/>
  <c r="CH12" i="11"/>
  <c r="CH11" i="11"/>
  <c r="CH13" i="11"/>
  <c r="BZ10" i="11"/>
  <c r="BZ11" i="11"/>
  <c r="BZ12" i="11"/>
  <c r="BZ13" i="11"/>
  <c r="BR10" i="11"/>
  <c r="BR11" i="11"/>
  <c r="BR13" i="11"/>
  <c r="BR12" i="11"/>
  <c r="BJ10" i="11"/>
  <c r="BJ13" i="11"/>
  <c r="BJ11" i="11"/>
  <c r="BJ12" i="11"/>
  <c r="BB10" i="11"/>
  <c r="BB11" i="11"/>
  <c r="BB12" i="11"/>
  <c r="BB13" i="11"/>
  <c r="AL10" i="11"/>
  <c r="AL11" i="11"/>
  <c r="AL12" i="11"/>
  <c r="AL13" i="11"/>
  <c r="CO10" i="11"/>
  <c r="CO11" i="11"/>
  <c r="CO12" i="11"/>
  <c r="CO13" i="11"/>
  <c r="CR10" i="11"/>
  <c r="CR11" i="11"/>
  <c r="CR12" i="11"/>
  <c r="CR13" i="11"/>
  <c r="CB10" i="11"/>
  <c r="CB11" i="11"/>
  <c r="CB13" i="11"/>
  <c r="CB12" i="11"/>
  <c r="BL10" i="11"/>
  <c r="BL13" i="11"/>
  <c r="BL11" i="11"/>
  <c r="BL12" i="11"/>
  <c r="U10" i="11"/>
  <c r="U11" i="11"/>
  <c r="U12" i="11"/>
  <c r="U13" i="11"/>
  <c r="BE10" i="11"/>
  <c r="BE13" i="11"/>
  <c r="BE11" i="11"/>
  <c r="BE12" i="11"/>
  <c r="CE10" i="11"/>
  <c r="CE11" i="11"/>
  <c r="CE12" i="11"/>
  <c r="CE13" i="11"/>
  <c r="BO10" i="11"/>
  <c r="BO13" i="11"/>
  <c r="BO11" i="11"/>
  <c r="BO12" i="11"/>
  <c r="AY10" i="11"/>
  <c r="AY11" i="11"/>
  <c r="AY12" i="11"/>
  <c r="AY13" i="11"/>
  <c r="BA12" i="11"/>
  <c r="BA13" i="11"/>
  <c r="BA11" i="11"/>
  <c r="BA10" i="11"/>
  <c r="BQ12" i="11"/>
  <c r="BQ10" i="11"/>
  <c r="BQ13" i="11"/>
  <c r="BQ11" i="11"/>
  <c r="CN10" i="11"/>
  <c r="CN13" i="11"/>
  <c r="CN11" i="11"/>
  <c r="CN12" i="11"/>
  <c r="CF10" i="11"/>
  <c r="CF11" i="11"/>
  <c r="CF12" i="11"/>
  <c r="CF13" i="11"/>
  <c r="BX10" i="11"/>
  <c r="BX11" i="11"/>
  <c r="BX12" i="11"/>
  <c r="BX13" i="11"/>
  <c r="BP10" i="11"/>
  <c r="BP13" i="11"/>
  <c r="BP11" i="11"/>
  <c r="BP12" i="11"/>
  <c r="BH10" i="11"/>
  <c r="BH11" i="11"/>
  <c r="BH12" i="11"/>
  <c r="BH13" i="11"/>
  <c r="AZ10" i="11"/>
  <c r="AZ13" i="11"/>
  <c r="AZ11" i="11"/>
  <c r="AZ12" i="11"/>
  <c r="CS11" i="11"/>
  <c r="CS10" i="11"/>
  <c r="CS12" i="11"/>
  <c r="CS13" i="11"/>
  <c r="BU10" i="11"/>
  <c r="BU11" i="11"/>
  <c r="BU12" i="11"/>
  <c r="BU13" i="11"/>
  <c r="CQ10" i="11"/>
  <c r="CQ12" i="11"/>
  <c r="CQ13" i="11"/>
  <c r="CQ11" i="11"/>
  <c r="CI10" i="11"/>
  <c r="CI13" i="11"/>
  <c r="CI11" i="11"/>
  <c r="CI12" i="11"/>
  <c r="CA10" i="11"/>
  <c r="CA13" i="11"/>
  <c r="CA11" i="11"/>
  <c r="CA12" i="11"/>
  <c r="BS10" i="11"/>
  <c r="BS11" i="11"/>
  <c r="BS12" i="11"/>
  <c r="BS13" i="11"/>
  <c r="BK10" i="11"/>
  <c r="BK11" i="11"/>
  <c r="BK12" i="11"/>
  <c r="BK13" i="11"/>
  <c r="BC10" i="11"/>
  <c r="BC12" i="11"/>
  <c r="BC11" i="11"/>
  <c r="BC13" i="11"/>
  <c r="AM10" i="11"/>
  <c r="AM11" i="11"/>
  <c r="AM12" i="11"/>
  <c r="AM13" i="11"/>
  <c r="CK11" i="11"/>
  <c r="CK12" i="11"/>
  <c r="CK10" i="11"/>
  <c r="CK13" i="11"/>
  <c r="BM12" i="11"/>
  <c r="BM13" i="11"/>
  <c r="BM11" i="11"/>
  <c r="BM10" i="11"/>
  <c r="V10" i="11"/>
  <c r="V11" i="11"/>
  <c r="V13" i="11"/>
  <c r="V12" i="11"/>
  <c r="CL13" i="11"/>
  <c r="CL11" i="11"/>
  <c r="CL10" i="11"/>
  <c r="CL12" i="11"/>
  <c r="CD13" i="11"/>
  <c r="CD11" i="11"/>
  <c r="CD12" i="11"/>
  <c r="CD10" i="11"/>
  <c r="BV10" i="11"/>
  <c r="BV11" i="11"/>
  <c r="BV12" i="11"/>
  <c r="BV13" i="11"/>
  <c r="BN10" i="11"/>
  <c r="BN12" i="11"/>
  <c r="BN11" i="11"/>
  <c r="BN13" i="11"/>
  <c r="BF10" i="11"/>
  <c r="BF13" i="11"/>
  <c r="BF12" i="11"/>
  <c r="BF11" i="11"/>
  <c r="AX10" i="11"/>
  <c r="AX11" i="11"/>
  <c r="AX13" i="11"/>
  <c r="AX12" i="11"/>
  <c r="Z10" i="11"/>
  <c r="Z11" i="11"/>
  <c r="Z12" i="11"/>
  <c r="Z13" i="11"/>
  <c r="CC12" i="11"/>
  <c r="CC13" i="11"/>
  <c r="CC10" i="11"/>
  <c r="CC11" i="11"/>
  <c r="BI12" i="11"/>
  <c r="BI13" i="11"/>
  <c r="BI10" i="11"/>
  <c r="BI11" i="11"/>
  <c r="AQ10" i="11"/>
  <c r="AQ11" i="11"/>
  <c r="AQ12" i="11"/>
  <c r="AQ13" i="11"/>
  <c r="AR10" i="11"/>
  <c r="AR11" i="11"/>
  <c r="AR12" i="11"/>
  <c r="AR13" i="11"/>
  <c r="AS12" i="11"/>
  <c r="AS13" i="11"/>
  <c r="AS10" i="11"/>
  <c r="AS11" i="11"/>
  <c r="AW11" i="11"/>
  <c r="AW12" i="11"/>
  <c r="AW13" i="11"/>
  <c r="AW10" i="11"/>
  <c r="AV11" i="11"/>
  <c r="AV12" i="11"/>
  <c r="AV13" i="11"/>
  <c r="AV10" i="11"/>
  <c r="D57" i="7"/>
  <c r="D6" i="7" s="1"/>
  <c r="H11" i="8" s="1"/>
  <c r="AU11" i="11"/>
  <c r="AU12" i="11"/>
  <c r="AU13" i="11"/>
  <c r="AU10" i="11"/>
  <c r="AT12" i="11"/>
  <c r="AT11" i="11"/>
  <c r="AT10" i="11"/>
  <c r="AT13" i="11"/>
  <c r="AP13" i="11"/>
  <c r="AP11" i="11"/>
  <c r="AP10" i="11"/>
  <c r="AP12" i="11"/>
  <c r="AO11" i="11"/>
  <c r="AO13" i="11"/>
  <c r="AO12" i="11"/>
  <c r="AO10" i="11"/>
  <c r="AN10" i="11"/>
  <c r="AN11" i="11"/>
  <c r="AN13" i="11"/>
  <c r="AN12" i="11"/>
  <c r="W10" i="11"/>
  <c r="W11" i="11"/>
  <c r="W12" i="11"/>
  <c r="W13" i="11"/>
  <c r="D27" i="7"/>
  <c r="D4" i="7" s="1"/>
  <c r="F11" i="8" s="1"/>
  <c r="Y11" i="11"/>
  <c r="Y13" i="11"/>
  <c r="Y10" i="11"/>
  <c r="Y12" i="11"/>
  <c r="X10" i="11"/>
  <c r="X11" i="11"/>
  <c r="X13" i="11"/>
  <c r="X12" i="11"/>
  <c r="D42" i="7"/>
  <c r="D5" i="7" s="1"/>
  <c r="G11" i="8" s="1"/>
  <c r="AK13" i="11"/>
  <c r="AK11" i="11"/>
  <c r="AK10" i="11"/>
  <c r="AK12" i="11"/>
  <c r="AJ10" i="11"/>
  <c r="AJ11" i="11"/>
  <c r="AJ12" i="11"/>
  <c r="AJ13" i="11"/>
  <c r="AI10" i="11"/>
  <c r="AI11" i="11"/>
  <c r="AI12" i="11"/>
  <c r="AI13" i="11"/>
  <c r="AH10" i="11"/>
  <c r="AH11" i="11"/>
  <c r="AH12" i="11"/>
  <c r="AH13" i="11"/>
  <c r="AG11" i="11"/>
  <c r="AG12" i="11"/>
  <c r="AG13" i="11"/>
  <c r="AG10" i="11"/>
  <c r="AF10" i="11"/>
  <c r="AF11" i="11"/>
  <c r="AF12" i="11"/>
  <c r="AF13" i="11"/>
  <c r="AE10" i="11"/>
  <c r="AE11" i="11"/>
  <c r="AE13" i="11"/>
  <c r="AE12" i="11"/>
  <c r="AD12" i="11"/>
  <c r="AD13" i="11"/>
  <c r="AD11" i="11"/>
  <c r="AD10" i="11"/>
  <c r="AC10" i="11"/>
  <c r="AC13" i="11"/>
  <c r="AC11" i="11"/>
  <c r="AC12" i="11"/>
  <c r="AB10" i="11"/>
  <c r="AB11" i="11"/>
  <c r="AB12" i="11"/>
  <c r="AB13" i="11"/>
  <c r="L15" i="7"/>
  <c r="Q12" i="1"/>
  <c r="G18" i="7" s="1"/>
  <c r="R12" i="1"/>
  <c r="G19" i="7" s="1"/>
  <c r="L19" i="7"/>
  <c r="P12" i="1"/>
  <c r="G17" i="7" s="1"/>
  <c r="S12" i="1"/>
  <c r="G20" i="7" s="1"/>
  <c r="L20" i="7"/>
  <c r="O12" i="1"/>
  <c r="G16" i="7" s="1"/>
  <c r="L16" i="7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W58" i="1" s="1"/>
  <c r="X21" i="1"/>
  <c r="Y21" i="1"/>
  <c r="Y47" i="1" s="1"/>
  <c r="Z21" i="1"/>
  <c r="AA21" i="1"/>
  <c r="AB21" i="1"/>
  <c r="AC21" i="1"/>
  <c r="AD21" i="1"/>
  <c r="AD47" i="1" s="1"/>
  <c r="AD102" i="1" s="1"/>
  <c r="AE21" i="1"/>
  <c r="AE58" i="1" s="1"/>
  <c r="AF21" i="1"/>
  <c r="AG21" i="1"/>
  <c r="AH21" i="1"/>
  <c r="AH32" i="1" s="1"/>
  <c r="AI21" i="1"/>
  <c r="AI58" i="1" s="1"/>
  <c r="AJ21" i="1"/>
  <c r="AK21" i="1"/>
  <c r="AK32" i="1" s="1"/>
  <c r="AL21" i="1"/>
  <c r="AM21" i="1"/>
  <c r="AM58" i="1" s="1"/>
  <c r="AN21" i="1"/>
  <c r="AO21" i="1"/>
  <c r="AO32" i="1" s="1"/>
  <c r="AP21" i="1"/>
  <c r="AP58" i="1" s="1"/>
  <c r="AQ21" i="1"/>
  <c r="AR21" i="1"/>
  <c r="AS21" i="1"/>
  <c r="AT21" i="1"/>
  <c r="AT47" i="1" s="1"/>
  <c r="AT102" i="1" s="1"/>
  <c r="AU21" i="1"/>
  <c r="AU58" i="1" s="1"/>
  <c r="AV21" i="1"/>
  <c r="AW21" i="1"/>
  <c r="AX21" i="1"/>
  <c r="AY21" i="1"/>
  <c r="AY58" i="1" s="1"/>
  <c r="AZ21" i="1"/>
  <c r="BA21" i="1"/>
  <c r="BA47" i="1" s="1"/>
  <c r="BA80" i="1" s="1"/>
  <c r="BB21" i="1"/>
  <c r="BC21" i="1"/>
  <c r="BC58" i="1" s="1"/>
  <c r="BD21" i="1"/>
  <c r="BE21" i="1"/>
  <c r="BE32" i="1" s="1"/>
  <c r="BF21" i="1"/>
  <c r="BG21" i="1"/>
  <c r="BH21" i="1"/>
  <c r="BI21" i="1"/>
  <c r="BI32" i="1" s="1"/>
  <c r="BJ21" i="1"/>
  <c r="BJ47" i="1" s="1"/>
  <c r="BJ102" i="1" s="1"/>
  <c r="BK21" i="1"/>
  <c r="BL21" i="1"/>
  <c r="BM21" i="1"/>
  <c r="BM32" i="1" s="1"/>
  <c r="BN21" i="1"/>
  <c r="BO21" i="1"/>
  <c r="BP21" i="1"/>
  <c r="BQ21" i="1"/>
  <c r="BQ47" i="1" s="1"/>
  <c r="BQ80" i="1" s="1"/>
  <c r="BR21" i="1"/>
  <c r="BS21" i="1"/>
  <c r="BT21" i="1"/>
  <c r="BU21" i="1"/>
  <c r="BU47" i="1" s="1"/>
  <c r="BU80" i="1" s="1"/>
  <c r="BV21" i="1"/>
  <c r="BV58" i="1" s="1"/>
  <c r="BW21" i="1"/>
  <c r="BX21" i="1"/>
  <c r="BY21" i="1"/>
  <c r="BY32" i="1" s="1"/>
  <c r="BZ21" i="1"/>
  <c r="BZ47" i="1" s="1"/>
  <c r="BZ102" i="1" s="1"/>
  <c r="CA21" i="1"/>
  <c r="CB21" i="1"/>
  <c r="CC21" i="1"/>
  <c r="CC32" i="1" s="1"/>
  <c r="CD21" i="1"/>
  <c r="CE21" i="1"/>
  <c r="CF21" i="1"/>
  <c r="CG21" i="1"/>
  <c r="CG47" i="1" s="1"/>
  <c r="CG80" i="1" s="1"/>
  <c r="CH21" i="1"/>
  <c r="CI21" i="1"/>
  <c r="CJ21" i="1"/>
  <c r="CK21" i="1"/>
  <c r="CK32" i="1" s="1"/>
  <c r="CL21" i="1"/>
  <c r="CM21" i="1"/>
  <c r="CN21" i="1"/>
  <c r="CO21" i="1"/>
  <c r="CO32" i="1" s="1"/>
  <c r="CP21" i="1"/>
  <c r="CP47" i="1" s="1"/>
  <c r="CP80" i="1" s="1"/>
  <c r="CQ21" i="1"/>
  <c r="CR21" i="1"/>
  <c r="CS21" i="1"/>
  <c r="CS32" i="1" s="1"/>
  <c r="B21" i="1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L61" i="3" s="1"/>
  <c r="AL121" i="3" s="1"/>
  <c r="AK21" i="3"/>
  <c r="AJ21" i="3"/>
  <c r="AI21" i="3"/>
  <c r="AH21" i="3"/>
  <c r="AG21" i="3"/>
  <c r="AF21" i="3"/>
  <c r="AE21" i="3"/>
  <c r="AD21" i="3"/>
  <c r="AC21" i="3"/>
  <c r="AB21" i="3"/>
  <c r="AA21" i="3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10" i="2"/>
  <c r="C123" i="2"/>
  <c r="C124" i="2"/>
  <c r="C125" i="2"/>
  <c r="C126" i="2"/>
  <c r="C127" i="2"/>
  <c r="C128" i="2"/>
  <c r="C122" i="2"/>
  <c r="CT33" i="2"/>
  <c r="CS33" i="2"/>
  <c r="CR33" i="2"/>
  <c r="CQ33" i="2"/>
  <c r="CP33" i="2"/>
  <c r="CP61" i="2" s="1"/>
  <c r="CO33" i="2"/>
  <c r="CN33" i="2"/>
  <c r="CN97" i="2" s="1"/>
  <c r="CM33" i="2"/>
  <c r="CL33" i="2"/>
  <c r="CK33" i="2"/>
  <c r="CJ33" i="2"/>
  <c r="CJ97" i="2" s="1"/>
  <c r="CI33" i="2"/>
  <c r="CH33" i="2"/>
  <c r="CH49" i="2" s="1"/>
  <c r="CG33" i="2"/>
  <c r="CF33" i="2"/>
  <c r="CE33" i="2"/>
  <c r="CD33" i="2"/>
  <c r="CC33" i="2"/>
  <c r="CB33" i="2"/>
  <c r="CA33" i="2"/>
  <c r="BZ33" i="2"/>
  <c r="BZ49" i="2" s="1"/>
  <c r="BY33" i="2"/>
  <c r="BX33" i="2"/>
  <c r="BX97" i="2" s="1"/>
  <c r="BW33" i="2"/>
  <c r="BV33" i="2"/>
  <c r="BU33" i="2"/>
  <c r="BT33" i="2"/>
  <c r="BT97" i="2" s="1"/>
  <c r="BS33" i="2"/>
  <c r="BR33" i="2"/>
  <c r="BR73" i="2" s="1"/>
  <c r="BQ33" i="2"/>
  <c r="BP33" i="2"/>
  <c r="BO33" i="2"/>
  <c r="BN33" i="2"/>
  <c r="BM33" i="2"/>
  <c r="BL33" i="2"/>
  <c r="BK33" i="2"/>
  <c r="BJ33" i="2"/>
  <c r="BJ61" i="2" s="1"/>
  <c r="BI33" i="2"/>
  <c r="BH33" i="2"/>
  <c r="BH97" i="2" s="1"/>
  <c r="BG33" i="2"/>
  <c r="BF33" i="2"/>
  <c r="BE33" i="2"/>
  <c r="BD33" i="2"/>
  <c r="BD97" i="2" s="1"/>
  <c r="BC33" i="2"/>
  <c r="BB33" i="2"/>
  <c r="BB73" i="2" s="1"/>
  <c r="BA33" i="2"/>
  <c r="AZ33" i="2"/>
  <c r="AY33" i="2"/>
  <c r="AX33" i="2"/>
  <c r="AW33" i="2"/>
  <c r="AV33" i="2"/>
  <c r="AU33" i="2"/>
  <c r="AT33" i="2"/>
  <c r="AT61" i="2" s="1"/>
  <c r="AS33" i="2"/>
  <c r="AR33" i="2"/>
  <c r="AR97" i="2" s="1"/>
  <c r="AQ33" i="2"/>
  <c r="AP33" i="2"/>
  <c r="AO33" i="2"/>
  <c r="AN33" i="2"/>
  <c r="AN97" i="2" s="1"/>
  <c r="AM33" i="2"/>
  <c r="AL33" i="2"/>
  <c r="AL73" i="2" s="1"/>
  <c r="AK33" i="2"/>
  <c r="AJ33" i="2"/>
  <c r="AI33" i="2"/>
  <c r="AH33" i="2"/>
  <c r="AG33" i="2"/>
  <c r="AF33" i="2"/>
  <c r="AE33" i="2"/>
  <c r="AD33" i="2"/>
  <c r="AD61" i="2" s="1"/>
  <c r="AC33" i="2"/>
  <c r="AB33" i="2"/>
  <c r="AB97" i="2" s="1"/>
  <c r="AA33" i="2"/>
  <c r="Z33" i="2"/>
  <c r="Y33" i="2"/>
  <c r="X33" i="2"/>
  <c r="W33" i="2"/>
  <c r="V33" i="2"/>
  <c r="V85" i="2" s="1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0" i="2"/>
  <c r="CG32" i="1" l="1"/>
  <c r="CG69" i="1" s="1"/>
  <c r="BQ32" i="1"/>
  <c r="BA32" i="1"/>
  <c r="AN32" i="1"/>
  <c r="AN69" i="1" s="1"/>
  <c r="Y32" i="1"/>
  <c r="CK47" i="1"/>
  <c r="CK80" i="1" s="1"/>
  <c r="CB47" i="1"/>
  <c r="CB102" i="1" s="1"/>
  <c r="BE47" i="1"/>
  <c r="BE102" i="1" s="1"/>
  <c r="AV47" i="1"/>
  <c r="AK47" i="1"/>
  <c r="AK80" i="1" s="1"/>
  <c r="CJ58" i="1"/>
  <c r="CJ91" i="1" s="1"/>
  <c r="BT58" i="1"/>
  <c r="BT91" i="1" s="1"/>
  <c r="BD58" i="1"/>
  <c r="AN58" i="1"/>
  <c r="AN113" i="1" s="1"/>
  <c r="X58" i="1"/>
  <c r="X91" i="1" s="1"/>
  <c r="CN32" i="1"/>
  <c r="CN69" i="1" s="1"/>
  <c r="CF32" i="1"/>
  <c r="CF69" i="1" s="1"/>
  <c r="BX32" i="1"/>
  <c r="BP32" i="1"/>
  <c r="BP69" i="1" s="1"/>
  <c r="BH32" i="1"/>
  <c r="BH69" i="1" s="1"/>
  <c r="AZ32" i="1"/>
  <c r="AZ69" i="1" s="1"/>
  <c r="X32" i="1"/>
  <c r="CJ47" i="1"/>
  <c r="CJ80" i="1" s="1"/>
  <c r="CA47" i="1"/>
  <c r="CA102" i="1" s="1"/>
  <c r="BP47" i="1"/>
  <c r="BP80" i="1" s="1"/>
  <c r="BD47" i="1"/>
  <c r="BD102" i="1" s="1"/>
  <c r="AU47" i="1"/>
  <c r="AU102" i="1" s="1"/>
  <c r="AJ47" i="1"/>
  <c r="AJ80" i="1" s="1"/>
  <c r="X47" i="1"/>
  <c r="X102" i="1" s="1"/>
  <c r="CF58" i="1"/>
  <c r="BP58" i="1"/>
  <c r="BP113" i="1" s="1"/>
  <c r="AZ58" i="1"/>
  <c r="AZ91" i="1" s="1"/>
  <c r="AJ58" i="1"/>
  <c r="BU32" i="1"/>
  <c r="BU69" i="1" s="1"/>
  <c r="AV32" i="1"/>
  <c r="AV69" i="1" s="1"/>
  <c r="AJ32" i="1"/>
  <c r="AJ69" i="1" s="1"/>
  <c r="CR47" i="1"/>
  <c r="CR102" i="1" s="1"/>
  <c r="BL47" i="1"/>
  <c r="BL102" i="1" s="1"/>
  <c r="AO47" i="1"/>
  <c r="AO80" i="1" s="1"/>
  <c r="AF47" i="1"/>
  <c r="AF80" i="1" s="1"/>
  <c r="CR58" i="1"/>
  <c r="CR91" i="1" s="1"/>
  <c r="CB58" i="1"/>
  <c r="BL58" i="1"/>
  <c r="BL91" i="1" s="1"/>
  <c r="AV58" i="1"/>
  <c r="AV113" i="1" s="1"/>
  <c r="AF58" i="1"/>
  <c r="AF91" i="1" s="1"/>
  <c r="CR32" i="1"/>
  <c r="CR69" i="1" s="1"/>
  <c r="CJ32" i="1"/>
  <c r="CJ69" i="1" s="1"/>
  <c r="CB32" i="1"/>
  <c r="CB69" i="1" s="1"/>
  <c r="BT32" i="1"/>
  <c r="BT69" i="1" s="1"/>
  <c r="BL32" i="1"/>
  <c r="BL69" i="1" s="1"/>
  <c r="BD32" i="1"/>
  <c r="BD69" i="1" s="1"/>
  <c r="AF32" i="1"/>
  <c r="AF69" i="1" s="1"/>
  <c r="CQ47" i="1"/>
  <c r="CQ80" i="1" s="1"/>
  <c r="CF47" i="1"/>
  <c r="BT47" i="1"/>
  <c r="BT80" i="1" s="1"/>
  <c r="BK47" i="1"/>
  <c r="BK102" i="1" s="1"/>
  <c r="AZ47" i="1"/>
  <c r="AZ102" i="1" s="1"/>
  <c r="AN47" i="1"/>
  <c r="AN102" i="1" s="1"/>
  <c r="AE47" i="1"/>
  <c r="AE102" i="1" s="1"/>
  <c r="CQ58" i="1"/>
  <c r="CQ113" i="1" s="1"/>
  <c r="CA58" i="1"/>
  <c r="CA91" i="1" s="1"/>
  <c r="BK58" i="1"/>
  <c r="BA69" i="1"/>
  <c r="AK69" i="1"/>
  <c r="BL80" i="1"/>
  <c r="BC113" i="1"/>
  <c r="BC91" i="1"/>
  <c r="AY113" i="1"/>
  <c r="AY91" i="1"/>
  <c r="AM113" i="1"/>
  <c r="AM91" i="1"/>
  <c r="AI113" i="1"/>
  <c r="AI91" i="1"/>
  <c r="W113" i="1"/>
  <c r="W91" i="1"/>
  <c r="BV91" i="1"/>
  <c r="BV113" i="1"/>
  <c r="AP91" i="1"/>
  <c r="AP113" i="1"/>
  <c r="AH69" i="1"/>
  <c r="CL47" i="1"/>
  <c r="BR47" i="1"/>
  <c r="BN47" i="1"/>
  <c r="BF47" i="1"/>
  <c r="BB47" i="1"/>
  <c r="AX47" i="1"/>
  <c r="AD32" i="1"/>
  <c r="CK102" i="1"/>
  <c r="CA113" i="1"/>
  <c r="AU113" i="1"/>
  <c r="AU91" i="1"/>
  <c r="AE113" i="1"/>
  <c r="AE91" i="1"/>
  <c r="CS58" i="1"/>
  <c r="CO58" i="1"/>
  <c r="CK58" i="1"/>
  <c r="CG58" i="1"/>
  <c r="CC58" i="1"/>
  <c r="BY58" i="1"/>
  <c r="BU58" i="1"/>
  <c r="BQ58" i="1"/>
  <c r="BM58" i="1"/>
  <c r="BI58" i="1"/>
  <c r="BE58" i="1"/>
  <c r="BA58" i="1"/>
  <c r="AW58" i="1"/>
  <c r="AS58" i="1"/>
  <c r="AO58" i="1"/>
  <c r="AK58" i="1"/>
  <c r="AG58" i="1"/>
  <c r="AC58" i="1"/>
  <c r="Y58" i="1"/>
  <c r="BX69" i="1"/>
  <c r="AX32" i="1"/>
  <c r="AS32" i="1"/>
  <c r="AC32" i="1"/>
  <c r="X69" i="1"/>
  <c r="CO47" i="1"/>
  <c r="CE47" i="1"/>
  <c r="BY47" i="1"/>
  <c r="BO47" i="1"/>
  <c r="BI47" i="1"/>
  <c r="BD80" i="1"/>
  <c r="AY47" i="1"/>
  <c r="AS47" i="1"/>
  <c r="AI47" i="1"/>
  <c r="AC47" i="1"/>
  <c r="CP58" i="1"/>
  <c r="CE58" i="1"/>
  <c r="BZ58" i="1"/>
  <c r="BO58" i="1"/>
  <c r="BJ58" i="1"/>
  <c r="AT58" i="1"/>
  <c r="AD58" i="1"/>
  <c r="CK69" i="1"/>
  <c r="BE69" i="1"/>
  <c r="AO69" i="1"/>
  <c r="Y69" i="1"/>
  <c r="CF80" i="1"/>
  <c r="BZ80" i="1"/>
  <c r="BJ80" i="1"/>
  <c r="AT80" i="1"/>
  <c r="AD80" i="1"/>
  <c r="CF102" i="1"/>
  <c r="AJ113" i="1"/>
  <c r="CF113" i="1"/>
  <c r="CP102" i="1"/>
  <c r="CH47" i="1"/>
  <c r="CD47" i="1"/>
  <c r="AP47" i="1"/>
  <c r="AL47" i="1"/>
  <c r="AH47" i="1"/>
  <c r="Z47" i="1"/>
  <c r="AT32" i="1"/>
  <c r="BU102" i="1"/>
  <c r="AZ80" i="1"/>
  <c r="Y102" i="1"/>
  <c r="CL58" i="1"/>
  <c r="BK113" i="1"/>
  <c r="BK91" i="1"/>
  <c r="BF58" i="1"/>
  <c r="Z58" i="1"/>
  <c r="BQ69" i="1"/>
  <c r="Y80" i="1"/>
  <c r="CF91" i="1"/>
  <c r="AJ91" i="1"/>
  <c r="CQ32" i="1"/>
  <c r="CM32" i="1"/>
  <c r="CI32" i="1"/>
  <c r="CE32" i="1"/>
  <c r="CA32" i="1"/>
  <c r="BW32" i="1"/>
  <c r="BS32" i="1"/>
  <c r="BO32" i="1"/>
  <c r="BK32" i="1"/>
  <c r="BG32" i="1"/>
  <c r="BB32" i="1"/>
  <c r="AW32" i="1"/>
  <c r="AR32" i="1"/>
  <c r="AL32" i="1"/>
  <c r="AG32" i="1"/>
  <c r="AB32" i="1"/>
  <c r="CS47" i="1"/>
  <c r="CN47" i="1"/>
  <c r="CI47" i="1"/>
  <c r="CC47" i="1"/>
  <c r="BX47" i="1"/>
  <c r="BS47" i="1"/>
  <c r="BM47" i="1"/>
  <c r="BH47" i="1"/>
  <c r="BC47" i="1"/>
  <c r="AW47" i="1"/>
  <c r="AR47" i="1"/>
  <c r="AM47" i="1"/>
  <c r="AG47" i="1"/>
  <c r="AB47" i="1"/>
  <c r="W47" i="1"/>
  <c r="CN58" i="1"/>
  <c r="CI58" i="1"/>
  <c r="CD58" i="1"/>
  <c r="BX58" i="1"/>
  <c r="BS58" i="1"/>
  <c r="BN58" i="1"/>
  <c r="BH58" i="1"/>
  <c r="AX58" i="1"/>
  <c r="AR58" i="1"/>
  <c r="AH58" i="1"/>
  <c r="AB58" i="1"/>
  <c r="CO69" i="1"/>
  <c r="BY69" i="1"/>
  <c r="BI69" i="1"/>
  <c r="CB91" i="1"/>
  <c r="BD91" i="1"/>
  <c r="BV47" i="1"/>
  <c r="BC32" i="1"/>
  <c r="AY32" i="1"/>
  <c r="AU32" i="1"/>
  <c r="AQ32" i="1"/>
  <c r="AM32" i="1"/>
  <c r="AI32" i="1"/>
  <c r="AE32" i="1"/>
  <c r="AA32" i="1"/>
  <c r="W32" i="1"/>
  <c r="CP32" i="1"/>
  <c r="CL32" i="1"/>
  <c r="CH32" i="1"/>
  <c r="CD32" i="1"/>
  <c r="BZ32" i="1"/>
  <c r="BV32" i="1"/>
  <c r="BR32" i="1"/>
  <c r="BN32" i="1"/>
  <c r="BJ32" i="1"/>
  <c r="BF32" i="1"/>
  <c r="AP32" i="1"/>
  <c r="Z32" i="1"/>
  <c r="CM47" i="1"/>
  <c r="CG102" i="1"/>
  <c r="BW47" i="1"/>
  <c r="BQ102" i="1"/>
  <c r="BG47" i="1"/>
  <c r="BA102" i="1"/>
  <c r="AV80" i="1"/>
  <c r="AQ47" i="1"/>
  <c r="AK102" i="1"/>
  <c r="AA47" i="1"/>
  <c r="CM58" i="1"/>
  <c r="CH58" i="1"/>
  <c r="BW58" i="1"/>
  <c r="BR58" i="1"/>
  <c r="BG58" i="1"/>
  <c r="BB58" i="1"/>
  <c r="AQ58" i="1"/>
  <c r="AL58" i="1"/>
  <c r="AA58" i="1"/>
  <c r="CS69" i="1"/>
  <c r="CC69" i="1"/>
  <c r="BM69" i="1"/>
  <c r="AV102" i="1"/>
  <c r="CB113" i="1"/>
  <c r="AL97" i="3"/>
  <c r="AB33" i="3"/>
  <c r="AF33" i="3"/>
  <c r="AJ33" i="3"/>
  <c r="AN33" i="3"/>
  <c r="AR33" i="3"/>
  <c r="AV33" i="3"/>
  <c r="AZ33" i="3"/>
  <c r="BD33" i="3"/>
  <c r="BH33" i="3"/>
  <c r="BL33" i="3"/>
  <c r="BP33" i="3"/>
  <c r="BT33" i="3"/>
  <c r="BX33" i="3"/>
  <c r="CB33" i="3"/>
  <c r="CF33" i="3"/>
  <c r="CJ33" i="3"/>
  <c r="CN33" i="3"/>
  <c r="CR33" i="3"/>
  <c r="AB49" i="3"/>
  <c r="AF49" i="3"/>
  <c r="AJ49" i="3"/>
  <c r="AN49" i="3"/>
  <c r="AR49" i="3"/>
  <c r="AV49" i="3"/>
  <c r="AZ49" i="3"/>
  <c r="BD49" i="3"/>
  <c r="BH49" i="3"/>
  <c r="BL49" i="3"/>
  <c r="BP49" i="3"/>
  <c r="BT49" i="3"/>
  <c r="BX49" i="3"/>
  <c r="CB49" i="3"/>
  <c r="CF49" i="3"/>
  <c r="CJ49" i="3"/>
  <c r="CN49" i="3"/>
  <c r="CR49" i="3"/>
  <c r="AB61" i="3"/>
  <c r="AB121" i="3" s="1"/>
  <c r="AF61" i="3"/>
  <c r="AF121" i="3" s="1"/>
  <c r="AJ61" i="3"/>
  <c r="AJ121" i="3" s="1"/>
  <c r="AN61" i="3"/>
  <c r="AN121" i="3" s="1"/>
  <c r="AR61" i="3"/>
  <c r="AR121" i="3" s="1"/>
  <c r="AV61" i="3"/>
  <c r="AV121" i="3" s="1"/>
  <c r="AZ61" i="3"/>
  <c r="AZ121" i="3" s="1"/>
  <c r="BD61" i="3"/>
  <c r="BD121" i="3" s="1"/>
  <c r="BH61" i="3"/>
  <c r="BH121" i="3" s="1"/>
  <c r="BL61" i="3"/>
  <c r="BL121" i="3" s="1"/>
  <c r="BP61" i="3"/>
  <c r="BP121" i="3" s="1"/>
  <c r="BT61" i="3"/>
  <c r="BT121" i="3" s="1"/>
  <c r="BX61" i="3"/>
  <c r="BX121" i="3" s="1"/>
  <c r="CB61" i="3"/>
  <c r="CB121" i="3" s="1"/>
  <c r="CF61" i="3"/>
  <c r="CF121" i="3" s="1"/>
  <c r="CJ61" i="3"/>
  <c r="CJ121" i="3" s="1"/>
  <c r="CN61" i="3"/>
  <c r="CN121" i="3" s="1"/>
  <c r="CR61" i="3"/>
  <c r="CR121" i="3" s="1"/>
  <c r="AC33" i="3"/>
  <c r="AG33" i="3"/>
  <c r="AK33" i="3"/>
  <c r="AO33" i="3"/>
  <c r="AS33" i="3"/>
  <c r="AW33" i="3"/>
  <c r="BA33" i="3"/>
  <c r="BE33" i="3"/>
  <c r="BI33" i="3"/>
  <c r="BM33" i="3"/>
  <c r="BQ33" i="3"/>
  <c r="BU33" i="3"/>
  <c r="BY33" i="3"/>
  <c r="CC33" i="3"/>
  <c r="CG33" i="3"/>
  <c r="CK33" i="3"/>
  <c r="CO33" i="3"/>
  <c r="CS33" i="3"/>
  <c r="AC49" i="3"/>
  <c r="AG49" i="3"/>
  <c r="AK49" i="3"/>
  <c r="AO49" i="3"/>
  <c r="AS49" i="3"/>
  <c r="AW49" i="3"/>
  <c r="BA49" i="3"/>
  <c r="BE49" i="3"/>
  <c r="BI49" i="3"/>
  <c r="BM49" i="3"/>
  <c r="BQ49" i="3"/>
  <c r="BU49" i="3"/>
  <c r="BY49" i="3"/>
  <c r="CC49" i="3"/>
  <c r="CG49" i="3"/>
  <c r="CK49" i="3"/>
  <c r="CO49" i="3"/>
  <c r="CS49" i="3"/>
  <c r="AC61" i="3"/>
  <c r="AC121" i="3" s="1"/>
  <c r="AG61" i="3"/>
  <c r="AG121" i="3" s="1"/>
  <c r="AK61" i="3"/>
  <c r="AK121" i="3" s="1"/>
  <c r="AO61" i="3"/>
  <c r="AO121" i="3" s="1"/>
  <c r="AS61" i="3"/>
  <c r="AS121" i="3" s="1"/>
  <c r="AW61" i="3"/>
  <c r="AW121" i="3" s="1"/>
  <c r="BA61" i="3"/>
  <c r="BA121" i="3" s="1"/>
  <c r="BE61" i="3"/>
  <c r="BE121" i="3" s="1"/>
  <c r="BI61" i="3"/>
  <c r="BI121" i="3" s="1"/>
  <c r="BM61" i="3"/>
  <c r="BM121" i="3" s="1"/>
  <c r="BQ61" i="3"/>
  <c r="BQ121" i="3" s="1"/>
  <c r="BU61" i="3"/>
  <c r="BU121" i="3" s="1"/>
  <c r="BY61" i="3"/>
  <c r="BY121" i="3" s="1"/>
  <c r="CC61" i="3"/>
  <c r="CC121" i="3" s="1"/>
  <c r="CG61" i="3"/>
  <c r="CG121" i="3" s="1"/>
  <c r="CK61" i="3"/>
  <c r="CK121" i="3" s="1"/>
  <c r="CO61" i="3"/>
  <c r="CO121" i="3" s="1"/>
  <c r="CS61" i="3"/>
  <c r="CS121" i="3" s="1"/>
  <c r="AD33" i="3"/>
  <c r="AH33" i="3"/>
  <c r="AL33" i="3"/>
  <c r="AP33" i="3"/>
  <c r="AT33" i="3"/>
  <c r="AX33" i="3"/>
  <c r="BB33" i="3"/>
  <c r="BF33" i="3"/>
  <c r="BJ33" i="3"/>
  <c r="BN33" i="3"/>
  <c r="BR33" i="3"/>
  <c r="BV33" i="3"/>
  <c r="BZ33" i="3"/>
  <c r="CD33" i="3"/>
  <c r="CH33" i="3"/>
  <c r="CL33" i="3"/>
  <c r="CP33" i="3"/>
  <c r="CT33" i="3"/>
  <c r="AD49" i="3"/>
  <c r="AH49" i="3"/>
  <c r="AL49" i="3"/>
  <c r="AP49" i="3"/>
  <c r="AT49" i="3"/>
  <c r="AX49" i="3"/>
  <c r="BB49" i="3"/>
  <c r="BF49" i="3"/>
  <c r="BJ49" i="3"/>
  <c r="BN49" i="3"/>
  <c r="BR49" i="3"/>
  <c r="BV49" i="3"/>
  <c r="BZ49" i="3"/>
  <c r="CD49" i="3"/>
  <c r="CH49" i="3"/>
  <c r="CL49" i="3"/>
  <c r="CP49" i="3"/>
  <c r="CT49" i="3"/>
  <c r="AD61" i="3"/>
  <c r="AD121" i="3" s="1"/>
  <c r="AH61" i="3"/>
  <c r="AH121" i="3" s="1"/>
  <c r="AP61" i="3"/>
  <c r="AP121" i="3" s="1"/>
  <c r="AT61" i="3"/>
  <c r="AT121" i="3" s="1"/>
  <c r="AX61" i="3"/>
  <c r="AX121" i="3" s="1"/>
  <c r="BB61" i="3"/>
  <c r="BB121" i="3" s="1"/>
  <c r="BF61" i="3"/>
  <c r="BF121" i="3" s="1"/>
  <c r="BJ61" i="3"/>
  <c r="BJ121" i="3" s="1"/>
  <c r="BN61" i="3"/>
  <c r="BN121" i="3" s="1"/>
  <c r="BR61" i="3"/>
  <c r="BR121" i="3" s="1"/>
  <c r="BV61" i="3"/>
  <c r="BV121" i="3" s="1"/>
  <c r="BZ61" i="3"/>
  <c r="BZ121" i="3" s="1"/>
  <c r="CD61" i="3"/>
  <c r="CD121" i="3" s="1"/>
  <c r="CH61" i="3"/>
  <c r="CH121" i="3" s="1"/>
  <c r="CL61" i="3"/>
  <c r="CL121" i="3" s="1"/>
  <c r="CP61" i="3"/>
  <c r="CP121" i="3" s="1"/>
  <c r="CT61" i="3"/>
  <c r="CT121" i="3" s="1"/>
  <c r="AA33" i="3"/>
  <c r="AE33" i="3"/>
  <c r="AI33" i="3"/>
  <c r="AM33" i="3"/>
  <c r="AQ33" i="3"/>
  <c r="AU33" i="3"/>
  <c r="AY33" i="3"/>
  <c r="BC33" i="3"/>
  <c r="BG33" i="3"/>
  <c r="BK33" i="3"/>
  <c r="BO33" i="3"/>
  <c r="BS33" i="3"/>
  <c r="BW33" i="3"/>
  <c r="CA33" i="3"/>
  <c r="CE33" i="3"/>
  <c r="CI33" i="3"/>
  <c r="CM33" i="3"/>
  <c r="CQ33" i="3"/>
  <c r="AA49" i="3"/>
  <c r="AE49" i="3"/>
  <c r="AI49" i="3"/>
  <c r="AM49" i="3"/>
  <c r="AQ49" i="3"/>
  <c r="AU49" i="3"/>
  <c r="AY49" i="3"/>
  <c r="BC49" i="3"/>
  <c r="BG49" i="3"/>
  <c r="BK49" i="3"/>
  <c r="BO49" i="3"/>
  <c r="BS49" i="3"/>
  <c r="BW49" i="3"/>
  <c r="CA49" i="3"/>
  <c r="CE49" i="3"/>
  <c r="CI49" i="3"/>
  <c r="CM49" i="3"/>
  <c r="CQ49" i="3"/>
  <c r="AA61" i="3"/>
  <c r="AA121" i="3" s="1"/>
  <c r="AE61" i="3"/>
  <c r="AE121" i="3" s="1"/>
  <c r="AI61" i="3"/>
  <c r="AI121" i="3" s="1"/>
  <c r="AM61" i="3"/>
  <c r="AM121" i="3" s="1"/>
  <c r="AQ61" i="3"/>
  <c r="AQ121" i="3" s="1"/>
  <c r="AU61" i="3"/>
  <c r="AU121" i="3" s="1"/>
  <c r="AY61" i="3"/>
  <c r="AY121" i="3" s="1"/>
  <c r="BC61" i="3"/>
  <c r="BC121" i="3" s="1"/>
  <c r="BG61" i="3"/>
  <c r="BG121" i="3" s="1"/>
  <c r="BK61" i="3"/>
  <c r="BK121" i="3" s="1"/>
  <c r="BO61" i="3"/>
  <c r="BO121" i="3" s="1"/>
  <c r="BS61" i="3"/>
  <c r="BS121" i="3" s="1"/>
  <c r="BW61" i="3"/>
  <c r="BW121" i="3" s="1"/>
  <c r="CA61" i="3"/>
  <c r="CA121" i="3" s="1"/>
  <c r="CE61" i="3"/>
  <c r="CE121" i="3" s="1"/>
  <c r="CI61" i="3"/>
  <c r="CI121" i="3" s="1"/>
  <c r="CM61" i="3"/>
  <c r="CM121" i="3" s="1"/>
  <c r="CQ61" i="3"/>
  <c r="CQ121" i="3" s="1"/>
  <c r="CP49" i="2"/>
  <c r="CP109" i="2" s="1"/>
  <c r="BZ61" i="2"/>
  <c r="AL49" i="2"/>
  <c r="AL109" i="2" s="1"/>
  <c r="BR49" i="2"/>
  <c r="CH73" i="2"/>
  <c r="AT49" i="2"/>
  <c r="AT109" i="2" s="1"/>
  <c r="BJ49" i="2"/>
  <c r="BB49" i="2"/>
  <c r="AD85" i="2"/>
  <c r="AD97" i="2"/>
  <c r="AH97" i="2"/>
  <c r="AH85" i="2"/>
  <c r="AL97" i="2"/>
  <c r="AL85" i="2"/>
  <c r="AP97" i="2"/>
  <c r="AP85" i="2"/>
  <c r="AT85" i="2"/>
  <c r="AT97" i="2"/>
  <c r="AX97" i="2"/>
  <c r="AX85" i="2"/>
  <c r="BB97" i="2"/>
  <c r="BB85" i="2"/>
  <c r="BF97" i="2"/>
  <c r="BF85" i="2"/>
  <c r="BJ97" i="2"/>
  <c r="BJ85" i="2"/>
  <c r="BN85" i="2"/>
  <c r="BN97" i="2"/>
  <c r="BR97" i="2"/>
  <c r="BR85" i="2"/>
  <c r="BV97" i="2"/>
  <c r="BV85" i="2"/>
  <c r="BZ85" i="2"/>
  <c r="BZ97" i="2"/>
  <c r="CD97" i="2"/>
  <c r="CD85" i="2"/>
  <c r="CH97" i="2"/>
  <c r="CH85" i="2"/>
  <c r="CL97" i="2"/>
  <c r="CL85" i="2"/>
  <c r="CP85" i="2"/>
  <c r="CP97" i="2"/>
  <c r="CP73" i="2"/>
  <c r="CT97" i="2"/>
  <c r="CT85" i="2"/>
  <c r="CT73" i="2"/>
  <c r="AP49" i="2"/>
  <c r="BF49" i="2"/>
  <c r="BV49" i="2"/>
  <c r="CL49" i="2"/>
  <c r="AH61" i="2"/>
  <c r="AX61" i="2"/>
  <c r="BN61" i="2"/>
  <c r="CD61" i="2"/>
  <c r="CT61" i="2"/>
  <c r="AP73" i="2"/>
  <c r="BF73" i="2"/>
  <c r="BV73" i="2"/>
  <c r="CL73" i="2"/>
  <c r="AD49" i="2"/>
  <c r="BJ109" i="2"/>
  <c r="BZ109" i="2"/>
  <c r="AL61" i="2"/>
  <c r="BB61" i="2"/>
  <c r="BR61" i="2"/>
  <c r="CH61" i="2"/>
  <c r="AD73" i="2"/>
  <c r="AT73" i="2"/>
  <c r="BJ73" i="2"/>
  <c r="BZ73" i="2"/>
  <c r="CH109" i="2"/>
  <c r="AH49" i="2"/>
  <c r="AX49" i="2"/>
  <c r="BN49" i="2"/>
  <c r="CD49" i="2"/>
  <c r="CT49" i="2"/>
  <c r="AP61" i="2"/>
  <c r="BF61" i="2"/>
  <c r="BV61" i="2"/>
  <c r="CL61" i="2"/>
  <c r="AH73" i="2"/>
  <c r="AX73" i="2"/>
  <c r="BN73" i="2"/>
  <c r="CD73" i="2"/>
  <c r="AI49" i="2"/>
  <c r="AU49" i="2"/>
  <c r="BG49" i="2"/>
  <c r="BS49" i="2"/>
  <c r="CE49" i="2"/>
  <c r="CQ49" i="2"/>
  <c r="AI61" i="2"/>
  <c r="AU61" i="2"/>
  <c r="BG61" i="2"/>
  <c r="BS61" i="2"/>
  <c r="CE61" i="2"/>
  <c r="CQ61" i="2"/>
  <c r="AI73" i="2"/>
  <c r="AU73" i="2"/>
  <c r="BG73" i="2"/>
  <c r="CA73" i="2"/>
  <c r="CM73" i="2"/>
  <c r="AE85" i="2"/>
  <c r="AQ85" i="2"/>
  <c r="BC85" i="2"/>
  <c r="BO85" i="2"/>
  <c r="CA85" i="2"/>
  <c r="CM85" i="2"/>
  <c r="AE97" i="2"/>
  <c r="AQ97" i="2"/>
  <c r="BC97" i="2"/>
  <c r="BO97" i="2"/>
  <c r="CE97" i="2"/>
  <c r="CQ97" i="2"/>
  <c r="AE49" i="2"/>
  <c r="AQ49" i="2"/>
  <c r="BC49" i="2"/>
  <c r="BO49" i="2"/>
  <c r="CA49" i="2"/>
  <c r="CM49" i="2"/>
  <c r="AE61" i="2"/>
  <c r="AQ61" i="2"/>
  <c r="BC61" i="2"/>
  <c r="BO61" i="2"/>
  <c r="CA61" i="2"/>
  <c r="CM61" i="2"/>
  <c r="AE73" i="2"/>
  <c r="AQ73" i="2"/>
  <c r="BC73" i="2"/>
  <c r="BO73" i="2"/>
  <c r="BW73" i="2"/>
  <c r="CI73" i="2"/>
  <c r="AA85" i="2"/>
  <c r="AM85" i="2"/>
  <c r="AY85" i="2"/>
  <c r="BK85" i="2"/>
  <c r="BW85" i="2"/>
  <c r="CI85" i="2"/>
  <c r="AA97" i="2"/>
  <c r="AM97" i="2"/>
  <c r="AY97" i="2"/>
  <c r="BK97" i="2"/>
  <c r="BW97" i="2"/>
  <c r="CM97" i="2"/>
  <c r="AB49" i="2"/>
  <c r="AF49" i="2"/>
  <c r="AJ49" i="2"/>
  <c r="AN49" i="2"/>
  <c r="AR49" i="2"/>
  <c r="AV49" i="2"/>
  <c r="AZ49" i="2"/>
  <c r="BD49" i="2"/>
  <c r="BH49" i="2"/>
  <c r="BL49" i="2"/>
  <c r="BP49" i="2"/>
  <c r="BT49" i="2"/>
  <c r="BX49" i="2"/>
  <c r="CB49" i="2"/>
  <c r="CF49" i="2"/>
  <c r="CJ49" i="2"/>
  <c r="CN49" i="2"/>
  <c r="CR49" i="2"/>
  <c r="AB61" i="2"/>
  <c r="AF61" i="2"/>
  <c r="AJ61" i="2"/>
  <c r="AN61" i="2"/>
  <c r="AR61" i="2"/>
  <c r="AV61" i="2"/>
  <c r="AZ61" i="2"/>
  <c r="BD61" i="2"/>
  <c r="BH61" i="2"/>
  <c r="BL61" i="2"/>
  <c r="BP61" i="2"/>
  <c r="BT61" i="2"/>
  <c r="BX61" i="2"/>
  <c r="CB61" i="2"/>
  <c r="CF61" i="2"/>
  <c r="CJ61" i="2"/>
  <c r="CN61" i="2"/>
  <c r="CR61" i="2"/>
  <c r="AB73" i="2"/>
  <c r="AF73" i="2"/>
  <c r="AJ73" i="2"/>
  <c r="AN73" i="2"/>
  <c r="AR73" i="2"/>
  <c r="AV73" i="2"/>
  <c r="AZ73" i="2"/>
  <c r="BD73" i="2"/>
  <c r="BH73" i="2"/>
  <c r="BL73" i="2"/>
  <c r="BP73" i="2"/>
  <c r="BT73" i="2"/>
  <c r="BX73" i="2"/>
  <c r="CB73" i="2"/>
  <c r="CF73" i="2"/>
  <c r="CJ73" i="2"/>
  <c r="CN73" i="2"/>
  <c r="CR73" i="2"/>
  <c r="AB85" i="2"/>
  <c r="AF85" i="2"/>
  <c r="AJ85" i="2"/>
  <c r="AN85" i="2"/>
  <c r="AR85" i="2"/>
  <c r="AV85" i="2"/>
  <c r="AZ85" i="2"/>
  <c r="BD85" i="2"/>
  <c r="BH85" i="2"/>
  <c r="BL85" i="2"/>
  <c r="BP85" i="2"/>
  <c r="BT85" i="2"/>
  <c r="BX85" i="2"/>
  <c r="CB85" i="2"/>
  <c r="CF85" i="2"/>
  <c r="CJ85" i="2"/>
  <c r="CN85" i="2"/>
  <c r="CR85" i="2"/>
  <c r="AF97" i="2"/>
  <c r="AJ97" i="2"/>
  <c r="AV97" i="2"/>
  <c r="AZ97" i="2"/>
  <c r="BL97" i="2"/>
  <c r="BP97" i="2"/>
  <c r="CB97" i="2"/>
  <c r="CF97" i="2"/>
  <c r="CR97" i="2"/>
  <c r="AA49" i="2"/>
  <c r="AM49" i="2"/>
  <c r="AY49" i="2"/>
  <c r="BK49" i="2"/>
  <c r="BW49" i="2"/>
  <c r="CI49" i="2"/>
  <c r="AA61" i="2"/>
  <c r="AM61" i="2"/>
  <c r="AY61" i="2"/>
  <c r="BK61" i="2"/>
  <c r="BW61" i="2"/>
  <c r="CI61" i="2"/>
  <c r="AA73" i="2"/>
  <c r="AM73" i="2"/>
  <c r="AY73" i="2"/>
  <c r="BK73" i="2"/>
  <c r="BS73" i="2"/>
  <c r="CE73" i="2"/>
  <c r="CQ73" i="2"/>
  <c r="AI85" i="2"/>
  <c r="AU85" i="2"/>
  <c r="BG85" i="2"/>
  <c r="BS85" i="2"/>
  <c r="CE85" i="2"/>
  <c r="CQ85" i="2"/>
  <c r="AI97" i="2"/>
  <c r="AU97" i="2"/>
  <c r="BG97" i="2"/>
  <c r="BS97" i="2"/>
  <c r="CA97" i="2"/>
  <c r="CI97" i="2"/>
  <c r="AC49" i="2"/>
  <c r="AG49" i="2"/>
  <c r="AK49" i="2"/>
  <c r="AO49" i="2"/>
  <c r="AS49" i="2"/>
  <c r="AW49" i="2"/>
  <c r="BA49" i="2"/>
  <c r="BE49" i="2"/>
  <c r="BI49" i="2"/>
  <c r="BM49" i="2"/>
  <c r="BQ49" i="2"/>
  <c r="BU49" i="2"/>
  <c r="BY49" i="2"/>
  <c r="CC49" i="2"/>
  <c r="CG49" i="2"/>
  <c r="CK49" i="2"/>
  <c r="CO49" i="2"/>
  <c r="CS49" i="2"/>
  <c r="AC61" i="2"/>
  <c r="AG61" i="2"/>
  <c r="AK61" i="2"/>
  <c r="AO61" i="2"/>
  <c r="AS61" i="2"/>
  <c r="AW61" i="2"/>
  <c r="BA61" i="2"/>
  <c r="BE61" i="2"/>
  <c r="BI61" i="2"/>
  <c r="BM61" i="2"/>
  <c r="BQ61" i="2"/>
  <c r="BU61" i="2"/>
  <c r="BY61" i="2"/>
  <c r="CC61" i="2"/>
  <c r="CG61" i="2"/>
  <c r="CK61" i="2"/>
  <c r="CO61" i="2"/>
  <c r="CS61" i="2"/>
  <c r="AC73" i="2"/>
  <c r="AG73" i="2"/>
  <c r="AK73" i="2"/>
  <c r="AO73" i="2"/>
  <c r="AS73" i="2"/>
  <c r="AW73" i="2"/>
  <c r="BA73" i="2"/>
  <c r="BE73" i="2"/>
  <c r="BI73" i="2"/>
  <c r="BM73" i="2"/>
  <c r="BQ73" i="2"/>
  <c r="BU73" i="2"/>
  <c r="BY73" i="2"/>
  <c r="CC73" i="2"/>
  <c r="CG73" i="2"/>
  <c r="CK73" i="2"/>
  <c r="CO73" i="2"/>
  <c r="CS73" i="2"/>
  <c r="AC85" i="2"/>
  <c r="AG85" i="2"/>
  <c r="AK85" i="2"/>
  <c r="AO85" i="2"/>
  <c r="AS85" i="2"/>
  <c r="AW85" i="2"/>
  <c r="BA85" i="2"/>
  <c r="BE85" i="2"/>
  <c r="BI85" i="2"/>
  <c r="BM85" i="2"/>
  <c r="BQ85" i="2"/>
  <c r="BU85" i="2"/>
  <c r="BY85" i="2"/>
  <c r="CC85" i="2"/>
  <c r="CG85" i="2"/>
  <c r="CK85" i="2"/>
  <c r="CO85" i="2"/>
  <c r="CS85" i="2"/>
  <c r="AC97" i="2"/>
  <c r="AG97" i="2"/>
  <c r="AK97" i="2"/>
  <c r="AO97" i="2"/>
  <c r="AS97" i="2"/>
  <c r="AW97" i="2"/>
  <c r="BA97" i="2"/>
  <c r="BE97" i="2"/>
  <c r="BI97" i="2"/>
  <c r="BM97" i="2"/>
  <c r="BQ97" i="2"/>
  <c r="BU97" i="2"/>
  <c r="BY97" i="2"/>
  <c r="CC97" i="2"/>
  <c r="CG97" i="2"/>
  <c r="CK97" i="2"/>
  <c r="CO97" i="2"/>
  <c r="CS97" i="2"/>
  <c r="CR113" i="1" l="1"/>
  <c r="CQ102" i="1"/>
  <c r="BP102" i="1"/>
  <c r="AF113" i="1"/>
  <c r="X80" i="1"/>
  <c r="BP91" i="1"/>
  <c r="AO102" i="1"/>
  <c r="AV91" i="1"/>
  <c r="CQ91" i="1"/>
  <c r="AZ113" i="1"/>
  <c r="AU80" i="1"/>
  <c r="CA80" i="1"/>
  <c r="AF102" i="1"/>
  <c r="BE80" i="1"/>
  <c r="BL113" i="1"/>
  <c r="BK80" i="1"/>
  <c r="AJ102" i="1"/>
  <c r="AN91" i="1"/>
  <c r="AE80" i="1"/>
  <c r="AN80" i="1"/>
  <c r="BD113" i="1"/>
  <c r="X113" i="1"/>
  <c r="BT113" i="1"/>
  <c r="BT102" i="1"/>
  <c r="CJ102" i="1"/>
  <c r="CJ113" i="1"/>
  <c r="CB80" i="1"/>
  <c r="CR80" i="1"/>
  <c r="AQ80" i="1"/>
  <c r="AQ102" i="1"/>
  <c r="BW80" i="1"/>
  <c r="BW102" i="1"/>
  <c r="BN69" i="1"/>
  <c r="AE69" i="1"/>
  <c r="AX91" i="1"/>
  <c r="AX113" i="1"/>
  <c r="BM102" i="1"/>
  <c r="BM80" i="1"/>
  <c r="BB69" i="1"/>
  <c r="Z102" i="1"/>
  <c r="Z80" i="1"/>
  <c r="BB102" i="1"/>
  <c r="BB80" i="1"/>
  <c r="BN102" i="1"/>
  <c r="BN80" i="1"/>
  <c r="BB91" i="1"/>
  <c r="BB113" i="1"/>
  <c r="CH91" i="1"/>
  <c r="CH113" i="1"/>
  <c r="BG80" i="1"/>
  <c r="BG102" i="1"/>
  <c r="BR69" i="1"/>
  <c r="CH69" i="1"/>
  <c r="AB113" i="1"/>
  <c r="AB91" i="1"/>
  <c r="BH113" i="1"/>
  <c r="BH91" i="1"/>
  <c r="CD91" i="1"/>
  <c r="CD113" i="1"/>
  <c r="AB80" i="1"/>
  <c r="AB102" i="1"/>
  <c r="AW102" i="1"/>
  <c r="AW80" i="1"/>
  <c r="BS80" i="1"/>
  <c r="BS102" i="1"/>
  <c r="CN80" i="1"/>
  <c r="CN102" i="1"/>
  <c r="AL69" i="1"/>
  <c r="BG69" i="1"/>
  <c r="BW69" i="1"/>
  <c r="CM69" i="1"/>
  <c r="Z91" i="1"/>
  <c r="Z113" i="1"/>
  <c r="AP102" i="1"/>
  <c r="AP80" i="1"/>
  <c r="BO113" i="1"/>
  <c r="BO91" i="1"/>
  <c r="BY102" i="1"/>
  <c r="BY80" i="1"/>
  <c r="AS69" i="1"/>
  <c r="Y113" i="1"/>
  <c r="Y91" i="1"/>
  <c r="AG91" i="1"/>
  <c r="AG113" i="1"/>
  <c r="AO113" i="1"/>
  <c r="AO91" i="1"/>
  <c r="AW91" i="1"/>
  <c r="AW113" i="1"/>
  <c r="BE91" i="1"/>
  <c r="BE113" i="1"/>
  <c r="BM113" i="1"/>
  <c r="BM91" i="1"/>
  <c r="BU113" i="1"/>
  <c r="BU91" i="1"/>
  <c r="CC91" i="1"/>
  <c r="CC113" i="1"/>
  <c r="CK113" i="1"/>
  <c r="CK91" i="1"/>
  <c r="CS91" i="1"/>
  <c r="CS113" i="1"/>
  <c r="BF102" i="1"/>
  <c r="BF80" i="1"/>
  <c r="BW113" i="1"/>
  <c r="BW91" i="1"/>
  <c r="W69" i="1"/>
  <c r="AU69" i="1"/>
  <c r="BC69" i="1"/>
  <c r="W80" i="1"/>
  <c r="W102" i="1"/>
  <c r="CI80" i="1"/>
  <c r="CI102" i="1"/>
  <c r="BS69" i="1"/>
  <c r="CI69" i="1"/>
  <c r="AL102" i="1"/>
  <c r="AL80" i="1"/>
  <c r="AI80" i="1"/>
  <c r="AI102" i="1"/>
  <c r="BO80" i="1"/>
  <c r="BO102" i="1"/>
  <c r="AA113" i="1"/>
  <c r="AA91" i="1"/>
  <c r="BG113" i="1"/>
  <c r="BG91" i="1"/>
  <c r="CM113" i="1"/>
  <c r="CM91" i="1"/>
  <c r="BF69" i="1"/>
  <c r="BV69" i="1"/>
  <c r="CL69" i="1"/>
  <c r="AA69" i="1"/>
  <c r="AI69" i="1"/>
  <c r="AQ69" i="1"/>
  <c r="AY69" i="1"/>
  <c r="BV102" i="1"/>
  <c r="BV80" i="1"/>
  <c r="AH91" i="1"/>
  <c r="AH113" i="1"/>
  <c r="BN91" i="1"/>
  <c r="BN113" i="1"/>
  <c r="CI113" i="1"/>
  <c r="CI91" i="1"/>
  <c r="AG102" i="1"/>
  <c r="AG80" i="1"/>
  <c r="BC80" i="1"/>
  <c r="BC102" i="1"/>
  <c r="BX80" i="1"/>
  <c r="BX102" i="1"/>
  <c r="CS102" i="1"/>
  <c r="CS80" i="1"/>
  <c r="AR69" i="1"/>
  <c r="BK69" i="1"/>
  <c r="CA69" i="1"/>
  <c r="CQ69" i="1"/>
  <c r="BF91" i="1"/>
  <c r="BF113" i="1"/>
  <c r="CL91" i="1"/>
  <c r="CL113" i="1"/>
  <c r="AH102" i="1"/>
  <c r="AH80" i="1"/>
  <c r="CH102" i="1"/>
  <c r="CH80" i="1"/>
  <c r="AD91" i="1"/>
  <c r="AD113" i="1"/>
  <c r="BZ91" i="1"/>
  <c r="BZ113" i="1"/>
  <c r="CE80" i="1"/>
  <c r="CE102" i="1"/>
  <c r="AC69" i="1"/>
  <c r="AX69" i="1"/>
  <c r="AD69" i="1"/>
  <c r="AX102" i="1"/>
  <c r="AX80" i="1"/>
  <c r="BR102" i="1"/>
  <c r="BR80" i="1"/>
  <c r="AQ113" i="1"/>
  <c r="AQ91" i="1"/>
  <c r="Z69" i="1"/>
  <c r="CD69" i="1"/>
  <c r="AM69" i="1"/>
  <c r="BX113" i="1"/>
  <c r="BX91" i="1"/>
  <c r="AR80" i="1"/>
  <c r="AR102" i="1"/>
  <c r="AG69" i="1"/>
  <c r="AT69" i="1"/>
  <c r="CD102" i="1"/>
  <c r="CD80" i="1"/>
  <c r="BJ91" i="1"/>
  <c r="BJ113" i="1"/>
  <c r="CP91" i="1"/>
  <c r="CP113" i="1"/>
  <c r="AY80" i="1"/>
  <c r="AY102" i="1"/>
  <c r="AL91" i="1"/>
  <c r="AL113" i="1"/>
  <c r="BR91" i="1"/>
  <c r="BR113" i="1"/>
  <c r="AA80" i="1"/>
  <c r="AA102" i="1"/>
  <c r="CM80" i="1"/>
  <c r="CM102" i="1"/>
  <c r="AP69" i="1"/>
  <c r="BJ69" i="1"/>
  <c r="BZ69" i="1"/>
  <c r="CP69" i="1"/>
  <c r="AR113" i="1"/>
  <c r="AR91" i="1"/>
  <c r="BS113" i="1"/>
  <c r="BS91" i="1"/>
  <c r="CN113" i="1"/>
  <c r="CN91" i="1"/>
  <c r="AM80" i="1"/>
  <c r="AM102" i="1"/>
  <c r="BH80" i="1"/>
  <c r="BH102" i="1"/>
  <c r="CC102" i="1"/>
  <c r="CC80" i="1"/>
  <c r="AB69" i="1"/>
  <c r="AW69" i="1"/>
  <c r="BO69" i="1"/>
  <c r="CE69" i="1"/>
  <c r="AT91" i="1"/>
  <c r="AT113" i="1"/>
  <c r="CE113" i="1"/>
  <c r="CE91" i="1"/>
  <c r="AC102" i="1"/>
  <c r="AC80" i="1"/>
  <c r="AS102" i="1"/>
  <c r="AS80" i="1"/>
  <c r="BI102" i="1"/>
  <c r="BI80" i="1"/>
  <c r="CO102" i="1"/>
  <c r="CO80" i="1"/>
  <c r="AC91" i="1"/>
  <c r="AC113" i="1"/>
  <c r="AK91" i="1"/>
  <c r="AK113" i="1"/>
  <c r="AS91" i="1"/>
  <c r="AS113" i="1"/>
  <c r="BA91" i="1"/>
  <c r="BA113" i="1"/>
  <c r="BI91" i="1"/>
  <c r="BI113" i="1"/>
  <c r="BQ91" i="1"/>
  <c r="BQ113" i="1"/>
  <c r="BY91" i="1"/>
  <c r="BY113" i="1"/>
  <c r="CG91" i="1"/>
  <c r="CG113" i="1"/>
  <c r="CO91" i="1"/>
  <c r="CO113" i="1"/>
  <c r="CL102" i="1"/>
  <c r="CL80" i="1"/>
  <c r="BB109" i="2"/>
  <c r="CI97" i="3"/>
  <c r="BS97" i="3"/>
  <c r="BC97" i="3"/>
  <c r="AM97" i="3"/>
  <c r="CQ109" i="3"/>
  <c r="CQ85" i="3"/>
  <c r="CA109" i="3"/>
  <c r="CA85" i="3"/>
  <c r="BK109" i="3"/>
  <c r="BK85" i="3"/>
  <c r="AU109" i="3"/>
  <c r="AU85" i="3"/>
  <c r="AE109" i="3"/>
  <c r="AE85" i="3"/>
  <c r="CI73" i="3"/>
  <c r="BS73" i="3"/>
  <c r="BC73" i="3"/>
  <c r="AM73" i="3"/>
  <c r="CT97" i="3"/>
  <c r="CD97" i="3"/>
  <c r="BN97" i="3"/>
  <c r="AX97" i="3"/>
  <c r="AD97" i="3"/>
  <c r="CH109" i="3"/>
  <c r="CH85" i="3"/>
  <c r="BR109" i="3"/>
  <c r="BR85" i="3"/>
  <c r="BB109" i="3"/>
  <c r="BB85" i="3"/>
  <c r="AL109" i="3"/>
  <c r="AL85" i="3"/>
  <c r="CP73" i="3"/>
  <c r="BZ73" i="3"/>
  <c r="BJ73" i="3"/>
  <c r="AT73" i="3"/>
  <c r="AD73" i="3"/>
  <c r="CG97" i="3"/>
  <c r="BQ97" i="3"/>
  <c r="BA97" i="3"/>
  <c r="AK97" i="3"/>
  <c r="CO109" i="3"/>
  <c r="CO85" i="3"/>
  <c r="BY109" i="3"/>
  <c r="BY85" i="3"/>
  <c r="BI109" i="3"/>
  <c r="BI85" i="3"/>
  <c r="AS109" i="3"/>
  <c r="AS85" i="3"/>
  <c r="AC109" i="3"/>
  <c r="AC85" i="3"/>
  <c r="CG73" i="3"/>
  <c r="BQ73" i="3"/>
  <c r="BA73" i="3"/>
  <c r="AK73" i="3"/>
  <c r="CR97" i="3"/>
  <c r="CB97" i="3"/>
  <c r="BL97" i="3"/>
  <c r="AV97" i="3"/>
  <c r="AF97" i="3"/>
  <c r="CJ109" i="3"/>
  <c r="CJ85" i="3"/>
  <c r="BT109" i="3"/>
  <c r="BT85" i="3"/>
  <c r="BD109" i="3"/>
  <c r="BD85" i="3"/>
  <c r="AN109" i="3"/>
  <c r="AN85" i="3"/>
  <c r="CR73" i="3"/>
  <c r="CB73" i="3"/>
  <c r="BL73" i="3"/>
  <c r="AV73" i="3"/>
  <c r="AF73" i="3"/>
  <c r="CE97" i="3"/>
  <c r="BO97" i="3"/>
  <c r="AY97" i="3"/>
  <c r="AI97" i="3"/>
  <c r="CM109" i="3"/>
  <c r="CM85" i="3"/>
  <c r="BW109" i="3"/>
  <c r="BW85" i="3"/>
  <c r="BG109" i="3"/>
  <c r="BG85" i="3"/>
  <c r="AQ109" i="3"/>
  <c r="AQ85" i="3"/>
  <c r="AA109" i="3"/>
  <c r="AA85" i="3"/>
  <c r="CE73" i="3"/>
  <c r="BO73" i="3"/>
  <c r="AY73" i="3"/>
  <c r="AI73" i="3"/>
  <c r="CP97" i="3"/>
  <c r="BZ97" i="3"/>
  <c r="BJ97" i="3"/>
  <c r="AT97" i="3"/>
  <c r="CT109" i="3"/>
  <c r="CT85" i="3"/>
  <c r="CD109" i="3"/>
  <c r="CD85" i="3"/>
  <c r="BN109" i="3"/>
  <c r="BN85" i="3"/>
  <c r="AX109" i="3"/>
  <c r="AX85" i="3"/>
  <c r="AH109" i="3"/>
  <c r="AH85" i="3"/>
  <c r="CL73" i="3"/>
  <c r="BV73" i="3"/>
  <c r="BF73" i="3"/>
  <c r="AP73" i="3"/>
  <c r="CS97" i="3"/>
  <c r="CC97" i="3"/>
  <c r="BM97" i="3"/>
  <c r="AW97" i="3"/>
  <c r="AG97" i="3"/>
  <c r="CK109" i="3"/>
  <c r="CK85" i="3"/>
  <c r="BU109" i="3"/>
  <c r="BU85" i="3"/>
  <c r="BE109" i="3"/>
  <c r="BE85" i="3"/>
  <c r="AO109" i="3"/>
  <c r="AO85" i="3"/>
  <c r="CS73" i="3"/>
  <c r="CC73" i="3"/>
  <c r="BM73" i="3"/>
  <c r="AW73" i="3"/>
  <c r="AG73" i="3"/>
  <c r="CN97" i="3"/>
  <c r="BX97" i="3"/>
  <c r="BH97" i="3"/>
  <c r="AR97" i="3"/>
  <c r="AB97" i="3"/>
  <c r="CF109" i="3"/>
  <c r="CF85" i="3"/>
  <c r="BP109" i="3"/>
  <c r="BP85" i="3"/>
  <c r="AZ109" i="3"/>
  <c r="AZ85" i="3"/>
  <c r="AJ109" i="3"/>
  <c r="AJ85" i="3"/>
  <c r="CN73" i="3"/>
  <c r="BX73" i="3"/>
  <c r="BH73" i="3"/>
  <c r="AR73" i="3"/>
  <c r="AB73" i="3"/>
  <c r="CQ97" i="3"/>
  <c r="CA97" i="3"/>
  <c r="BK97" i="3"/>
  <c r="AU97" i="3"/>
  <c r="AE97" i="3"/>
  <c r="CI109" i="3"/>
  <c r="CI85" i="3"/>
  <c r="BS109" i="3"/>
  <c r="BS85" i="3"/>
  <c r="BC109" i="3"/>
  <c r="BC85" i="3"/>
  <c r="AM109" i="3"/>
  <c r="AM85" i="3"/>
  <c r="CQ73" i="3"/>
  <c r="CA73" i="3"/>
  <c r="BK73" i="3"/>
  <c r="AU73" i="3"/>
  <c r="AE73" i="3"/>
  <c r="CL97" i="3"/>
  <c r="BV97" i="3"/>
  <c r="BF97" i="3"/>
  <c r="AP97" i="3"/>
  <c r="CP109" i="3"/>
  <c r="CP85" i="3"/>
  <c r="BZ109" i="3"/>
  <c r="BZ85" i="3"/>
  <c r="BJ109" i="3"/>
  <c r="BJ85" i="3"/>
  <c r="AT109" i="3"/>
  <c r="AT85" i="3"/>
  <c r="AD109" i="3"/>
  <c r="AD85" i="3"/>
  <c r="CH73" i="3"/>
  <c r="BR73" i="3"/>
  <c r="BB73" i="3"/>
  <c r="AL73" i="3"/>
  <c r="CO97" i="3"/>
  <c r="BY97" i="3"/>
  <c r="BI97" i="3"/>
  <c r="AS97" i="3"/>
  <c r="AC97" i="3"/>
  <c r="CG109" i="3"/>
  <c r="CG85" i="3"/>
  <c r="BQ109" i="3"/>
  <c r="BQ85" i="3"/>
  <c r="BA109" i="3"/>
  <c r="BA85" i="3"/>
  <c r="AK109" i="3"/>
  <c r="AK85" i="3"/>
  <c r="CO73" i="3"/>
  <c r="BY73" i="3"/>
  <c r="BI73" i="3"/>
  <c r="AS73" i="3"/>
  <c r="AC73" i="3"/>
  <c r="CJ97" i="3"/>
  <c r="BT97" i="3"/>
  <c r="BD97" i="3"/>
  <c r="AN97" i="3"/>
  <c r="CR109" i="3"/>
  <c r="CR85" i="3"/>
  <c r="CB109" i="3"/>
  <c r="CB85" i="3"/>
  <c r="BL109" i="3"/>
  <c r="BL85" i="3"/>
  <c r="AV109" i="3"/>
  <c r="AV85" i="3"/>
  <c r="AF109" i="3"/>
  <c r="AF85" i="3"/>
  <c r="CJ73" i="3"/>
  <c r="BT73" i="3"/>
  <c r="BD73" i="3"/>
  <c r="AN73" i="3"/>
  <c r="CM97" i="3"/>
  <c r="BW97" i="3"/>
  <c r="BG97" i="3"/>
  <c r="AQ97" i="3"/>
  <c r="AA97" i="3"/>
  <c r="CE109" i="3"/>
  <c r="CE85" i="3"/>
  <c r="BO109" i="3"/>
  <c r="BO85" i="3"/>
  <c r="AY109" i="3"/>
  <c r="AY85" i="3"/>
  <c r="AI109" i="3"/>
  <c r="AI85" i="3"/>
  <c r="CM73" i="3"/>
  <c r="BW73" i="3"/>
  <c r="BG73" i="3"/>
  <c r="AQ73" i="3"/>
  <c r="AA73" i="3"/>
  <c r="CH97" i="3"/>
  <c r="BR97" i="3"/>
  <c r="BB97" i="3"/>
  <c r="AH97" i="3"/>
  <c r="CL109" i="3"/>
  <c r="CL85" i="3"/>
  <c r="BV109" i="3"/>
  <c r="BV85" i="3"/>
  <c r="BF109" i="3"/>
  <c r="BF85" i="3"/>
  <c r="AP109" i="3"/>
  <c r="AP85" i="3"/>
  <c r="CT73" i="3"/>
  <c r="CD73" i="3"/>
  <c r="BN73" i="3"/>
  <c r="AX73" i="3"/>
  <c r="AH73" i="3"/>
  <c r="CK97" i="3"/>
  <c r="BU97" i="3"/>
  <c r="BE97" i="3"/>
  <c r="AO97" i="3"/>
  <c r="CS109" i="3"/>
  <c r="CS85" i="3"/>
  <c r="CC109" i="3"/>
  <c r="CC85" i="3"/>
  <c r="BM109" i="3"/>
  <c r="BM85" i="3"/>
  <c r="AW109" i="3"/>
  <c r="AW85" i="3"/>
  <c r="AG109" i="3"/>
  <c r="AG85" i="3"/>
  <c r="CK73" i="3"/>
  <c r="BU73" i="3"/>
  <c r="BE73" i="3"/>
  <c r="AO73" i="3"/>
  <c r="CF97" i="3"/>
  <c r="BP97" i="3"/>
  <c r="AZ97" i="3"/>
  <c r="AJ97" i="3"/>
  <c r="CN109" i="3"/>
  <c r="CN85" i="3"/>
  <c r="BX109" i="3"/>
  <c r="BX85" i="3"/>
  <c r="BH109" i="3"/>
  <c r="BH85" i="3"/>
  <c r="AR109" i="3"/>
  <c r="AR85" i="3"/>
  <c r="AB109" i="3"/>
  <c r="AB85" i="3"/>
  <c r="CF73" i="3"/>
  <c r="BP73" i="3"/>
  <c r="AZ73" i="3"/>
  <c r="AJ73" i="3"/>
  <c r="BR109" i="2"/>
  <c r="BU109" i="2"/>
  <c r="CN109" i="2"/>
  <c r="BH109" i="2"/>
  <c r="AB109" i="2"/>
  <c r="BC109" i="2"/>
  <c r="AX109" i="2"/>
  <c r="CL109" i="2"/>
  <c r="CG109" i="2"/>
  <c r="BQ109" i="2"/>
  <c r="BA109" i="2"/>
  <c r="AK109" i="2"/>
  <c r="AY109" i="2"/>
  <c r="CJ109" i="2"/>
  <c r="BT109" i="2"/>
  <c r="BD109" i="2"/>
  <c r="AN109" i="2"/>
  <c r="CM109" i="2"/>
  <c r="AQ109" i="2"/>
  <c r="BS109" i="2"/>
  <c r="CT109" i="2"/>
  <c r="AH109" i="2"/>
  <c r="BV109" i="2"/>
  <c r="AO109" i="2"/>
  <c r="BK109" i="2"/>
  <c r="CS109" i="2"/>
  <c r="CC109" i="2"/>
  <c r="BM109" i="2"/>
  <c r="AW109" i="2"/>
  <c r="AG109" i="2"/>
  <c r="CI109" i="2"/>
  <c r="AM109" i="2"/>
  <c r="CF109" i="2"/>
  <c r="BP109" i="2"/>
  <c r="AZ109" i="2"/>
  <c r="AJ109" i="2"/>
  <c r="CA109" i="2"/>
  <c r="AE109" i="2"/>
  <c r="BG109" i="2"/>
  <c r="CD109" i="2"/>
  <c r="BF109" i="2"/>
  <c r="CK109" i="2"/>
  <c r="BE109" i="2"/>
  <c r="BX109" i="2"/>
  <c r="AR109" i="2"/>
  <c r="CE109" i="2"/>
  <c r="AI109" i="2"/>
  <c r="AD109" i="2"/>
  <c r="CO109" i="2"/>
  <c r="BY109" i="2"/>
  <c r="BI109" i="2"/>
  <c r="AS109" i="2"/>
  <c r="AC109" i="2"/>
  <c r="BW109" i="2"/>
  <c r="AA109" i="2"/>
  <c r="CR109" i="2"/>
  <c r="CB109" i="2"/>
  <c r="BL109" i="2"/>
  <c r="AV109" i="2"/>
  <c r="AF109" i="2"/>
  <c r="BO109" i="2"/>
  <c r="CQ109" i="2"/>
  <c r="AU109" i="2"/>
  <c r="BN109" i="2"/>
  <c r="AP109" i="2"/>
  <c r="D5" i="6" l="1"/>
  <c r="E5" i="6"/>
  <c r="F5" i="6"/>
  <c r="G5" i="6"/>
  <c r="H5" i="6"/>
  <c r="C5" i="6"/>
  <c r="L3" i="6"/>
  <c r="M33" i="5" l="1"/>
  <c r="M36" i="5" s="1"/>
  <c r="C33" i="5"/>
  <c r="C36" i="5" s="1"/>
  <c r="C10" i="5" l="1"/>
  <c r="N31" i="5"/>
  <c r="N33" i="5" s="1"/>
  <c r="O31" i="5" s="1"/>
  <c r="O33" i="5" s="1"/>
  <c r="O36" i="5" s="1"/>
  <c r="D31" i="5"/>
  <c r="D33" i="5" s="1"/>
  <c r="N36" i="5" l="1"/>
  <c r="D36" i="5"/>
  <c r="E31" i="5"/>
  <c r="E33" i="5" s="1"/>
  <c r="P31" i="5"/>
  <c r="P33" i="5" s="1"/>
  <c r="D10" i="5" l="1"/>
  <c r="E36" i="5"/>
  <c r="F31" i="5"/>
  <c r="F33" i="5" s="1"/>
  <c r="Q31" i="5"/>
  <c r="Q33" i="5" s="1"/>
  <c r="P36" i="5"/>
  <c r="E10" i="5" l="1"/>
  <c r="G31" i="5"/>
  <c r="G33" i="5" s="1"/>
  <c r="F36" i="5"/>
  <c r="R31" i="5"/>
  <c r="R33" i="5" s="1"/>
  <c r="R36" i="5" s="1"/>
  <c r="Q36" i="5"/>
  <c r="F10" i="5" l="1"/>
  <c r="H31" i="5"/>
  <c r="H33" i="5" s="1"/>
  <c r="H36" i="5" s="1"/>
  <c r="G36" i="5"/>
  <c r="G10" i="5" l="1"/>
  <c r="H10" i="5"/>
  <c r="T110" i="2" l="1"/>
  <c r="T111" i="2"/>
  <c r="T112" i="2"/>
  <c r="T113" i="2"/>
  <c r="T114" i="2"/>
  <c r="T115" i="2"/>
  <c r="T116" i="2"/>
  <c r="T42" i="3"/>
  <c r="U44" i="3" s="1"/>
  <c r="T42" i="2"/>
  <c r="V7" i="2"/>
  <c r="U9" i="3" l="1"/>
  <c r="Z33" i="1"/>
  <c r="T130" i="2"/>
  <c r="U44" i="2"/>
  <c r="T42" i="1" s="1"/>
  <c r="C21" i="7" s="1"/>
  <c r="T9" i="1" l="1"/>
  <c r="V7" i="3"/>
  <c r="AG116" i="3"/>
  <c r="AA33" i="1"/>
  <c r="U14" i="2"/>
  <c r="V9" i="2"/>
  <c r="S30" i="2"/>
  <c r="U124" i="2"/>
  <c r="U125" i="2"/>
  <c r="V125" i="2"/>
  <c r="U126" i="2"/>
  <c r="V126" i="2"/>
  <c r="W126" i="2"/>
  <c r="U127" i="2"/>
  <c r="V127" i="2"/>
  <c r="W127" i="2"/>
  <c r="X127" i="2"/>
  <c r="Y127" i="2"/>
  <c r="Z127" i="2"/>
  <c r="U128" i="2"/>
  <c r="W128" i="2"/>
  <c r="V122" i="2"/>
  <c r="W122" i="2"/>
  <c r="X122" i="2"/>
  <c r="Y122" i="2"/>
  <c r="Z122" i="2"/>
  <c r="U122" i="2"/>
  <c r="C110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C111" i="2"/>
  <c r="C112" i="2"/>
  <c r="C113" i="2"/>
  <c r="C114" i="2"/>
  <c r="C115" i="2"/>
  <c r="C116" i="2"/>
  <c r="T11" i="1" l="1"/>
  <c r="L21" i="7" s="1"/>
  <c r="T44" i="11"/>
  <c r="U42" i="3"/>
  <c r="V44" i="3" s="1"/>
  <c r="V10" i="3"/>
  <c r="V9" i="3"/>
  <c r="U9" i="1" s="1"/>
  <c r="U44" i="11" s="1"/>
  <c r="AB33" i="1"/>
  <c r="V10" i="2"/>
  <c r="U7" i="1"/>
  <c r="T13" i="1"/>
  <c r="X116" i="2"/>
  <c r="X128" i="2"/>
  <c r="Z116" i="2"/>
  <c r="Z128" i="2"/>
  <c r="V116" i="2"/>
  <c r="V128" i="2"/>
  <c r="Y116" i="2"/>
  <c r="Y128" i="2"/>
  <c r="Z110" i="2"/>
  <c r="Y110" i="2"/>
  <c r="U112" i="2"/>
  <c r="X110" i="2"/>
  <c r="U116" i="2"/>
  <c r="U113" i="2"/>
  <c r="Y115" i="2"/>
  <c r="X115" i="2"/>
  <c r="V114" i="2"/>
  <c r="Z115" i="2"/>
  <c r="U114" i="2"/>
  <c r="V115" i="2"/>
  <c r="V113" i="2"/>
  <c r="W116" i="2"/>
  <c r="W115" i="2"/>
  <c r="W114" i="2"/>
  <c r="W110" i="2"/>
  <c r="V110" i="2"/>
  <c r="U110" i="2"/>
  <c r="U115" i="2"/>
  <c r="C20" i="5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U16" i="1" l="1"/>
  <c r="U45" i="3"/>
  <c r="AC33" i="1"/>
  <c r="F21" i="7"/>
  <c r="T12" i="1"/>
  <c r="G21" i="7" s="1"/>
  <c r="T15" i="1"/>
  <c r="U10" i="1"/>
  <c r="S42" i="2"/>
  <c r="R42" i="2"/>
  <c r="Q42" i="2"/>
  <c r="P42" i="2"/>
  <c r="N42" i="2"/>
  <c r="M42" i="2"/>
  <c r="L42" i="2"/>
  <c r="K42" i="2"/>
  <c r="J42" i="2"/>
  <c r="I42" i="2"/>
  <c r="H42" i="2"/>
  <c r="G42" i="2"/>
  <c r="F42" i="2"/>
  <c r="E42" i="2"/>
  <c r="D42" i="2"/>
  <c r="C42" i="2"/>
  <c r="U11" i="1" l="1"/>
  <c r="U58" i="11"/>
  <c r="W10" i="3"/>
  <c r="W9" i="3"/>
  <c r="F44" i="2"/>
  <c r="F45" i="2"/>
  <c r="J44" i="2"/>
  <c r="J45" i="2"/>
  <c r="N44" i="2"/>
  <c r="N45" i="2"/>
  <c r="R44" i="2"/>
  <c r="R45" i="2"/>
  <c r="I44" i="2"/>
  <c r="I45" i="2"/>
  <c r="M44" i="2"/>
  <c r="M45" i="2"/>
  <c r="Q44" i="2"/>
  <c r="Q45" i="2"/>
  <c r="K44" i="2"/>
  <c r="K45" i="2"/>
  <c r="O44" i="2"/>
  <c r="O45" i="2"/>
  <c r="S44" i="2"/>
  <c r="S45" i="2"/>
  <c r="AD33" i="1"/>
  <c r="E44" i="2"/>
  <c r="E45" i="2"/>
  <c r="G44" i="2"/>
  <c r="G45" i="2"/>
  <c r="D44" i="2"/>
  <c r="D45" i="2"/>
  <c r="H44" i="2"/>
  <c r="H45" i="2"/>
  <c r="L44" i="2"/>
  <c r="L45" i="2"/>
  <c r="P44" i="2"/>
  <c r="P45" i="2"/>
  <c r="S130" i="2"/>
  <c r="T44" i="2"/>
  <c r="T45" i="2"/>
  <c r="E21" i="7"/>
  <c r="T14" i="1"/>
  <c r="H21" i="7" s="1"/>
  <c r="W37" i="1"/>
  <c r="U42" i="2"/>
  <c r="V44" i="2" s="1"/>
  <c r="U42" i="1" s="1"/>
  <c r="C22" i="7" s="1"/>
  <c r="V14" i="2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N104" i="3"/>
  <c r="M104" i="3"/>
  <c r="L104" i="3"/>
  <c r="K104" i="3"/>
  <c r="J104" i="3"/>
  <c r="I104" i="3"/>
  <c r="H104" i="3"/>
  <c r="G104" i="3"/>
  <c r="F104" i="3"/>
  <c r="E104" i="3"/>
  <c r="D104" i="3"/>
  <c r="C104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N99" i="3"/>
  <c r="M99" i="3"/>
  <c r="L99" i="3"/>
  <c r="K99" i="3"/>
  <c r="J99" i="3"/>
  <c r="I99" i="3"/>
  <c r="H99" i="3"/>
  <c r="G99" i="3"/>
  <c r="F99" i="3"/>
  <c r="E99" i="3"/>
  <c r="D99" i="3"/>
  <c r="C99" i="3"/>
  <c r="N98" i="3"/>
  <c r="M98" i="3"/>
  <c r="L98" i="3"/>
  <c r="K98" i="3"/>
  <c r="J98" i="3"/>
  <c r="I98" i="3"/>
  <c r="H98" i="3"/>
  <c r="G98" i="3"/>
  <c r="F98" i="3"/>
  <c r="E98" i="3"/>
  <c r="D98" i="3"/>
  <c r="C98" i="3"/>
  <c r="N104" i="2"/>
  <c r="M104" i="2"/>
  <c r="L104" i="2"/>
  <c r="K104" i="2"/>
  <c r="J104" i="2"/>
  <c r="I104" i="2"/>
  <c r="H104" i="2"/>
  <c r="G104" i="2"/>
  <c r="F104" i="2"/>
  <c r="E104" i="2"/>
  <c r="D104" i="2"/>
  <c r="C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N99" i="2"/>
  <c r="M99" i="2"/>
  <c r="L99" i="2"/>
  <c r="K99" i="2"/>
  <c r="J99" i="2"/>
  <c r="I99" i="2"/>
  <c r="H99" i="2"/>
  <c r="G99" i="2"/>
  <c r="F99" i="2"/>
  <c r="E99" i="2"/>
  <c r="D99" i="2"/>
  <c r="C99" i="2"/>
  <c r="N98" i="2"/>
  <c r="M98" i="2"/>
  <c r="L98" i="2"/>
  <c r="K98" i="2"/>
  <c r="J98" i="2"/>
  <c r="I98" i="2"/>
  <c r="H98" i="2"/>
  <c r="G98" i="2"/>
  <c r="F98" i="2"/>
  <c r="E98" i="2"/>
  <c r="D98" i="2"/>
  <c r="C98" i="2"/>
  <c r="N92" i="2"/>
  <c r="M92" i="2"/>
  <c r="L92" i="2"/>
  <c r="K92" i="2"/>
  <c r="J92" i="2"/>
  <c r="I92" i="2"/>
  <c r="H92" i="2"/>
  <c r="G92" i="2"/>
  <c r="F92" i="2"/>
  <c r="E92" i="2"/>
  <c r="D92" i="2"/>
  <c r="C92" i="2"/>
  <c r="N91" i="2"/>
  <c r="M91" i="2"/>
  <c r="L91" i="2"/>
  <c r="K91" i="2"/>
  <c r="J91" i="2"/>
  <c r="I91" i="2"/>
  <c r="H91" i="2"/>
  <c r="G91" i="2"/>
  <c r="F91" i="2"/>
  <c r="E91" i="2"/>
  <c r="D91" i="2"/>
  <c r="C91" i="2"/>
  <c r="N90" i="2"/>
  <c r="M90" i="2"/>
  <c r="L90" i="2"/>
  <c r="K90" i="2"/>
  <c r="J90" i="2"/>
  <c r="I90" i="2"/>
  <c r="H90" i="2"/>
  <c r="G90" i="2"/>
  <c r="F90" i="2"/>
  <c r="E90" i="2"/>
  <c r="D90" i="2"/>
  <c r="C90" i="2"/>
  <c r="N89" i="2"/>
  <c r="M89" i="2"/>
  <c r="L89" i="2"/>
  <c r="K89" i="2"/>
  <c r="J89" i="2"/>
  <c r="I89" i="2"/>
  <c r="H89" i="2"/>
  <c r="G89" i="2"/>
  <c r="F89" i="2"/>
  <c r="E89" i="2"/>
  <c r="D89" i="2"/>
  <c r="C89" i="2"/>
  <c r="N88" i="2"/>
  <c r="M88" i="2"/>
  <c r="L88" i="2"/>
  <c r="K88" i="2"/>
  <c r="J88" i="2"/>
  <c r="I88" i="2"/>
  <c r="H88" i="2"/>
  <c r="G88" i="2"/>
  <c r="F88" i="2"/>
  <c r="E88" i="2"/>
  <c r="D88" i="2"/>
  <c r="C88" i="2"/>
  <c r="N87" i="2"/>
  <c r="M87" i="2"/>
  <c r="L87" i="2"/>
  <c r="K87" i="2"/>
  <c r="J87" i="2"/>
  <c r="I87" i="2"/>
  <c r="H87" i="2"/>
  <c r="G87" i="2"/>
  <c r="F87" i="2"/>
  <c r="E87" i="2"/>
  <c r="D87" i="2"/>
  <c r="C87" i="2"/>
  <c r="N86" i="2"/>
  <c r="M86" i="2"/>
  <c r="L86" i="2"/>
  <c r="K86" i="2"/>
  <c r="J86" i="2"/>
  <c r="I86" i="2"/>
  <c r="H86" i="2"/>
  <c r="G86" i="2"/>
  <c r="F86" i="2"/>
  <c r="E86" i="2"/>
  <c r="D86" i="2"/>
  <c r="C86" i="2"/>
  <c r="N92" i="3"/>
  <c r="M92" i="3"/>
  <c r="L92" i="3"/>
  <c r="K92" i="3"/>
  <c r="J92" i="3"/>
  <c r="I92" i="3"/>
  <c r="H92" i="3"/>
  <c r="G92" i="3"/>
  <c r="F92" i="3"/>
  <c r="E92" i="3"/>
  <c r="D92" i="3"/>
  <c r="C92" i="3"/>
  <c r="N91" i="3"/>
  <c r="M91" i="3"/>
  <c r="L91" i="3"/>
  <c r="K91" i="3"/>
  <c r="J91" i="3"/>
  <c r="I91" i="3"/>
  <c r="H91" i="3"/>
  <c r="G91" i="3"/>
  <c r="F91" i="3"/>
  <c r="E91" i="3"/>
  <c r="D91" i="3"/>
  <c r="C91" i="3"/>
  <c r="N90" i="3"/>
  <c r="M90" i="3"/>
  <c r="L90" i="3"/>
  <c r="K90" i="3"/>
  <c r="J90" i="3"/>
  <c r="I90" i="3"/>
  <c r="H90" i="3"/>
  <c r="G90" i="3"/>
  <c r="F90" i="3"/>
  <c r="E90" i="3"/>
  <c r="D90" i="3"/>
  <c r="C90" i="3"/>
  <c r="N89" i="3"/>
  <c r="M89" i="3"/>
  <c r="L89" i="3"/>
  <c r="K89" i="3"/>
  <c r="J89" i="3"/>
  <c r="I89" i="3"/>
  <c r="H89" i="3"/>
  <c r="G89" i="3"/>
  <c r="F89" i="3"/>
  <c r="E89" i="3"/>
  <c r="D89" i="3"/>
  <c r="C89" i="3"/>
  <c r="N88" i="3"/>
  <c r="M88" i="3"/>
  <c r="L88" i="3"/>
  <c r="K88" i="3"/>
  <c r="J88" i="3"/>
  <c r="I88" i="3"/>
  <c r="H88" i="3"/>
  <c r="G88" i="3"/>
  <c r="F88" i="3"/>
  <c r="E88" i="3"/>
  <c r="D88" i="3"/>
  <c r="C88" i="3"/>
  <c r="N87" i="3"/>
  <c r="M87" i="3"/>
  <c r="L87" i="3"/>
  <c r="K87" i="3"/>
  <c r="J87" i="3"/>
  <c r="I87" i="3"/>
  <c r="H87" i="3"/>
  <c r="G87" i="3"/>
  <c r="F87" i="3"/>
  <c r="E87" i="3"/>
  <c r="D87" i="3"/>
  <c r="C87" i="3"/>
  <c r="N86" i="3"/>
  <c r="M86" i="3"/>
  <c r="L86" i="3"/>
  <c r="K86" i="3"/>
  <c r="J86" i="3"/>
  <c r="I86" i="3"/>
  <c r="H86" i="3"/>
  <c r="G86" i="3"/>
  <c r="F86" i="3"/>
  <c r="E86" i="3"/>
  <c r="D86" i="3"/>
  <c r="C86" i="3"/>
  <c r="T82" i="2"/>
  <c r="S77" i="1" s="1"/>
  <c r="Q20" i="7" s="1"/>
  <c r="S82" i="2"/>
  <c r="S106" i="2" s="1"/>
  <c r="Q77" i="1"/>
  <c r="Q18" i="7" s="1"/>
  <c r="Q82" i="2"/>
  <c r="P77" i="1" s="1"/>
  <c r="Q17" i="7" s="1"/>
  <c r="P82" i="2"/>
  <c r="O77" i="1" s="1"/>
  <c r="Q16" i="7" s="1"/>
  <c r="O82" i="2"/>
  <c r="N77" i="1" s="1"/>
  <c r="Q15" i="7" s="1"/>
  <c r="N82" i="2"/>
  <c r="M77" i="1" s="1"/>
  <c r="M82" i="2"/>
  <c r="L77" i="1" s="1"/>
  <c r="L82" i="2"/>
  <c r="K82" i="2"/>
  <c r="J77" i="1" s="1"/>
  <c r="J82" i="2"/>
  <c r="I77" i="1" s="1"/>
  <c r="I82" i="2"/>
  <c r="H77" i="1" s="1"/>
  <c r="H82" i="2"/>
  <c r="G82" i="2"/>
  <c r="F77" i="1" s="1"/>
  <c r="F82" i="2"/>
  <c r="E77" i="1" s="1"/>
  <c r="E82" i="2"/>
  <c r="D77" i="1" s="1"/>
  <c r="D82" i="2"/>
  <c r="C77" i="1" s="1"/>
  <c r="C82" i="2"/>
  <c r="B77" i="1" s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30" i="3"/>
  <c r="T106" i="3" s="1"/>
  <c r="S30" i="3"/>
  <c r="R30" i="3"/>
  <c r="Q30" i="3"/>
  <c r="P30" i="3"/>
  <c r="O30" i="3"/>
  <c r="N30" i="3"/>
  <c r="M30" i="3"/>
  <c r="L30" i="3"/>
  <c r="K30" i="3"/>
  <c r="J30" i="3"/>
  <c r="I30" i="3"/>
  <c r="I106" i="3" s="1"/>
  <c r="H30" i="3"/>
  <c r="G30" i="3"/>
  <c r="F30" i="3"/>
  <c r="E30" i="3"/>
  <c r="D30" i="3"/>
  <c r="C30" i="3"/>
  <c r="R30" i="2"/>
  <c r="Q30" i="2"/>
  <c r="P30" i="2"/>
  <c r="N30" i="2"/>
  <c r="M30" i="2"/>
  <c r="L30" i="2"/>
  <c r="K30" i="2"/>
  <c r="J30" i="2"/>
  <c r="I30" i="2"/>
  <c r="H30" i="2"/>
  <c r="G30" i="2"/>
  <c r="F30" i="2"/>
  <c r="E30" i="2"/>
  <c r="D30" i="2"/>
  <c r="C30" i="2"/>
  <c r="N68" i="2"/>
  <c r="M68" i="2"/>
  <c r="L68" i="2"/>
  <c r="K68" i="2"/>
  <c r="J68" i="2"/>
  <c r="I68" i="2"/>
  <c r="H68" i="2"/>
  <c r="G68" i="2"/>
  <c r="F68" i="2"/>
  <c r="E68" i="2"/>
  <c r="D68" i="2"/>
  <c r="C68" i="2"/>
  <c r="N67" i="2"/>
  <c r="M67" i="2"/>
  <c r="L67" i="2"/>
  <c r="K67" i="2"/>
  <c r="J67" i="2"/>
  <c r="I67" i="2"/>
  <c r="H67" i="2"/>
  <c r="G67" i="2"/>
  <c r="F67" i="2"/>
  <c r="E67" i="2"/>
  <c r="D67" i="2"/>
  <c r="C67" i="2"/>
  <c r="N66" i="2"/>
  <c r="M66" i="2"/>
  <c r="L66" i="2"/>
  <c r="K66" i="2"/>
  <c r="J66" i="2"/>
  <c r="I66" i="2"/>
  <c r="H66" i="2"/>
  <c r="G66" i="2"/>
  <c r="F66" i="2"/>
  <c r="E66" i="2"/>
  <c r="D66" i="2"/>
  <c r="C66" i="2"/>
  <c r="N65" i="2"/>
  <c r="M65" i="2"/>
  <c r="L65" i="2"/>
  <c r="K65" i="2"/>
  <c r="J65" i="2"/>
  <c r="I65" i="2"/>
  <c r="H65" i="2"/>
  <c r="G65" i="2"/>
  <c r="F65" i="2"/>
  <c r="E65" i="2"/>
  <c r="D65" i="2"/>
  <c r="C65" i="2"/>
  <c r="N64" i="2"/>
  <c r="M64" i="2"/>
  <c r="L64" i="2"/>
  <c r="K64" i="2"/>
  <c r="J64" i="2"/>
  <c r="I64" i="2"/>
  <c r="H64" i="2"/>
  <c r="G64" i="2"/>
  <c r="F64" i="2"/>
  <c r="E64" i="2"/>
  <c r="D64" i="2"/>
  <c r="C64" i="2"/>
  <c r="N63" i="2"/>
  <c r="M63" i="2"/>
  <c r="L63" i="2"/>
  <c r="K63" i="2"/>
  <c r="J63" i="2"/>
  <c r="I63" i="2"/>
  <c r="H63" i="2"/>
  <c r="G63" i="2"/>
  <c r="F63" i="2"/>
  <c r="E63" i="2"/>
  <c r="D63" i="2"/>
  <c r="C63" i="2"/>
  <c r="N62" i="2"/>
  <c r="M62" i="2"/>
  <c r="L62" i="2"/>
  <c r="K62" i="2"/>
  <c r="J62" i="2"/>
  <c r="I62" i="2"/>
  <c r="H62" i="2"/>
  <c r="G62" i="2"/>
  <c r="F62" i="2"/>
  <c r="E62" i="2"/>
  <c r="D62" i="2"/>
  <c r="C62" i="2"/>
  <c r="N68" i="3"/>
  <c r="M68" i="3"/>
  <c r="L68" i="3"/>
  <c r="K68" i="3"/>
  <c r="J68" i="3"/>
  <c r="I68" i="3"/>
  <c r="H68" i="3"/>
  <c r="G68" i="3"/>
  <c r="F68" i="3"/>
  <c r="E68" i="3"/>
  <c r="D68" i="3"/>
  <c r="C68" i="3"/>
  <c r="N67" i="3"/>
  <c r="M67" i="3"/>
  <c r="L67" i="3"/>
  <c r="K67" i="3"/>
  <c r="J67" i="3"/>
  <c r="I67" i="3"/>
  <c r="H67" i="3"/>
  <c r="G67" i="3"/>
  <c r="F67" i="3"/>
  <c r="E67" i="3"/>
  <c r="D67" i="3"/>
  <c r="C67" i="3"/>
  <c r="N66" i="3"/>
  <c r="M66" i="3"/>
  <c r="L66" i="3"/>
  <c r="K66" i="3"/>
  <c r="J66" i="3"/>
  <c r="I66" i="3"/>
  <c r="H66" i="3"/>
  <c r="G66" i="3"/>
  <c r="F66" i="3"/>
  <c r="E66" i="3"/>
  <c r="D66" i="3"/>
  <c r="C66" i="3"/>
  <c r="N65" i="3"/>
  <c r="M65" i="3"/>
  <c r="L65" i="3"/>
  <c r="K65" i="3"/>
  <c r="J65" i="3"/>
  <c r="I65" i="3"/>
  <c r="H65" i="3"/>
  <c r="G65" i="3"/>
  <c r="F65" i="3"/>
  <c r="E65" i="3"/>
  <c r="D65" i="3"/>
  <c r="C65" i="3"/>
  <c r="N64" i="3"/>
  <c r="M64" i="3"/>
  <c r="L64" i="3"/>
  <c r="K64" i="3"/>
  <c r="J64" i="3"/>
  <c r="I64" i="3"/>
  <c r="H64" i="3"/>
  <c r="G64" i="3"/>
  <c r="F64" i="3"/>
  <c r="E64" i="3"/>
  <c r="D64" i="3"/>
  <c r="C64" i="3"/>
  <c r="N63" i="3"/>
  <c r="M63" i="3"/>
  <c r="L63" i="3"/>
  <c r="K63" i="3"/>
  <c r="J63" i="3"/>
  <c r="I63" i="3"/>
  <c r="H63" i="3"/>
  <c r="G63" i="3"/>
  <c r="F63" i="3"/>
  <c r="E63" i="3"/>
  <c r="D63" i="3"/>
  <c r="C63" i="3"/>
  <c r="N62" i="3"/>
  <c r="M62" i="3"/>
  <c r="L62" i="3"/>
  <c r="K62" i="3"/>
  <c r="J62" i="3"/>
  <c r="I62" i="3"/>
  <c r="H62" i="3"/>
  <c r="G62" i="3"/>
  <c r="F62" i="3"/>
  <c r="E62" i="3"/>
  <c r="D62" i="3"/>
  <c r="C62" i="3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T58" i="3"/>
  <c r="T94" i="3" s="1"/>
  <c r="T118" i="3" s="1"/>
  <c r="S58" i="3"/>
  <c r="S94" i="3" s="1"/>
  <c r="R58" i="3"/>
  <c r="R94" i="3" s="1"/>
  <c r="Q58" i="3"/>
  <c r="Q94" i="3" s="1"/>
  <c r="P58" i="3"/>
  <c r="P94" i="3" s="1"/>
  <c r="O58" i="3"/>
  <c r="N58" i="3"/>
  <c r="N94" i="3" s="1"/>
  <c r="M58" i="3"/>
  <c r="M94" i="3" s="1"/>
  <c r="L58" i="3"/>
  <c r="L94" i="3" s="1"/>
  <c r="K58" i="3"/>
  <c r="J58" i="3"/>
  <c r="J94" i="3" s="1"/>
  <c r="I58" i="3"/>
  <c r="I94" i="3" s="1"/>
  <c r="H58" i="3"/>
  <c r="H94" i="3" s="1"/>
  <c r="G58" i="3"/>
  <c r="F58" i="3"/>
  <c r="F94" i="3" s="1"/>
  <c r="E58" i="3"/>
  <c r="E94" i="3" s="1"/>
  <c r="D58" i="3"/>
  <c r="D94" i="3" s="1"/>
  <c r="C58" i="3"/>
  <c r="T58" i="2"/>
  <c r="T118" i="2" s="1"/>
  <c r="S58" i="2"/>
  <c r="R58" i="2"/>
  <c r="R70" i="2" s="1"/>
  <c r="Q70" i="2"/>
  <c r="P58" i="2"/>
  <c r="P70" i="2" s="1"/>
  <c r="O70" i="2"/>
  <c r="N58" i="2"/>
  <c r="N70" i="2" s="1"/>
  <c r="M58" i="2"/>
  <c r="L58" i="2"/>
  <c r="L70" i="2" s="1"/>
  <c r="K58" i="2"/>
  <c r="J58" i="2"/>
  <c r="J70" i="2" s="1"/>
  <c r="I58" i="2"/>
  <c r="H58" i="2"/>
  <c r="H70" i="2" s="1"/>
  <c r="G58" i="2"/>
  <c r="F58" i="2"/>
  <c r="F70" i="2" s="1"/>
  <c r="E58" i="2"/>
  <c r="D58" i="2"/>
  <c r="D70" i="2" s="1"/>
  <c r="C58" i="2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V42" i="3"/>
  <c r="W44" i="3" s="1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I21" i="7" s="1"/>
  <c r="S34" i="1"/>
  <c r="I20" i="7" s="1"/>
  <c r="R34" i="1"/>
  <c r="I19" i="7" s="1"/>
  <c r="Q34" i="1"/>
  <c r="I18" i="7" s="1"/>
  <c r="P34" i="1"/>
  <c r="I17" i="7" s="1"/>
  <c r="O34" i="1"/>
  <c r="I16" i="7" s="1"/>
  <c r="N34" i="1"/>
  <c r="I15" i="7" s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42" i="3"/>
  <c r="G44" i="3" l="1"/>
  <c r="G45" i="3"/>
  <c r="O44" i="3"/>
  <c r="N42" i="1" s="1"/>
  <c r="C15" i="7" s="1"/>
  <c r="O45" i="3"/>
  <c r="F42" i="1"/>
  <c r="K70" i="3"/>
  <c r="L44" i="3"/>
  <c r="K42" i="1" s="1"/>
  <c r="L45" i="3"/>
  <c r="S70" i="3"/>
  <c r="T44" i="3"/>
  <c r="S42" i="1" s="1"/>
  <c r="C20" i="7" s="1"/>
  <c r="T45" i="3"/>
  <c r="D70" i="3"/>
  <c r="E44" i="3"/>
  <c r="D42" i="1" s="1"/>
  <c r="E45" i="3"/>
  <c r="H70" i="3"/>
  <c r="I44" i="3"/>
  <c r="H42" i="1" s="1"/>
  <c r="I45" i="3"/>
  <c r="L70" i="3"/>
  <c r="M44" i="3"/>
  <c r="L42" i="1" s="1"/>
  <c r="M45" i="3"/>
  <c r="P70" i="3"/>
  <c r="Q44" i="3"/>
  <c r="P42" i="1" s="1"/>
  <c r="C17" i="7" s="1"/>
  <c r="Q45" i="3"/>
  <c r="K44" i="3"/>
  <c r="J42" i="1" s="1"/>
  <c r="K45" i="3"/>
  <c r="R70" i="3"/>
  <c r="S44" i="3"/>
  <c r="R42" i="1" s="1"/>
  <c r="C19" i="7" s="1"/>
  <c r="S45" i="3"/>
  <c r="C70" i="3"/>
  <c r="D44" i="3"/>
  <c r="C42" i="1" s="1"/>
  <c r="D45" i="3"/>
  <c r="G70" i="3"/>
  <c r="H44" i="3"/>
  <c r="G42" i="1" s="1"/>
  <c r="H45" i="3"/>
  <c r="O70" i="3"/>
  <c r="P44" i="3"/>
  <c r="O42" i="1" s="1"/>
  <c r="C16" i="7" s="1"/>
  <c r="P45" i="3"/>
  <c r="E70" i="3"/>
  <c r="F44" i="3"/>
  <c r="E42" i="1" s="1"/>
  <c r="F45" i="3"/>
  <c r="I70" i="3"/>
  <c r="J44" i="3"/>
  <c r="I42" i="1" s="1"/>
  <c r="J45" i="3"/>
  <c r="M70" i="3"/>
  <c r="N44" i="3"/>
  <c r="M42" i="1" s="1"/>
  <c r="N45" i="3"/>
  <c r="R44" i="3"/>
  <c r="Q42" i="1" s="1"/>
  <c r="C18" i="7" s="1"/>
  <c r="R45" i="3"/>
  <c r="U57" i="11"/>
  <c r="U56" i="11"/>
  <c r="U54" i="11"/>
  <c r="U53" i="11"/>
  <c r="U55" i="11"/>
  <c r="L22" i="7"/>
  <c r="U22" i="11"/>
  <c r="C34" i="9"/>
  <c r="C33" i="9"/>
  <c r="C29" i="9"/>
  <c r="C31" i="9"/>
  <c r="C28" i="9"/>
  <c r="C30" i="9"/>
  <c r="C32" i="9"/>
  <c r="AH56" i="3"/>
  <c r="AH80" i="3" s="1"/>
  <c r="AH28" i="3" s="1"/>
  <c r="AH116" i="3" s="1"/>
  <c r="X7" i="3"/>
  <c r="X10" i="3" s="1"/>
  <c r="W10" i="2"/>
  <c r="W9" i="2"/>
  <c r="V9" i="1" s="1"/>
  <c r="V44" i="11" s="1"/>
  <c r="V36" i="1"/>
  <c r="U45" i="2"/>
  <c r="I40" i="1"/>
  <c r="Q40" i="1"/>
  <c r="M18" i="7" s="1"/>
  <c r="E40" i="1"/>
  <c r="M40" i="1"/>
  <c r="U58" i="2"/>
  <c r="U70" i="2" s="1"/>
  <c r="C26" i="5" s="1"/>
  <c r="AE33" i="1"/>
  <c r="C94" i="2"/>
  <c r="G94" i="2"/>
  <c r="K94" i="2"/>
  <c r="O94" i="2"/>
  <c r="C40" i="1"/>
  <c r="G40" i="1"/>
  <c r="O40" i="1"/>
  <c r="M16" i="7" s="1"/>
  <c r="D83" i="1"/>
  <c r="H83" i="1"/>
  <c r="L83" i="1"/>
  <c r="P83" i="1"/>
  <c r="D85" i="1"/>
  <c r="H85" i="1"/>
  <c r="L85" i="1"/>
  <c r="P85" i="1"/>
  <c r="D87" i="1"/>
  <c r="H87" i="1"/>
  <c r="L87" i="1"/>
  <c r="P87" i="1"/>
  <c r="U82" i="2"/>
  <c r="D40" i="1"/>
  <c r="H40" i="1"/>
  <c r="H43" i="1" s="1"/>
  <c r="P40" i="1"/>
  <c r="M17" i="7" s="1"/>
  <c r="Z38" i="1"/>
  <c r="F40" i="1"/>
  <c r="J40" i="1"/>
  <c r="N40" i="1"/>
  <c r="R40" i="1"/>
  <c r="M19" i="7" s="1"/>
  <c r="V124" i="2"/>
  <c r="V112" i="2"/>
  <c r="D20" i="5"/>
  <c r="AF39" i="1"/>
  <c r="U13" i="1"/>
  <c r="U123" i="2"/>
  <c r="U111" i="2"/>
  <c r="C21" i="5"/>
  <c r="U30" i="2"/>
  <c r="U130" i="2" s="1"/>
  <c r="B40" i="1"/>
  <c r="V7" i="1"/>
  <c r="W125" i="2"/>
  <c r="W113" i="2"/>
  <c r="K40" i="1"/>
  <c r="V45" i="3"/>
  <c r="V69" i="1"/>
  <c r="F69" i="1"/>
  <c r="O102" i="1"/>
  <c r="G102" i="1"/>
  <c r="T91" i="1"/>
  <c r="T113" i="1"/>
  <c r="D91" i="1"/>
  <c r="D113" i="1"/>
  <c r="U69" i="1"/>
  <c r="Q69" i="1"/>
  <c r="M69" i="1"/>
  <c r="I69" i="1"/>
  <c r="E69" i="1"/>
  <c r="V102" i="1"/>
  <c r="R102" i="1"/>
  <c r="N102" i="1"/>
  <c r="J102" i="1"/>
  <c r="F102" i="1"/>
  <c r="B102" i="1"/>
  <c r="S91" i="1"/>
  <c r="S113" i="1"/>
  <c r="O91" i="1"/>
  <c r="O113" i="1"/>
  <c r="K91" i="1"/>
  <c r="K113" i="1"/>
  <c r="G91" i="1"/>
  <c r="G113" i="1"/>
  <c r="C91" i="1"/>
  <c r="C113" i="1"/>
  <c r="N69" i="1"/>
  <c r="S102" i="1"/>
  <c r="C102" i="1"/>
  <c r="L91" i="1"/>
  <c r="L113" i="1"/>
  <c r="T69" i="1"/>
  <c r="P69" i="1"/>
  <c r="L69" i="1"/>
  <c r="H69" i="1"/>
  <c r="D69" i="1"/>
  <c r="U102" i="1"/>
  <c r="Q102" i="1"/>
  <c r="M102" i="1"/>
  <c r="I102" i="1"/>
  <c r="E102" i="1"/>
  <c r="V91" i="1"/>
  <c r="V113" i="1"/>
  <c r="R91" i="1"/>
  <c r="R113" i="1"/>
  <c r="N91" i="1"/>
  <c r="N113" i="1"/>
  <c r="J91" i="1"/>
  <c r="J113" i="1"/>
  <c r="F91" i="1"/>
  <c r="F113" i="1"/>
  <c r="B91" i="1"/>
  <c r="B113" i="1"/>
  <c r="R69" i="1"/>
  <c r="J69" i="1"/>
  <c r="B69" i="1"/>
  <c r="K102" i="1"/>
  <c r="P91" i="1"/>
  <c r="P113" i="1"/>
  <c r="H91" i="1"/>
  <c r="H113" i="1"/>
  <c r="S69" i="1"/>
  <c r="O69" i="1"/>
  <c r="K69" i="1"/>
  <c r="G69" i="1"/>
  <c r="C69" i="1"/>
  <c r="T102" i="1"/>
  <c r="P102" i="1"/>
  <c r="L102" i="1"/>
  <c r="H102" i="1"/>
  <c r="D102" i="1"/>
  <c r="U91" i="1"/>
  <c r="U113" i="1"/>
  <c r="Q91" i="1"/>
  <c r="Q113" i="1"/>
  <c r="M91" i="1"/>
  <c r="M113" i="1"/>
  <c r="I91" i="1"/>
  <c r="I113" i="1"/>
  <c r="E91" i="1"/>
  <c r="E113" i="1"/>
  <c r="Z61" i="3"/>
  <c r="Z121" i="3" s="1"/>
  <c r="V61" i="3"/>
  <c r="V121" i="3" s="1"/>
  <c r="R61" i="3"/>
  <c r="R121" i="3" s="1"/>
  <c r="N61" i="3"/>
  <c r="J61" i="3"/>
  <c r="F61" i="3"/>
  <c r="D106" i="3"/>
  <c r="D118" i="3"/>
  <c r="H106" i="3"/>
  <c r="H118" i="3"/>
  <c r="L106" i="3"/>
  <c r="L118" i="3"/>
  <c r="P106" i="3"/>
  <c r="P118" i="3"/>
  <c r="E114" i="1"/>
  <c r="I114" i="1"/>
  <c r="M114" i="1"/>
  <c r="Q114" i="1"/>
  <c r="C115" i="1"/>
  <c r="G115" i="1"/>
  <c r="K115" i="1"/>
  <c r="O115" i="1"/>
  <c r="S115" i="1"/>
  <c r="E116" i="1"/>
  <c r="I116" i="1"/>
  <c r="M116" i="1"/>
  <c r="Q116" i="1"/>
  <c r="C117" i="1"/>
  <c r="G117" i="1"/>
  <c r="K117" i="1"/>
  <c r="O117" i="1"/>
  <c r="S117" i="1"/>
  <c r="E118" i="1"/>
  <c r="I118" i="1"/>
  <c r="M118" i="1"/>
  <c r="Q118" i="1"/>
  <c r="C119" i="1"/>
  <c r="G119" i="1"/>
  <c r="K119" i="1"/>
  <c r="O119" i="1"/>
  <c r="S119" i="1"/>
  <c r="E120" i="1"/>
  <c r="I120" i="1"/>
  <c r="M120" i="1"/>
  <c r="Q120" i="1"/>
  <c r="Y61" i="3"/>
  <c r="Y121" i="3" s="1"/>
  <c r="U61" i="3"/>
  <c r="U121" i="3" s="1"/>
  <c r="Q61" i="3"/>
  <c r="Q121" i="3" s="1"/>
  <c r="M61" i="3"/>
  <c r="I61" i="3"/>
  <c r="E61" i="3"/>
  <c r="E118" i="3"/>
  <c r="I118" i="3"/>
  <c r="M118" i="3"/>
  <c r="Q118" i="3"/>
  <c r="B114" i="1"/>
  <c r="F114" i="1"/>
  <c r="J114" i="1"/>
  <c r="N114" i="1"/>
  <c r="R114" i="1"/>
  <c r="D115" i="1"/>
  <c r="H115" i="1"/>
  <c r="L115" i="1"/>
  <c r="P115" i="1"/>
  <c r="B116" i="1"/>
  <c r="F116" i="1"/>
  <c r="J116" i="1"/>
  <c r="N116" i="1"/>
  <c r="R116" i="1"/>
  <c r="D117" i="1"/>
  <c r="H117" i="1"/>
  <c r="L117" i="1"/>
  <c r="P117" i="1"/>
  <c r="B118" i="1"/>
  <c r="F118" i="1"/>
  <c r="J118" i="1"/>
  <c r="N118" i="1"/>
  <c r="R118" i="1"/>
  <c r="D119" i="1"/>
  <c r="H119" i="1"/>
  <c r="L119" i="1"/>
  <c r="P119" i="1"/>
  <c r="B120" i="1"/>
  <c r="F120" i="1"/>
  <c r="J120" i="1"/>
  <c r="N120" i="1"/>
  <c r="R120" i="1"/>
  <c r="M106" i="3"/>
  <c r="T33" i="3"/>
  <c r="D33" i="3"/>
  <c r="F106" i="3"/>
  <c r="F118" i="3"/>
  <c r="J106" i="3"/>
  <c r="J118" i="3"/>
  <c r="N106" i="3"/>
  <c r="N118" i="3"/>
  <c r="R106" i="3"/>
  <c r="R118" i="3"/>
  <c r="C114" i="1"/>
  <c r="G114" i="1"/>
  <c r="K114" i="1"/>
  <c r="O114" i="1"/>
  <c r="S114" i="1"/>
  <c r="E115" i="1"/>
  <c r="I115" i="1"/>
  <c r="M115" i="1"/>
  <c r="Q115" i="1"/>
  <c r="C116" i="1"/>
  <c r="G116" i="1"/>
  <c r="K116" i="1"/>
  <c r="O116" i="1"/>
  <c r="S116" i="1"/>
  <c r="E117" i="1"/>
  <c r="I117" i="1"/>
  <c r="M117" i="1"/>
  <c r="Q117" i="1"/>
  <c r="C118" i="1"/>
  <c r="G118" i="1"/>
  <c r="K118" i="1"/>
  <c r="O118" i="1"/>
  <c r="S118" i="1"/>
  <c r="E119" i="1"/>
  <c r="I119" i="1"/>
  <c r="M119" i="1"/>
  <c r="Q119" i="1"/>
  <c r="C120" i="1"/>
  <c r="G120" i="1"/>
  <c r="K120" i="1"/>
  <c r="O120" i="1"/>
  <c r="S120" i="1"/>
  <c r="Q106" i="3"/>
  <c r="W61" i="3"/>
  <c r="W121" i="3" s="1"/>
  <c r="S61" i="3"/>
  <c r="S121" i="3" s="1"/>
  <c r="O61" i="3"/>
  <c r="O121" i="3" s="1"/>
  <c r="K61" i="3"/>
  <c r="G61" i="3"/>
  <c r="C61" i="3"/>
  <c r="C106" i="3"/>
  <c r="C118" i="3"/>
  <c r="G106" i="3"/>
  <c r="G118" i="3"/>
  <c r="K106" i="3"/>
  <c r="K118" i="3"/>
  <c r="O106" i="3"/>
  <c r="O118" i="3"/>
  <c r="S106" i="3"/>
  <c r="S118" i="3"/>
  <c r="D114" i="1"/>
  <c r="H114" i="1"/>
  <c r="L114" i="1"/>
  <c r="P114" i="1"/>
  <c r="B115" i="1"/>
  <c r="F115" i="1"/>
  <c r="J115" i="1"/>
  <c r="N115" i="1"/>
  <c r="R115" i="1"/>
  <c r="D116" i="1"/>
  <c r="H116" i="1"/>
  <c r="L116" i="1"/>
  <c r="P116" i="1"/>
  <c r="B117" i="1"/>
  <c r="F117" i="1"/>
  <c r="J117" i="1"/>
  <c r="N117" i="1"/>
  <c r="R117" i="1"/>
  <c r="D118" i="1"/>
  <c r="H118" i="1"/>
  <c r="L118" i="1"/>
  <c r="P118" i="1"/>
  <c r="B119" i="1"/>
  <c r="F119" i="1"/>
  <c r="J119" i="1"/>
  <c r="N119" i="1"/>
  <c r="R119" i="1"/>
  <c r="D120" i="1"/>
  <c r="H120" i="1"/>
  <c r="L120" i="1"/>
  <c r="P120" i="1"/>
  <c r="E106" i="3"/>
  <c r="D80" i="1"/>
  <c r="H80" i="1"/>
  <c r="L80" i="1"/>
  <c r="P80" i="1"/>
  <c r="T80" i="1"/>
  <c r="E80" i="1"/>
  <c r="I80" i="1"/>
  <c r="M80" i="1"/>
  <c r="Q80" i="1"/>
  <c r="U80" i="1"/>
  <c r="B80" i="1"/>
  <c r="F80" i="1"/>
  <c r="J80" i="1"/>
  <c r="N80" i="1"/>
  <c r="R80" i="1"/>
  <c r="V80" i="1"/>
  <c r="C80" i="1"/>
  <c r="G80" i="1"/>
  <c r="K80" i="1"/>
  <c r="O80" i="1"/>
  <c r="S80" i="1"/>
  <c r="F130" i="2"/>
  <c r="F118" i="2"/>
  <c r="J130" i="2"/>
  <c r="J118" i="2"/>
  <c r="C70" i="2"/>
  <c r="C106" i="2"/>
  <c r="C130" i="2"/>
  <c r="C118" i="2"/>
  <c r="G106" i="2"/>
  <c r="G130" i="2"/>
  <c r="G118" i="2"/>
  <c r="K106" i="2"/>
  <c r="K130" i="2"/>
  <c r="K118" i="2"/>
  <c r="O106" i="2"/>
  <c r="O130" i="2"/>
  <c r="O118" i="2"/>
  <c r="N130" i="2"/>
  <c r="N118" i="2"/>
  <c r="E94" i="2"/>
  <c r="I94" i="2"/>
  <c r="M94" i="2"/>
  <c r="D106" i="2"/>
  <c r="D130" i="2"/>
  <c r="D118" i="2"/>
  <c r="H106" i="2"/>
  <c r="H130" i="2"/>
  <c r="H118" i="2"/>
  <c r="L106" i="2"/>
  <c r="L130" i="2"/>
  <c r="L118" i="2"/>
  <c r="P106" i="2"/>
  <c r="P130" i="2"/>
  <c r="P118" i="2"/>
  <c r="S94" i="2"/>
  <c r="S118" i="2"/>
  <c r="R130" i="2"/>
  <c r="R118" i="2"/>
  <c r="S70" i="2"/>
  <c r="E130" i="2"/>
  <c r="E118" i="2"/>
  <c r="I130" i="2"/>
  <c r="I118" i="2"/>
  <c r="M130" i="2"/>
  <c r="M118" i="2"/>
  <c r="Q130" i="2"/>
  <c r="Q118" i="2"/>
  <c r="H94" i="2"/>
  <c r="L94" i="2"/>
  <c r="P94" i="2"/>
  <c r="C82" i="1"/>
  <c r="O82" i="1"/>
  <c r="O84" i="1"/>
  <c r="K82" i="1"/>
  <c r="S82" i="1"/>
  <c r="T106" i="2"/>
  <c r="T94" i="2"/>
  <c r="T70" i="2"/>
  <c r="D82" i="1"/>
  <c r="H82" i="1"/>
  <c r="L82" i="1"/>
  <c r="P82" i="1"/>
  <c r="D84" i="1"/>
  <c r="H84" i="1"/>
  <c r="L84" i="1"/>
  <c r="P84" i="1"/>
  <c r="D86" i="1"/>
  <c r="H86" i="1"/>
  <c r="L86" i="1"/>
  <c r="P86" i="1"/>
  <c r="S81" i="1"/>
  <c r="L40" i="1"/>
  <c r="E103" i="1"/>
  <c r="I103" i="1"/>
  <c r="M103" i="1"/>
  <c r="Q103" i="1"/>
  <c r="X61" i="3"/>
  <c r="X121" i="3" s="1"/>
  <c r="X49" i="3"/>
  <c r="T61" i="3"/>
  <c r="T121" i="3" s="1"/>
  <c r="T49" i="3"/>
  <c r="P61" i="3"/>
  <c r="P121" i="3" s="1"/>
  <c r="P49" i="3"/>
  <c r="L61" i="3"/>
  <c r="L49" i="3"/>
  <c r="H49" i="3"/>
  <c r="H61" i="3"/>
  <c r="D61" i="3"/>
  <c r="D49" i="3"/>
  <c r="P33" i="3"/>
  <c r="L33" i="3"/>
  <c r="X33" i="3"/>
  <c r="H33" i="3"/>
  <c r="K93" i="1"/>
  <c r="K104" i="1"/>
  <c r="E94" i="1"/>
  <c r="E105" i="1"/>
  <c r="Q94" i="1"/>
  <c r="Q105" i="1"/>
  <c r="K95" i="1"/>
  <c r="K106" i="1"/>
  <c r="E96" i="1"/>
  <c r="E107" i="1"/>
  <c r="Q96" i="1"/>
  <c r="Q107" i="1"/>
  <c r="G97" i="1"/>
  <c r="G108" i="1"/>
  <c r="O97" i="1"/>
  <c r="O108" i="1"/>
  <c r="I98" i="1"/>
  <c r="I109" i="1"/>
  <c r="W33" i="3"/>
  <c r="S33" i="3"/>
  <c r="O33" i="3"/>
  <c r="K33" i="3"/>
  <c r="G33" i="3"/>
  <c r="C33" i="3"/>
  <c r="W49" i="3"/>
  <c r="S49" i="3"/>
  <c r="O49" i="3"/>
  <c r="K49" i="3"/>
  <c r="G49" i="3"/>
  <c r="C49" i="3"/>
  <c r="B29" i="1"/>
  <c r="B103" i="1"/>
  <c r="F29" i="1"/>
  <c r="F103" i="1"/>
  <c r="J29" i="1"/>
  <c r="J103" i="1"/>
  <c r="N29" i="1"/>
  <c r="S15" i="7" s="1"/>
  <c r="N103" i="1"/>
  <c r="R29" i="1"/>
  <c r="R103" i="1"/>
  <c r="D93" i="1"/>
  <c r="D104" i="1"/>
  <c r="H93" i="1"/>
  <c r="H104" i="1"/>
  <c r="L93" i="1"/>
  <c r="L104" i="1"/>
  <c r="P93" i="1"/>
  <c r="P104" i="1"/>
  <c r="B105" i="1"/>
  <c r="F105" i="1"/>
  <c r="J105" i="1"/>
  <c r="N105" i="1"/>
  <c r="R105" i="1"/>
  <c r="D95" i="1"/>
  <c r="D106" i="1"/>
  <c r="H95" i="1"/>
  <c r="H106" i="1"/>
  <c r="L95" i="1"/>
  <c r="L106" i="1"/>
  <c r="P95" i="1"/>
  <c r="P106" i="1"/>
  <c r="B107" i="1"/>
  <c r="F107" i="1"/>
  <c r="J107" i="1"/>
  <c r="N107" i="1"/>
  <c r="R107" i="1"/>
  <c r="D97" i="1"/>
  <c r="D108" i="1"/>
  <c r="H97" i="1"/>
  <c r="H108" i="1"/>
  <c r="L97" i="1"/>
  <c r="L108" i="1"/>
  <c r="P97" i="1"/>
  <c r="P108" i="1"/>
  <c r="B109" i="1"/>
  <c r="F109" i="1"/>
  <c r="J109" i="1"/>
  <c r="N109" i="1"/>
  <c r="R109" i="1"/>
  <c r="N82" i="1"/>
  <c r="R82" i="1"/>
  <c r="N84" i="1"/>
  <c r="R84" i="1"/>
  <c r="N86" i="1"/>
  <c r="R86" i="1"/>
  <c r="C93" i="1"/>
  <c r="C104" i="1"/>
  <c r="O93" i="1"/>
  <c r="O104" i="1"/>
  <c r="M94" i="1"/>
  <c r="M105" i="1"/>
  <c r="C95" i="1"/>
  <c r="C106" i="1"/>
  <c r="O95" i="1"/>
  <c r="O106" i="1"/>
  <c r="M96" i="1"/>
  <c r="M107" i="1"/>
  <c r="K97" i="1"/>
  <c r="K108" i="1"/>
  <c r="E98" i="1"/>
  <c r="E109" i="1"/>
  <c r="Q98" i="1"/>
  <c r="Q109" i="1"/>
  <c r="Z33" i="3"/>
  <c r="V33" i="3"/>
  <c r="R33" i="3"/>
  <c r="N33" i="3"/>
  <c r="J33" i="3"/>
  <c r="F33" i="3"/>
  <c r="Z49" i="3"/>
  <c r="V49" i="3"/>
  <c r="R49" i="3"/>
  <c r="N49" i="3"/>
  <c r="J49" i="3"/>
  <c r="F49" i="3"/>
  <c r="C103" i="1"/>
  <c r="G103" i="1"/>
  <c r="K103" i="1"/>
  <c r="O103" i="1"/>
  <c r="S103" i="1"/>
  <c r="E93" i="1"/>
  <c r="E104" i="1"/>
  <c r="I93" i="1"/>
  <c r="I104" i="1"/>
  <c r="M93" i="1"/>
  <c r="M104" i="1"/>
  <c r="Q93" i="1"/>
  <c r="Q104" i="1"/>
  <c r="C94" i="1"/>
  <c r="C105" i="1"/>
  <c r="G94" i="1"/>
  <c r="G105" i="1"/>
  <c r="K94" i="1"/>
  <c r="K105" i="1"/>
  <c r="O94" i="1"/>
  <c r="O105" i="1"/>
  <c r="S94" i="1"/>
  <c r="S105" i="1"/>
  <c r="E95" i="1"/>
  <c r="E106" i="1"/>
  <c r="I95" i="1"/>
  <c r="I106" i="1"/>
  <c r="M95" i="1"/>
  <c r="M106" i="1"/>
  <c r="Q95" i="1"/>
  <c r="Q106" i="1"/>
  <c r="C96" i="1"/>
  <c r="C107" i="1"/>
  <c r="G96" i="1"/>
  <c r="G107" i="1"/>
  <c r="K96" i="1"/>
  <c r="K107" i="1"/>
  <c r="O96" i="1"/>
  <c r="O107" i="1"/>
  <c r="S96" i="1"/>
  <c r="S107" i="1"/>
  <c r="E97" i="1"/>
  <c r="E108" i="1"/>
  <c r="I97" i="1"/>
  <c r="I108" i="1"/>
  <c r="M97" i="1"/>
  <c r="M108" i="1"/>
  <c r="Q97" i="1"/>
  <c r="Q108" i="1"/>
  <c r="C98" i="1"/>
  <c r="C109" i="1"/>
  <c r="G98" i="1"/>
  <c r="G109" i="1"/>
  <c r="K98" i="1"/>
  <c r="K109" i="1"/>
  <c r="O98" i="1"/>
  <c r="O109" i="1"/>
  <c r="S98" i="1"/>
  <c r="S109" i="1"/>
  <c r="G93" i="1"/>
  <c r="G104" i="1"/>
  <c r="S93" i="1"/>
  <c r="S104" i="1"/>
  <c r="I94" i="1"/>
  <c r="I105" i="1"/>
  <c r="G95" i="1"/>
  <c r="G106" i="1"/>
  <c r="S95" i="1"/>
  <c r="S106" i="1"/>
  <c r="I96" i="1"/>
  <c r="I107" i="1"/>
  <c r="C97" i="1"/>
  <c r="C108" i="1"/>
  <c r="S97" i="1"/>
  <c r="S108" i="1"/>
  <c r="M98" i="1"/>
  <c r="M109" i="1"/>
  <c r="Y33" i="3"/>
  <c r="U33" i="3"/>
  <c r="Q33" i="3"/>
  <c r="M33" i="3"/>
  <c r="I33" i="3"/>
  <c r="E33" i="3"/>
  <c r="Y49" i="3"/>
  <c r="U49" i="3"/>
  <c r="Q49" i="3"/>
  <c r="M49" i="3"/>
  <c r="I49" i="3"/>
  <c r="E49" i="3"/>
  <c r="C81" i="1"/>
  <c r="G81" i="1"/>
  <c r="K81" i="1"/>
  <c r="G83" i="1"/>
  <c r="O83" i="1"/>
  <c r="G85" i="1"/>
  <c r="D103" i="1"/>
  <c r="H103" i="1"/>
  <c r="L103" i="1"/>
  <c r="P103" i="1"/>
  <c r="B104" i="1"/>
  <c r="F104" i="1"/>
  <c r="J104" i="1"/>
  <c r="N104" i="1"/>
  <c r="R104" i="1"/>
  <c r="D94" i="1"/>
  <c r="D105" i="1"/>
  <c r="H94" i="1"/>
  <c r="H105" i="1"/>
  <c r="L94" i="1"/>
  <c r="L105" i="1"/>
  <c r="P94" i="1"/>
  <c r="P105" i="1"/>
  <c r="B106" i="1"/>
  <c r="F106" i="1"/>
  <c r="J106" i="1"/>
  <c r="N106" i="1"/>
  <c r="R106" i="1"/>
  <c r="D96" i="1"/>
  <c r="D107" i="1"/>
  <c r="H96" i="1"/>
  <c r="H107" i="1"/>
  <c r="L96" i="1"/>
  <c r="L107" i="1"/>
  <c r="P96" i="1"/>
  <c r="P107" i="1"/>
  <c r="B108" i="1"/>
  <c r="F108" i="1"/>
  <c r="J108" i="1"/>
  <c r="N108" i="1"/>
  <c r="R108" i="1"/>
  <c r="D98" i="1"/>
  <c r="D109" i="1"/>
  <c r="H98" i="1"/>
  <c r="H109" i="1"/>
  <c r="L98" i="1"/>
  <c r="L109" i="1"/>
  <c r="P98" i="1"/>
  <c r="P109" i="1"/>
  <c r="N81" i="1"/>
  <c r="R81" i="1"/>
  <c r="N83" i="1"/>
  <c r="R83" i="1"/>
  <c r="N85" i="1"/>
  <c r="N87" i="1"/>
  <c r="T40" i="1"/>
  <c r="M21" i="7" s="1"/>
  <c r="T70" i="3"/>
  <c r="S40" i="1"/>
  <c r="C94" i="3"/>
  <c r="R77" i="1"/>
  <c r="Q19" i="7" s="1"/>
  <c r="G94" i="3"/>
  <c r="K94" i="3"/>
  <c r="O94" i="3"/>
  <c r="F94" i="2"/>
  <c r="J94" i="2"/>
  <c r="N94" i="2"/>
  <c r="R94" i="2"/>
  <c r="B93" i="1"/>
  <c r="F93" i="1"/>
  <c r="N93" i="1"/>
  <c r="R93" i="1"/>
  <c r="F94" i="1"/>
  <c r="J94" i="1"/>
  <c r="N94" i="1"/>
  <c r="R94" i="1"/>
  <c r="B95" i="1"/>
  <c r="F95" i="1"/>
  <c r="N95" i="1"/>
  <c r="R95" i="1"/>
  <c r="F96" i="1"/>
  <c r="J96" i="1"/>
  <c r="N96" i="1"/>
  <c r="B97" i="1"/>
  <c r="F97" i="1"/>
  <c r="J97" i="1"/>
  <c r="N97" i="1"/>
  <c r="R97" i="1"/>
  <c r="F98" i="1"/>
  <c r="J98" i="1"/>
  <c r="N98" i="1"/>
  <c r="D94" i="2"/>
  <c r="G77" i="1"/>
  <c r="K77" i="1"/>
  <c r="J86" i="1"/>
  <c r="E106" i="2"/>
  <c r="I106" i="2"/>
  <c r="M106" i="2"/>
  <c r="Q106" i="2"/>
  <c r="F106" i="2"/>
  <c r="J106" i="2"/>
  <c r="N106" i="2"/>
  <c r="R106" i="2"/>
  <c r="R96" i="1"/>
  <c r="B98" i="1"/>
  <c r="R98" i="1"/>
  <c r="B92" i="1"/>
  <c r="Q70" i="3"/>
  <c r="Q94" i="2"/>
  <c r="F70" i="3"/>
  <c r="J70" i="3"/>
  <c r="N70" i="3"/>
  <c r="J81" i="1"/>
  <c r="F82" i="1"/>
  <c r="F83" i="1"/>
  <c r="F84" i="1"/>
  <c r="J84" i="1"/>
  <c r="F85" i="1"/>
  <c r="J85" i="1"/>
  <c r="B86" i="1"/>
  <c r="F86" i="1"/>
  <c r="F87" i="1"/>
  <c r="J87" i="1"/>
  <c r="E70" i="2"/>
  <c r="I70" i="2"/>
  <c r="M70" i="2"/>
  <c r="F81" i="1"/>
  <c r="B82" i="1"/>
  <c r="B83" i="1"/>
  <c r="B84" i="1"/>
  <c r="B81" i="1"/>
  <c r="J82" i="1"/>
  <c r="J83" i="1"/>
  <c r="B85" i="1"/>
  <c r="G70" i="2"/>
  <c r="K70" i="2"/>
  <c r="H59" i="1"/>
  <c r="D55" i="1"/>
  <c r="D81" i="1"/>
  <c r="L55" i="1"/>
  <c r="L81" i="1"/>
  <c r="P60" i="1"/>
  <c r="P62" i="1"/>
  <c r="P64" i="1"/>
  <c r="E55" i="1"/>
  <c r="E81" i="1"/>
  <c r="I55" i="1"/>
  <c r="I81" i="1"/>
  <c r="I59" i="1"/>
  <c r="M55" i="1"/>
  <c r="M81" i="1"/>
  <c r="M59" i="1"/>
  <c r="Q55" i="1"/>
  <c r="N18" i="7" s="1"/>
  <c r="Q81" i="1"/>
  <c r="Q59" i="1"/>
  <c r="E82" i="1"/>
  <c r="E60" i="1"/>
  <c r="I82" i="1"/>
  <c r="I60" i="1"/>
  <c r="M82" i="1"/>
  <c r="M60" i="1"/>
  <c r="Q82" i="1"/>
  <c r="Q60" i="1"/>
  <c r="E83" i="1"/>
  <c r="E61" i="1"/>
  <c r="I83" i="1"/>
  <c r="I61" i="1"/>
  <c r="M83" i="1"/>
  <c r="M61" i="1"/>
  <c r="Q83" i="1"/>
  <c r="Q61" i="1"/>
  <c r="E84" i="1"/>
  <c r="E62" i="1"/>
  <c r="I84" i="1"/>
  <c r="I62" i="1"/>
  <c r="M84" i="1"/>
  <c r="M62" i="1"/>
  <c r="Q84" i="1"/>
  <c r="Q62" i="1"/>
  <c r="E85" i="1"/>
  <c r="E63" i="1"/>
  <c r="I85" i="1"/>
  <c r="I63" i="1"/>
  <c r="M85" i="1"/>
  <c r="M63" i="1"/>
  <c r="Q85" i="1"/>
  <c r="Q63" i="1"/>
  <c r="E86" i="1"/>
  <c r="E64" i="1"/>
  <c r="I86" i="1"/>
  <c r="I64" i="1"/>
  <c r="M86" i="1"/>
  <c r="M64" i="1"/>
  <c r="Q86" i="1"/>
  <c r="Q64" i="1"/>
  <c r="E87" i="1"/>
  <c r="E65" i="1"/>
  <c r="I87" i="1"/>
  <c r="I65" i="1"/>
  <c r="M87" i="1"/>
  <c r="M65" i="1"/>
  <c r="Q87" i="1"/>
  <c r="Q65" i="1"/>
  <c r="L59" i="1"/>
  <c r="D60" i="1"/>
  <c r="L61" i="1"/>
  <c r="D62" i="1"/>
  <c r="L63" i="1"/>
  <c r="D64" i="1"/>
  <c r="L65" i="1"/>
  <c r="C29" i="1"/>
  <c r="C92" i="1"/>
  <c r="G29" i="1"/>
  <c r="G92" i="1"/>
  <c r="K29" i="1"/>
  <c r="K92" i="1"/>
  <c r="O29" i="1"/>
  <c r="O92" i="1"/>
  <c r="S29" i="1"/>
  <c r="S20" i="7" s="1"/>
  <c r="S92" i="1"/>
  <c r="B87" i="1"/>
  <c r="R92" i="1"/>
  <c r="J95" i="1"/>
  <c r="P55" i="1"/>
  <c r="N17" i="7" s="1"/>
  <c r="P81" i="1"/>
  <c r="H65" i="1"/>
  <c r="B55" i="1"/>
  <c r="B59" i="1"/>
  <c r="F55" i="1"/>
  <c r="F59" i="1"/>
  <c r="J55" i="1"/>
  <c r="J59" i="1"/>
  <c r="N55" i="1"/>
  <c r="N59" i="1"/>
  <c r="R55" i="1"/>
  <c r="R59" i="1"/>
  <c r="B60" i="1"/>
  <c r="F60" i="1"/>
  <c r="J60" i="1"/>
  <c r="N60" i="1"/>
  <c r="R60" i="1"/>
  <c r="B61" i="1"/>
  <c r="F61" i="1"/>
  <c r="J61" i="1"/>
  <c r="N61" i="1"/>
  <c r="R61" i="1"/>
  <c r="B62" i="1"/>
  <c r="F62" i="1"/>
  <c r="J62" i="1"/>
  <c r="N62" i="1"/>
  <c r="R62" i="1"/>
  <c r="B63" i="1"/>
  <c r="F63" i="1"/>
  <c r="J63" i="1"/>
  <c r="N63" i="1"/>
  <c r="R63" i="1"/>
  <c r="B64" i="1"/>
  <c r="F64" i="1"/>
  <c r="J64" i="1"/>
  <c r="N64" i="1"/>
  <c r="R64" i="1"/>
  <c r="B65" i="1"/>
  <c r="F65" i="1"/>
  <c r="J65" i="1"/>
  <c r="N65" i="1"/>
  <c r="R65" i="1"/>
  <c r="D59" i="1"/>
  <c r="P59" i="1"/>
  <c r="H60" i="1"/>
  <c r="P61" i="1"/>
  <c r="H62" i="1"/>
  <c r="P63" i="1"/>
  <c r="H64" i="1"/>
  <c r="P65" i="1"/>
  <c r="R87" i="1"/>
  <c r="J93" i="1"/>
  <c r="B96" i="1"/>
  <c r="H55" i="1"/>
  <c r="H81" i="1"/>
  <c r="H61" i="1"/>
  <c r="H63" i="1"/>
  <c r="C55" i="1"/>
  <c r="C59" i="1"/>
  <c r="G55" i="1"/>
  <c r="G59" i="1"/>
  <c r="K55" i="1"/>
  <c r="K59" i="1"/>
  <c r="O55" i="1"/>
  <c r="N16" i="7" s="1"/>
  <c r="O59" i="1"/>
  <c r="S55" i="1"/>
  <c r="N20" i="7" s="1"/>
  <c r="S59" i="1"/>
  <c r="C60" i="1"/>
  <c r="G60" i="1"/>
  <c r="K60" i="1"/>
  <c r="O60" i="1"/>
  <c r="S60" i="1"/>
  <c r="C61" i="1"/>
  <c r="C83" i="1"/>
  <c r="G61" i="1"/>
  <c r="K61" i="1"/>
  <c r="K83" i="1"/>
  <c r="O61" i="1"/>
  <c r="S61" i="1"/>
  <c r="S83" i="1"/>
  <c r="C62" i="1"/>
  <c r="C84" i="1"/>
  <c r="G62" i="1"/>
  <c r="K62" i="1"/>
  <c r="K84" i="1"/>
  <c r="O62" i="1"/>
  <c r="S62" i="1"/>
  <c r="S84" i="1"/>
  <c r="C63" i="1"/>
  <c r="C85" i="1"/>
  <c r="G63" i="1"/>
  <c r="K63" i="1"/>
  <c r="K85" i="1"/>
  <c r="O85" i="1"/>
  <c r="O63" i="1"/>
  <c r="S85" i="1"/>
  <c r="S63" i="1"/>
  <c r="C86" i="1"/>
  <c r="C64" i="1"/>
  <c r="G86" i="1"/>
  <c r="G64" i="1"/>
  <c r="K86" i="1"/>
  <c r="K64" i="1"/>
  <c r="O86" i="1"/>
  <c r="O64" i="1"/>
  <c r="S86" i="1"/>
  <c r="S64" i="1"/>
  <c r="C87" i="1"/>
  <c r="C65" i="1"/>
  <c r="G87" i="1"/>
  <c r="G65" i="1"/>
  <c r="K87" i="1"/>
  <c r="K65" i="1"/>
  <c r="O87" i="1"/>
  <c r="O65" i="1"/>
  <c r="S87" i="1"/>
  <c r="S65" i="1"/>
  <c r="E59" i="1"/>
  <c r="L60" i="1"/>
  <c r="D61" i="1"/>
  <c r="L62" i="1"/>
  <c r="D63" i="1"/>
  <c r="L64" i="1"/>
  <c r="D65" i="1"/>
  <c r="O81" i="1"/>
  <c r="G82" i="1"/>
  <c r="G84" i="1"/>
  <c r="R85" i="1"/>
  <c r="B94" i="1"/>
  <c r="D29" i="1"/>
  <c r="D92" i="1"/>
  <c r="H29" i="1"/>
  <c r="H92" i="1"/>
  <c r="L29" i="1"/>
  <c r="L92" i="1"/>
  <c r="P29" i="1"/>
  <c r="P92" i="1"/>
  <c r="F92" i="1"/>
  <c r="E29" i="1"/>
  <c r="E92" i="1"/>
  <c r="I29" i="1"/>
  <c r="I92" i="1"/>
  <c r="M29" i="1"/>
  <c r="M92" i="1"/>
  <c r="Q29" i="1"/>
  <c r="Q92" i="1"/>
  <c r="J92" i="1"/>
  <c r="N92" i="1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W85" i="2"/>
  <c r="X85" i="2"/>
  <c r="Y85" i="2"/>
  <c r="Z85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G43" i="1" l="1"/>
  <c r="G44" i="1" s="1"/>
  <c r="M43" i="1"/>
  <c r="M44" i="1" s="1"/>
  <c r="E43" i="1"/>
  <c r="E44" i="1" s="1"/>
  <c r="AH103" i="2"/>
  <c r="AI103" i="2" s="1"/>
  <c r="AJ103" i="2" s="1"/>
  <c r="AK103" i="2" s="1"/>
  <c r="AL103" i="2" s="1"/>
  <c r="AH100" i="2"/>
  <c r="AI100" i="2" s="1"/>
  <c r="AJ100" i="2" s="1"/>
  <c r="AK100" i="2" s="1"/>
  <c r="AL100" i="2" s="1"/>
  <c r="AH99" i="2"/>
  <c r="AI99" i="2" s="1"/>
  <c r="AJ99" i="2" s="1"/>
  <c r="AK99" i="2" s="1"/>
  <c r="AL99" i="2" s="1"/>
  <c r="E121" i="1"/>
  <c r="P43" i="1"/>
  <c r="P44" i="1" s="1"/>
  <c r="K17" i="7" s="1"/>
  <c r="H44" i="1"/>
  <c r="AH102" i="2"/>
  <c r="AI102" i="2" s="1"/>
  <c r="AJ102" i="2" s="1"/>
  <c r="AK102" i="2" s="1"/>
  <c r="AL102" i="2" s="1"/>
  <c r="AH101" i="2"/>
  <c r="AI101" i="2" s="1"/>
  <c r="AJ101" i="2" s="1"/>
  <c r="AK101" i="2" s="1"/>
  <c r="AL101" i="2" s="1"/>
  <c r="B66" i="1"/>
  <c r="Q43" i="1"/>
  <c r="Q44" i="1" s="1"/>
  <c r="K18" i="7" s="1"/>
  <c r="R43" i="1"/>
  <c r="J19" i="7" s="1"/>
  <c r="I121" i="1"/>
  <c r="C35" i="9"/>
  <c r="C39" i="9" s="1"/>
  <c r="E24" i="8" s="1"/>
  <c r="C121" i="1"/>
  <c r="D121" i="1"/>
  <c r="C43" i="1"/>
  <c r="C44" i="1" s="1"/>
  <c r="I43" i="1"/>
  <c r="I44" i="1" s="1"/>
  <c r="X9" i="3"/>
  <c r="Y7" i="3" s="1"/>
  <c r="U94" i="2"/>
  <c r="C27" i="5" s="1"/>
  <c r="M121" i="1"/>
  <c r="F43" i="1"/>
  <c r="F44" i="1" s="1"/>
  <c r="N43" i="1"/>
  <c r="N44" i="1" s="1"/>
  <c r="K15" i="7" s="1"/>
  <c r="F66" i="1"/>
  <c r="G121" i="1"/>
  <c r="H121" i="1"/>
  <c r="AH34" i="2"/>
  <c r="AF33" i="1"/>
  <c r="K43" i="1"/>
  <c r="K44" i="1" s="1"/>
  <c r="D43" i="1"/>
  <c r="D44" i="1" s="1"/>
  <c r="F22" i="7"/>
  <c r="U12" i="1"/>
  <c r="G22" i="7" s="1"/>
  <c r="N66" i="1"/>
  <c r="O15" i="7" s="1"/>
  <c r="N15" i="7"/>
  <c r="O121" i="1"/>
  <c r="U16" i="7" s="1"/>
  <c r="S16" i="7"/>
  <c r="S43" i="1"/>
  <c r="M20" i="7"/>
  <c r="J43" i="1"/>
  <c r="J44" i="1" s="1"/>
  <c r="C22" i="5"/>
  <c r="U15" i="1"/>
  <c r="Q121" i="1"/>
  <c r="U18" i="7" s="1"/>
  <c r="S18" i="7"/>
  <c r="P121" i="1"/>
  <c r="U17" i="7" s="1"/>
  <c r="S17" i="7"/>
  <c r="X126" i="2"/>
  <c r="X114" i="2"/>
  <c r="U118" i="2"/>
  <c r="AF54" i="1"/>
  <c r="AF65" i="1" s="1"/>
  <c r="X7" i="2"/>
  <c r="V10" i="1"/>
  <c r="R66" i="1"/>
  <c r="O19" i="7" s="1"/>
  <c r="N19" i="7"/>
  <c r="J66" i="1"/>
  <c r="K121" i="1"/>
  <c r="R121" i="1"/>
  <c r="U19" i="7" s="1"/>
  <c r="S19" i="7"/>
  <c r="O43" i="1"/>
  <c r="M15" i="7"/>
  <c r="T43" i="1"/>
  <c r="L43" i="1"/>
  <c r="L44" i="1" s="1"/>
  <c r="S121" i="1"/>
  <c r="U20" i="7" s="1"/>
  <c r="L121" i="1"/>
  <c r="Q73" i="3"/>
  <c r="B99" i="1"/>
  <c r="B121" i="1"/>
  <c r="G73" i="3"/>
  <c r="W73" i="3"/>
  <c r="X73" i="3"/>
  <c r="D97" i="3"/>
  <c r="L97" i="3"/>
  <c r="T97" i="3"/>
  <c r="C97" i="3"/>
  <c r="K97" i="3"/>
  <c r="S97" i="3"/>
  <c r="I97" i="3"/>
  <c r="Q97" i="3"/>
  <c r="Y97" i="3"/>
  <c r="E73" i="3"/>
  <c r="U73" i="3"/>
  <c r="R73" i="3"/>
  <c r="K73" i="3"/>
  <c r="L73" i="3"/>
  <c r="H97" i="3"/>
  <c r="D73" i="3"/>
  <c r="F97" i="3"/>
  <c r="N97" i="3"/>
  <c r="V97" i="3"/>
  <c r="N73" i="3"/>
  <c r="J99" i="1"/>
  <c r="J121" i="1"/>
  <c r="I73" i="3"/>
  <c r="Y73" i="3"/>
  <c r="F73" i="3"/>
  <c r="V73" i="3"/>
  <c r="N99" i="1"/>
  <c r="R15" i="7" s="1"/>
  <c r="N121" i="1"/>
  <c r="U15" i="7" s="1"/>
  <c r="F99" i="1"/>
  <c r="F121" i="1"/>
  <c r="O73" i="3"/>
  <c r="P73" i="3"/>
  <c r="P97" i="3"/>
  <c r="X97" i="3"/>
  <c r="G97" i="3"/>
  <c r="O97" i="3"/>
  <c r="W97" i="3"/>
  <c r="E97" i="3"/>
  <c r="M97" i="3"/>
  <c r="U97" i="3"/>
  <c r="M73" i="3"/>
  <c r="J73" i="3"/>
  <c r="Z73" i="3"/>
  <c r="C73" i="3"/>
  <c r="S73" i="3"/>
  <c r="H73" i="3"/>
  <c r="T73" i="3"/>
  <c r="J97" i="3"/>
  <c r="R97" i="3"/>
  <c r="Z97" i="3"/>
  <c r="S109" i="2"/>
  <c r="G109" i="2"/>
  <c r="W121" i="2"/>
  <c r="O121" i="2"/>
  <c r="G121" i="2"/>
  <c r="Z109" i="2"/>
  <c r="V109" i="2"/>
  <c r="R109" i="2"/>
  <c r="N109" i="2"/>
  <c r="J109" i="2"/>
  <c r="F109" i="2"/>
  <c r="Z121" i="2"/>
  <c r="V121" i="2"/>
  <c r="R121" i="2"/>
  <c r="N121" i="2"/>
  <c r="J121" i="2"/>
  <c r="F121" i="2"/>
  <c r="W109" i="2"/>
  <c r="O109" i="2"/>
  <c r="C109" i="2"/>
  <c r="K121" i="2"/>
  <c r="C121" i="2"/>
  <c r="Y109" i="2"/>
  <c r="U109" i="2"/>
  <c r="M109" i="2"/>
  <c r="E109" i="2"/>
  <c r="U121" i="2"/>
  <c r="M121" i="2"/>
  <c r="E121" i="2"/>
  <c r="R99" i="1"/>
  <c r="R19" i="7" s="1"/>
  <c r="K109" i="2"/>
  <c r="S121" i="2"/>
  <c r="Q109" i="2"/>
  <c r="I109" i="2"/>
  <c r="Y121" i="2"/>
  <c r="Q121" i="2"/>
  <c r="I121" i="2"/>
  <c r="X109" i="2"/>
  <c r="T109" i="2"/>
  <c r="P109" i="2"/>
  <c r="L109" i="2"/>
  <c r="H109" i="2"/>
  <c r="D109" i="2"/>
  <c r="X121" i="2"/>
  <c r="T121" i="2"/>
  <c r="P121" i="2"/>
  <c r="L121" i="2"/>
  <c r="H121" i="2"/>
  <c r="D121" i="2"/>
  <c r="U109" i="3"/>
  <c r="U85" i="3"/>
  <c r="K109" i="3"/>
  <c r="K85" i="3"/>
  <c r="D109" i="3"/>
  <c r="D85" i="3"/>
  <c r="L109" i="3"/>
  <c r="L85" i="3"/>
  <c r="T109" i="3"/>
  <c r="T85" i="3"/>
  <c r="P99" i="1"/>
  <c r="R17" i="7" s="1"/>
  <c r="P110" i="1"/>
  <c r="T17" i="7" s="1"/>
  <c r="H99" i="1"/>
  <c r="H110" i="1"/>
  <c r="J88" i="1"/>
  <c r="B88" i="1"/>
  <c r="R88" i="1"/>
  <c r="P19" i="7" s="1"/>
  <c r="S99" i="1"/>
  <c r="R20" i="7" s="1"/>
  <c r="S110" i="1"/>
  <c r="T20" i="7" s="1"/>
  <c r="K110" i="1"/>
  <c r="C99" i="1"/>
  <c r="C110" i="1"/>
  <c r="I109" i="3"/>
  <c r="I85" i="3"/>
  <c r="Y109" i="3"/>
  <c r="Y85" i="3"/>
  <c r="F109" i="3"/>
  <c r="F85" i="3"/>
  <c r="V109" i="3"/>
  <c r="V85" i="3"/>
  <c r="R110" i="1"/>
  <c r="T19" i="7" s="1"/>
  <c r="J110" i="1"/>
  <c r="B110" i="1"/>
  <c r="O109" i="3"/>
  <c r="O85" i="3"/>
  <c r="Q99" i="1"/>
  <c r="R18" i="7" s="1"/>
  <c r="Q110" i="1"/>
  <c r="T18" i="7" s="1"/>
  <c r="M99" i="1"/>
  <c r="M110" i="1"/>
  <c r="M109" i="3"/>
  <c r="M85" i="3"/>
  <c r="J109" i="3"/>
  <c r="J85" i="3"/>
  <c r="Z109" i="3"/>
  <c r="Z85" i="3"/>
  <c r="C109" i="3"/>
  <c r="C85" i="3"/>
  <c r="S109" i="3"/>
  <c r="S85" i="3"/>
  <c r="P109" i="3"/>
  <c r="P85" i="3"/>
  <c r="X109" i="3"/>
  <c r="X85" i="3"/>
  <c r="I99" i="1"/>
  <c r="I110" i="1"/>
  <c r="E109" i="3"/>
  <c r="E85" i="3"/>
  <c r="R109" i="3"/>
  <c r="R85" i="3"/>
  <c r="E99" i="1"/>
  <c r="E110" i="1"/>
  <c r="L99" i="1"/>
  <c r="L110" i="1"/>
  <c r="D99" i="1"/>
  <c r="D110" i="1"/>
  <c r="O99" i="1"/>
  <c r="R16" i="7" s="1"/>
  <c r="O110" i="1"/>
  <c r="T16" i="7" s="1"/>
  <c r="G110" i="1"/>
  <c r="Q109" i="3"/>
  <c r="Q85" i="3"/>
  <c r="N109" i="3"/>
  <c r="N85" i="3"/>
  <c r="N110" i="1"/>
  <c r="T15" i="7" s="1"/>
  <c r="F110" i="1"/>
  <c r="G109" i="3"/>
  <c r="G85" i="3"/>
  <c r="W109" i="3"/>
  <c r="W85" i="3"/>
  <c r="H109" i="3"/>
  <c r="H85" i="3"/>
  <c r="G99" i="1"/>
  <c r="K99" i="1"/>
  <c r="S88" i="1"/>
  <c r="P20" i="7" s="1"/>
  <c r="S66" i="1"/>
  <c r="O20" i="7" s="1"/>
  <c r="P88" i="1"/>
  <c r="P17" i="7" s="1"/>
  <c r="P66" i="1"/>
  <c r="O17" i="7" s="1"/>
  <c r="I88" i="1"/>
  <c r="I66" i="1"/>
  <c r="F88" i="1"/>
  <c r="L88" i="1"/>
  <c r="L66" i="1"/>
  <c r="C88" i="1"/>
  <c r="C66" i="1"/>
  <c r="O88" i="1"/>
  <c r="P16" i="7" s="1"/>
  <c r="O66" i="1"/>
  <c r="O16" i="7" s="1"/>
  <c r="G88" i="1"/>
  <c r="G66" i="1"/>
  <c r="M88" i="1"/>
  <c r="M66" i="1"/>
  <c r="K88" i="1"/>
  <c r="K66" i="1"/>
  <c r="H88" i="1"/>
  <c r="H66" i="1"/>
  <c r="N88" i="1"/>
  <c r="P15" i="7" s="1"/>
  <c r="Q88" i="1"/>
  <c r="P18" i="7" s="1"/>
  <c r="Q66" i="1"/>
  <c r="O18" i="7" s="1"/>
  <c r="E88" i="1"/>
  <c r="E66" i="1"/>
  <c r="D88" i="1"/>
  <c r="D66" i="1"/>
  <c r="R44" i="1" l="1"/>
  <c r="K19" i="7" s="1"/>
  <c r="AM103" i="2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M101" i="2"/>
  <c r="AN101" i="2" s="1"/>
  <c r="AO101" i="2" s="1"/>
  <c r="AP101" i="2" s="1"/>
  <c r="AQ101" i="2" s="1"/>
  <c r="AR101" i="2" s="1"/>
  <c r="AS101" i="2" s="1"/>
  <c r="AT101" i="2" s="1"/>
  <c r="AU101" i="2" s="1"/>
  <c r="AV101" i="2" s="1"/>
  <c r="AW101" i="2" s="1"/>
  <c r="AX101" i="2" s="1"/>
  <c r="AM102" i="2"/>
  <c r="J17" i="7"/>
  <c r="AA116" i="2"/>
  <c r="AA128" i="2"/>
  <c r="J18" i="7"/>
  <c r="AA110" i="2"/>
  <c r="AA122" i="2"/>
  <c r="AM99" i="2"/>
  <c r="AM100" i="2"/>
  <c r="AI40" i="3"/>
  <c r="AI56" i="3" s="1"/>
  <c r="AI80" i="3" s="1"/>
  <c r="AI28" i="3" s="1"/>
  <c r="AI116" i="3" s="1"/>
  <c r="V11" i="1"/>
  <c r="V58" i="11"/>
  <c r="J15" i="7"/>
  <c r="C43" i="9"/>
  <c r="C17" i="9"/>
  <c r="C15" i="9" s="1"/>
  <c r="C42" i="9"/>
  <c r="C40" i="9"/>
  <c r="C45" i="9"/>
  <c r="C44" i="9"/>
  <c r="C41" i="9"/>
  <c r="W42" i="3"/>
  <c r="X44" i="3" s="1"/>
  <c r="Y10" i="3"/>
  <c r="Y9" i="3"/>
  <c r="AH50" i="2"/>
  <c r="AI34" i="2"/>
  <c r="AG33" i="1"/>
  <c r="AF48" i="1"/>
  <c r="AF59" i="1" s="1"/>
  <c r="AF76" i="1"/>
  <c r="AF87" i="1" s="1"/>
  <c r="J20" i="7"/>
  <c r="S44" i="1"/>
  <c r="K20" i="7" s="1"/>
  <c r="V42" i="2"/>
  <c r="V45" i="2" s="1"/>
  <c r="U34" i="1"/>
  <c r="J16" i="7"/>
  <c r="O44" i="1"/>
  <c r="K16" i="7" s="1"/>
  <c r="C23" i="5"/>
  <c r="X9" i="2"/>
  <c r="W9" i="1" s="1"/>
  <c r="W44" i="11" s="1"/>
  <c r="W14" i="2"/>
  <c r="E22" i="7"/>
  <c r="U14" i="1"/>
  <c r="H22" i="7" s="1"/>
  <c r="J21" i="7"/>
  <c r="T44" i="1"/>
  <c r="K21" i="7" s="1"/>
  <c r="U106" i="2"/>
  <c r="C28" i="5" s="1"/>
  <c r="T52" i="1"/>
  <c r="W52" i="1"/>
  <c r="X53" i="1"/>
  <c r="W54" i="1"/>
  <c r="V54" i="1"/>
  <c r="T54" i="1"/>
  <c r="T49" i="1"/>
  <c r="V52" i="1"/>
  <c r="V48" i="1"/>
  <c r="U52" i="1"/>
  <c r="T50" i="1"/>
  <c r="Y54" i="1"/>
  <c r="V53" i="1"/>
  <c r="W48" i="1"/>
  <c r="V51" i="1"/>
  <c r="W53" i="1"/>
  <c r="U54" i="1"/>
  <c r="U53" i="1"/>
  <c r="AN102" i="2" l="1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N100" i="2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1" i="2"/>
  <c r="AN99" i="2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B116" i="2"/>
  <c r="AB128" i="2"/>
  <c r="AY103" i="2"/>
  <c r="AB110" i="2"/>
  <c r="AB122" i="2"/>
  <c r="AJ40" i="3"/>
  <c r="AJ56" i="3" s="1"/>
  <c r="AJ80" i="3" s="1"/>
  <c r="AJ28" i="3" s="1"/>
  <c r="AJ116" i="3" s="1"/>
  <c r="L23" i="7"/>
  <c r="V22" i="11"/>
  <c r="V55" i="11"/>
  <c r="V54" i="11"/>
  <c r="V57" i="11"/>
  <c r="V53" i="11"/>
  <c r="V56" i="11"/>
  <c r="X58" i="3"/>
  <c r="X42" i="3"/>
  <c r="W45" i="3"/>
  <c r="AF70" i="1"/>
  <c r="AF81" i="1" s="1"/>
  <c r="AI50" i="2"/>
  <c r="AJ34" i="2"/>
  <c r="AH33" i="1"/>
  <c r="AH74" i="2"/>
  <c r="AG48" i="1"/>
  <c r="AG59" i="1" s="1"/>
  <c r="I22" i="7"/>
  <c r="U40" i="1"/>
  <c r="U43" i="1" s="1"/>
  <c r="AH56" i="2"/>
  <c r="AG39" i="1"/>
  <c r="W44" i="2"/>
  <c r="V42" i="1" s="1"/>
  <c r="C23" i="7" s="1"/>
  <c r="X10" i="2"/>
  <c r="W10" i="1" s="1"/>
  <c r="W58" i="11" s="1"/>
  <c r="W7" i="1"/>
  <c r="V35" i="1"/>
  <c r="AA38" i="1"/>
  <c r="X37" i="1"/>
  <c r="V58" i="2"/>
  <c r="V13" i="1"/>
  <c r="W36" i="1"/>
  <c r="AA115" i="2"/>
  <c r="AA127" i="2"/>
  <c r="T61" i="1"/>
  <c r="U63" i="1"/>
  <c r="V59" i="1"/>
  <c r="V62" i="1"/>
  <c r="T48" i="1"/>
  <c r="T51" i="1"/>
  <c r="X48" i="1"/>
  <c r="V64" i="1"/>
  <c r="V63" i="1"/>
  <c r="T65" i="1"/>
  <c r="U65" i="1"/>
  <c r="U48" i="1"/>
  <c r="U50" i="1"/>
  <c r="V65" i="1"/>
  <c r="X64" i="1"/>
  <c r="Y65" i="1"/>
  <c r="T63" i="1"/>
  <c r="U64" i="1"/>
  <c r="U49" i="1"/>
  <c r="V58" i="3"/>
  <c r="W64" i="1"/>
  <c r="U51" i="1"/>
  <c r="T53" i="1"/>
  <c r="W63" i="1"/>
  <c r="W65" i="1"/>
  <c r="W59" i="1"/>
  <c r="Y53" i="1"/>
  <c r="T60" i="1"/>
  <c r="U58" i="3"/>
  <c r="X54" i="1"/>
  <c r="W58" i="3"/>
  <c r="Y48" i="1"/>
  <c r="AY102" i="2" l="1"/>
  <c r="AZ102" i="2" s="1"/>
  <c r="BA102" i="2" s="1"/>
  <c r="BB102" i="2" s="1"/>
  <c r="BC102" i="2" s="1"/>
  <c r="BD102" i="2" s="1"/>
  <c r="BE102" i="2" s="1"/>
  <c r="BF102" i="2" s="1"/>
  <c r="BG102" i="2" s="1"/>
  <c r="BH102" i="2" s="1"/>
  <c r="BI102" i="2" s="1"/>
  <c r="BJ102" i="2" s="1"/>
  <c r="AZ103" i="2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AY99" i="2"/>
  <c r="AC122" i="2"/>
  <c r="AC110" i="2"/>
  <c r="AZ101" i="2"/>
  <c r="BA101" i="2" s="1"/>
  <c r="BB101" i="2" s="1"/>
  <c r="BC101" i="2" s="1"/>
  <c r="BD101" i="2" s="1"/>
  <c r="BE101" i="2" s="1"/>
  <c r="BF101" i="2" s="1"/>
  <c r="BG101" i="2" s="1"/>
  <c r="BH101" i="2" s="1"/>
  <c r="BI101" i="2" s="1"/>
  <c r="BJ101" i="2" s="1"/>
  <c r="BK101" i="2" s="1"/>
  <c r="AC116" i="2"/>
  <c r="AC128" i="2"/>
  <c r="AY100" i="2"/>
  <c r="AK40" i="3"/>
  <c r="AK56" i="3" s="1"/>
  <c r="AK80" i="3" s="1"/>
  <c r="AK28" i="3" s="1"/>
  <c r="AK116" i="3" s="1"/>
  <c r="X45" i="3"/>
  <c r="W57" i="11"/>
  <c r="W56" i="11"/>
  <c r="W53" i="11"/>
  <c r="W55" i="11"/>
  <c r="W54" i="11"/>
  <c r="Y44" i="3"/>
  <c r="Z7" i="3"/>
  <c r="Z10" i="3" s="1"/>
  <c r="Y42" i="3"/>
  <c r="Y45" i="3" s="1"/>
  <c r="Y58" i="3"/>
  <c r="AG70" i="1"/>
  <c r="AG81" i="1" s="1"/>
  <c r="AJ50" i="2"/>
  <c r="AK34" i="2"/>
  <c r="AI33" i="1"/>
  <c r="AI74" i="2"/>
  <c r="AH48" i="1"/>
  <c r="AH59" i="1" s="1"/>
  <c r="F23" i="7"/>
  <c r="V12" i="1"/>
  <c r="G23" i="7" s="1"/>
  <c r="V82" i="2"/>
  <c r="V94" i="2" s="1"/>
  <c r="D27" i="5" s="1"/>
  <c r="W124" i="2"/>
  <c r="E20" i="5"/>
  <c r="I20" i="5" s="1"/>
  <c r="W112" i="2"/>
  <c r="M22" i="7"/>
  <c r="V70" i="2"/>
  <c r="D26" i="5" s="1"/>
  <c r="J22" i="7"/>
  <c r="U44" i="1"/>
  <c r="K22" i="7" s="1"/>
  <c r="V15" i="1"/>
  <c r="W51" i="1"/>
  <c r="W62" i="1" s="1"/>
  <c r="X125" i="2"/>
  <c r="X113" i="2"/>
  <c r="V50" i="1"/>
  <c r="V61" i="1" s="1"/>
  <c r="Y126" i="2"/>
  <c r="Y114" i="2"/>
  <c r="W11" i="1"/>
  <c r="AH80" i="2"/>
  <c r="AG54" i="1"/>
  <c r="AG65" i="1" s="1"/>
  <c r="X52" i="1"/>
  <c r="X63" i="1" s="1"/>
  <c r="W70" i="3"/>
  <c r="O26" i="5" s="1"/>
  <c r="U60" i="1"/>
  <c r="X59" i="1"/>
  <c r="T55" i="1"/>
  <c r="N21" i="7" s="1"/>
  <c r="T59" i="1"/>
  <c r="X70" i="3"/>
  <c r="P26" i="5" s="1"/>
  <c r="Y64" i="1"/>
  <c r="U62" i="1"/>
  <c r="T64" i="1"/>
  <c r="V70" i="3"/>
  <c r="N26" i="5" s="1"/>
  <c r="U61" i="1"/>
  <c r="T62" i="1"/>
  <c r="U70" i="3"/>
  <c r="M26" i="5" s="1"/>
  <c r="Y59" i="1"/>
  <c r="X65" i="1"/>
  <c r="U55" i="1"/>
  <c r="N22" i="7" s="1"/>
  <c r="U59" i="1"/>
  <c r="BK103" i="2" l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K102" i="2"/>
  <c r="BL102" i="2" s="1"/>
  <c r="BM102" i="2" s="1"/>
  <c r="BN102" i="2" s="1"/>
  <c r="BO102" i="2" s="1"/>
  <c r="BP102" i="2" s="1"/>
  <c r="BQ102" i="2" s="1"/>
  <c r="BR102" i="2" s="1"/>
  <c r="BS102" i="2" s="1"/>
  <c r="BT102" i="2" s="1"/>
  <c r="BU102" i="2" s="1"/>
  <c r="BV102" i="2" s="1"/>
  <c r="X14" i="2"/>
  <c r="Y7" i="2"/>
  <c r="Y9" i="2" s="1"/>
  <c r="X9" i="1" s="1"/>
  <c r="X44" i="11" s="1"/>
  <c r="AD116" i="2"/>
  <c r="AD128" i="2"/>
  <c r="BL101" i="2"/>
  <c r="BM101" i="2" s="1"/>
  <c r="BN101" i="2" s="1"/>
  <c r="BO101" i="2" s="1"/>
  <c r="BP101" i="2" s="1"/>
  <c r="BQ101" i="2" s="1"/>
  <c r="BR101" i="2" s="1"/>
  <c r="BS101" i="2" s="1"/>
  <c r="BT101" i="2" s="1"/>
  <c r="BU101" i="2" s="1"/>
  <c r="BV101" i="2" s="1"/>
  <c r="AZ99" i="2"/>
  <c r="AZ100" i="2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AD122" i="2"/>
  <c r="AD110" i="2"/>
  <c r="L24" i="7"/>
  <c r="W22" i="11"/>
  <c r="Z9" i="3"/>
  <c r="Y70" i="3"/>
  <c r="Q26" i="5" s="1"/>
  <c r="Z44" i="3"/>
  <c r="AK50" i="2"/>
  <c r="AL34" i="2"/>
  <c r="AJ33" i="1"/>
  <c r="AJ74" i="2"/>
  <c r="AI48" i="1"/>
  <c r="AI59" i="1" s="1"/>
  <c r="AH70" i="1"/>
  <c r="AH81" i="1" s="1"/>
  <c r="E23" i="7"/>
  <c r="V14" i="1"/>
  <c r="H23" i="7" s="1"/>
  <c r="V123" i="2"/>
  <c r="V111" i="2"/>
  <c r="D21" i="5"/>
  <c r="V30" i="2"/>
  <c r="AG76" i="1"/>
  <c r="AG87" i="1" s="1"/>
  <c r="W42" i="2"/>
  <c r="W45" i="2" s="1"/>
  <c r="V34" i="1"/>
  <c r="T66" i="1"/>
  <c r="U66" i="1"/>
  <c r="T72" i="1"/>
  <c r="T83" i="1" s="1"/>
  <c r="X76" i="1"/>
  <c r="T75" i="1"/>
  <c r="W75" i="1"/>
  <c r="U76" i="1"/>
  <c r="U87" i="1" s="1"/>
  <c r="Y76" i="1"/>
  <c r="T74" i="1"/>
  <c r="U74" i="1"/>
  <c r="V76" i="1"/>
  <c r="V87" i="1" s="1"/>
  <c r="T71" i="1"/>
  <c r="T82" i="1" s="1"/>
  <c r="Y75" i="1"/>
  <c r="Y86" i="1" s="1"/>
  <c r="T73" i="1"/>
  <c r="U70" i="1"/>
  <c r="W73" i="1"/>
  <c r="W84" i="1" s="1"/>
  <c r="W74" i="1"/>
  <c r="W85" i="1" s="1"/>
  <c r="X75" i="1"/>
  <c r="X86" i="1" s="1"/>
  <c r="X70" i="1"/>
  <c r="W76" i="1"/>
  <c r="T76" i="1"/>
  <c r="V72" i="1"/>
  <c r="V83" i="1" s="1"/>
  <c r="Y70" i="1"/>
  <c r="Y81" i="1" s="1"/>
  <c r="V75" i="1"/>
  <c r="V86" i="1" s="1"/>
  <c r="V73" i="1"/>
  <c r="X74" i="1"/>
  <c r="U71" i="1"/>
  <c r="V74" i="1"/>
  <c r="V85" i="1" s="1"/>
  <c r="BW101" i="2" l="1"/>
  <c r="BX101" i="2" s="1"/>
  <c r="BY101" i="2" s="1"/>
  <c r="BZ101" i="2" s="1"/>
  <c r="CA101" i="2" s="1"/>
  <c r="CB101" i="2" s="1"/>
  <c r="CC101" i="2" s="1"/>
  <c r="CD101" i="2" s="1"/>
  <c r="CE101" i="2" s="1"/>
  <c r="CF101" i="2" s="1"/>
  <c r="CG101" i="2" s="1"/>
  <c r="CH101" i="2" s="1"/>
  <c r="BX103" i="2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AE116" i="2"/>
  <c r="AE128" i="2"/>
  <c r="BA99" i="2"/>
  <c r="AE110" i="2"/>
  <c r="AE122" i="2"/>
  <c r="BW102" i="2"/>
  <c r="BK100" i="2"/>
  <c r="AA7" i="3"/>
  <c r="AK74" i="2"/>
  <c r="AJ48" i="1"/>
  <c r="AJ59" i="1" s="1"/>
  <c r="AI70" i="1"/>
  <c r="AI81" i="1" s="1"/>
  <c r="AL50" i="2"/>
  <c r="AK33" i="1"/>
  <c r="AB38" i="1"/>
  <c r="W35" i="1"/>
  <c r="D22" i="5"/>
  <c r="I23" i="7"/>
  <c r="V40" i="1"/>
  <c r="X36" i="1"/>
  <c r="Y10" i="2"/>
  <c r="X10" i="1" s="1"/>
  <c r="X58" i="11" s="1"/>
  <c r="X7" i="1"/>
  <c r="X44" i="2"/>
  <c r="W42" i="1" s="1"/>
  <c r="C24" i="7" s="1"/>
  <c r="AB115" i="2"/>
  <c r="AB127" i="2"/>
  <c r="AI56" i="2"/>
  <c r="AH39" i="1"/>
  <c r="Y37" i="1"/>
  <c r="W58" i="2"/>
  <c r="V49" i="1"/>
  <c r="W13" i="1"/>
  <c r="V130" i="2"/>
  <c r="V106" i="2"/>
  <c r="D28" i="5" s="1"/>
  <c r="V118" i="2"/>
  <c r="D12" i="5"/>
  <c r="O22" i="7"/>
  <c r="C12" i="5"/>
  <c r="O21" i="7"/>
  <c r="X82" i="3"/>
  <c r="X94" i="3" s="1"/>
  <c r="P27" i="5" s="1"/>
  <c r="X87" i="1"/>
  <c r="T87" i="1"/>
  <c r="U81" i="1"/>
  <c r="T85" i="1"/>
  <c r="W87" i="1"/>
  <c r="U85" i="1"/>
  <c r="Y87" i="1"/>
  <c r="T84" i="1"/>
  <c r="T86" i="1"/>
  <c r="W86" i="1"/>
  <c r="X81" i="1"/>
  <c r="V82" i="3"/>
  <c r="V94" i="3" s="1"/>
  <c r="N27" i="5" s="1"/>
  <c r="X85" i="1"/>
  <c r="V84" i="1"/>
  <c r="U75" i="1"/>
  <c r="U72" i="1"/>
  <c r="V70" i="1"/>
  <c r="W82" i="3"/>
  <c r="W94" i="3" s="1"/>
  <c r="O27" i="5" s="1"/>
  <c r="U82" i="3"/>
  <c r="U94" i="3" s="1"/>
  <c r="M27" i="5" s="1"/>
  <c r="W70" i="1"/>
  <c r="U82" i="1"/>
  <c r="Y82" i="3"/>
  <c r="Y94" i="3" s="1"/>
  <c r="Q27" i="5" s="1"/>
  <c r="U73" i="1"/>
  <c r="T70" i="1"/>
  <c r="AF116" i="2" l="1"/>
  <c r="AF128" i="2"/>
  <c r="CI101" i="2"/>
  <c r="CJ101" i="2" s="1"/>
  <c r="CK101" i="2" s="1"/>
  <c r="CL101" i="2" s="1"/>
  <c r="CM101" i="2" s="1"/>
  <c r="CN101" i="2" s="1"/>
  <c r="CO101" i="2" s="1"/>
  <c r="CP101" i="2" s="1"/>
  <c r="CQ101" i="2" s="1"/>
  <c r="CR101" i="2" s="1"/>
  <c r="CS101" i="2" s="1"/>
  <c r="CT101" i="2" s="1"/>
  <c r="BB99" i="2"/>
  <c r="BC99" i="2" s="1"/>
  <c r="BD99" i="2" s="1"/>
  <c r="BE99" i="2" s="1"/>
  <c r="BF99" i="2" s="1"/>
  <c r="BG99" i="2" s="1"/>
  <c r="BH99" i="2" s="1"/>
  <c r="BI99" i="2" s="1"/>
  <c r="BJ99" i="2" s="1"/>
  <c r="AH104" i="2"/>
  <c r="AH98" i="2"/>
  <c r="BL100" i="2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CI103" i="2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AF110" i="2"/>
  <c r="AF122" i="2"/>
  <c r="BX102" i="2"/>
  <c r="BY102" i="2" s="1"/>
  <c r="BZ102" i="2" s="1"/>
  <c r="CA102" i="2" s="1"/>
  <c r="CB102" i="2" s="1"/>
  <c r="CC102" i="2" s="1"/>
  <c r="CD102" i="2" s="1"/>
  <c r="CE102" i="2" s="1"/>
  <c r="CF102" i="2" s="1"/>
  <c r="CG102" i="2" s="1"/>
  <c r="CH102" i="2" s="1"/>
  <c r="AL40" i="3"/>
  <c r="AL56" i="3" s="1"/>
  <c r="AL80" i="3" s="1"/>
  <c r="AL28" i="3" s="1"/>
  <c r="AL116" i="3" s="1"/>
  <c r="V43" i="1"/>
  <c r="V44" i="1" s="1"/>
  <c r="X53" i="11"/>
  <c r="X55" i="11"/>
  <c r="X56" i="11"/>
  <c r="X57" i="11"/>
  <c r="X54" i="11"/>
  <c r="AA10" i="3"/>
  <c r="AA9" i="3"/>
  <c r="Z45" i="3"/>
  <c r="AJ70" i="1"/>
  <c r="AJ81" i="1" s="1"/>
  <c r="AL74" i="2"/>
  <c r="AK48" i="1"/>
  <c r="AK59" i="1" s="1"/>
  <c r="AM50" i="2"/>
  <c r="AN34" i="2"/>
  <c r="AL33" i="1"/>
  <c r="X11" i="1"/>
  <c r="AI80" i="2"/>
  <c r="AH54" i="1"/>
  <c r="AH65" i="1" s="1"/>
  <c r="V55" i="1"/>
  <c r="V60" i="1"/>
  <c r="Y52" i="1"/>
  <c r="Y63" i="1" s="1"/>
  <c r="X51" i="1"/>
  <c r="X62" i="1" s="1"/>
  <c r="W50" i="1"/>
  <c r="F24" i="7"/>
  <c r="W12" i="1"/>
  <c r="G24" i="7" s="1"/>
  <c r="W70" i="2"/>
  <c r="E26" i="5" s="1"/>
  <c r="W15" i="1"/>
  <c r="W82" i="2"/>
  <c r="W94" i="2" s="1"/>
  <c r="E27" i="5" s="1"/>
  <c r="V71" i="1"/>
  <c r="V82" i="1" s="1"/>
  <c r="M23" i="7"/>
  <c r="D23" i="5"/>
  <c r="U84" i="1"/>
  <c r="T77" i="1"/>
  <c r="Q21" i="7" s="1"/>
  <c r="V81" i="1"/>
  <c r="U83" i="1"/>
  <c r="U77" i="1"/>
  <c r="Q22" i="7" s="1"/>
  <c r="T81" i="1"/>
  <c r="W81" i="1"/>
  <c r="U86" i="1"/>
  <c r="BW100" i="2" l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Z7" i="2"/>
  <c r="AF28" i="1"/>
  <c r="AG116" i="2"/>
  <c r="AG128" i="2"/>
  <c r="AI104" i="2"/>
  <c r="AJ104" i="2" s="1"/>
  <c r="AK104" i="2" s="1"/>
  <c r="AL104" i="2" s="1"/>
  <c r="AH28" i="2"/>
  <c r="AI98" i="2"/>
  <c r="AH22" i="2"/>
  <c r="CI102" i="2"/>
  <c r="CJ102" i="2" s="1"/>
  <c r="CK102" i="2" s="1"/>
  <c r="CL102" i="2" s="1"/>
  <c r="CM102" i="2" s="1"/>
  <c r="CN102" i="2" s="1"/>
  <c r="CO102" i="2" s="1"/>
  <c r="CP102" i="2" s="1"/>
  <c r="CQ102" i="2" s="1"/>
  <c r="CR102" i="2" s="1"/>
  <c r="CS102" i="2" s="1"/>
  <c r="CT102" i="2" s="1"/>
  <c r="AG110" i="2"/>
  <c r="AF22" i="1"/>
  <c r="AG122" i="2"/>
  <c r="BK99" i="2"/>
  <c r="AJ40" i="2"/>
  <c r="V77" i="1"/>
  <c r="Q23" i="7" s="1"/>
  <c r="K23" i="7"/>
  <c r="J23" i="7"/>
  <c r="L25" i="7"/>
  <c r="X22" i="11"/>
  <c r="AA44" i="3"/>
  <c r="Z58" i="3"/>
  <c r="Z70" i="3" s="1"/>
  <c r="R26" i="5" s="1"/>
  <c r="Z82" i="3"/>
  <c r="AK70" i="1"/>
  <c r="AK81" i="1" s="1"/>
  <c r="AN50" i="2"/>
  <c r="AO34" i="2"/>
  <c r="AM33" i="1"/>
  <c r="AM74" i="2"/>
  <c r="AL48" i="1"/>
  <c r="AL59" i="1" s="1"/>
  <c r="E24" i="7"/>
  <c r="W14" i="1"/>
  <c r="H24" i="7" s="1"/>
  <c r="Y7" i="1"/>
  <c r="Z10" i="2"/>
  <c r="Y10" i="1" s="1"/>
  <c r="Y58" i="11" s="1"/>
  <c r="W72" i="1"/>
  <c r="W83" i="1" s="1"/>
  <c r="Y74" i="1"/>
  <c r="Y85" i="1" s="1"/>
  <c r="AH76" i="1"/>
  <c r="AH87" i="1" s="1"/>
  <c r="W123" i="2"/>
  <c r="E21" i="5"/>
  <c r="W111" i="2"/>
  <c r="W30" i="2"/>
  <c r="W61" i="1"/>
  <c r="X42" i="2"/>
  <c r="X45" i="2" s="1"/>
  <c r="W34" i="1"/>
  <c r="X73" i="1"/>
  <c r="X84" i="1" s="1"/>
  <c r="N23" i="7"/>
  <c r="V66" i="1"/>
  <c r="T88" i="1"/>
  <c r="U88" i="1"/>
  <c r="W110" i="3"/>
  <c r="X110" i="3"/>
  <c r="W116" i="3"/>
  <c r="Z115" i="3"/>
  <c r="W114" i="3"/>
  <c r="T27" i="1"/>
  <c r="X22" i="1"/>
  <c r="X114" i="1" s="1"/>
  <c r="X115" i="3"/>
  <c r="T28" i="1"/>
  <c r="X112" i="3"/>
  <c r="U25" i="1"/>
  <c r="U117" i="1" s="1"/>
  <c r="Z113" i="3"/>
  <c r="W115" i="3"/>
  <c r="Z112" i="3"/>
  <c r="Y116" i="3"/>
  <c r="W25" i="1"/>
  <c r="W117" i="1" s="1"/>
  <c r="W112" i="3"/>
  <c r="X27" i="1"/>
  <c r="X119" i="1" s="1"/>
  <c r="X116" i="3"/>
  <c r="Y28" i="1"/>
  <c r="Y120" i="1" s="1"/>
  <c r="U28" i="1"/>
  <c r="U120" i="1" s="1"/>
  <c r="X13" i="1" l="1"/>
  <c r="Y14" i="2"/>
  <c r="AI28" i="2"/>
  <c r="AI116" i="2" s="1"/>
  <c r="AM104" i="2"/>
  <c r="AN104" i="2" s="1"/>
  <c r="AO104" i="2" s="1"/>
  <c r="AP104" i="2" s="1"/>
  <c r="AQ104" i="2" s="1"/>
  <c r="AR104" i="2" s="1"/>
  <c r="AS104" i="2" s="1"/>
  <c r="AT104" i="2" s="1"/>
  <c r="AU104" i="2" s="1"/>
  <c r="AV104" i="2" s="1"/>
  <c r="AW104" i="2" s="1"/>
  <c r="AX104" i="2" s="1"/>
  <c r="Z9" i="2"/>
  <c r="Y9" i="1" s="1"/>
  <c r="Y44" i="11" s="1"/>
  <c r="V88" i="1"/>
  <c r="E13" i="5" s="1"/>
  <c r="BL99" i="2"/>
  <c r="BM99" i="2" s="1"/>
  <c r="BN99" i="2" s="1"/>
  <c r="BO99" i="2" s="1"/>
  <c r="BP99" i="2" s="1"/>
  <c r="BQ99" i="2" s="1"/>
  <c r="BR99" i="2" s="1"/>
  <c r="BS99" i="2" s="1"/>
  <c r="BT99" i="2" s="1"/>
  <c r="BU99" i="2" s="1"/>
  <c r="BV99" i="2" s="1"/>
  <c r="AH116" i="2"/>
  <c r="AG28" i="1"/>
  <c r="AH128" i="2"/>
  <c r="AF109" i="1"/>
  <c r="AF120" i="1"/>
  <c r="AF98" i="1"/>
  <c r="AH122" i="2"/>
  <c r="AG22" i="1"/>
  <c r="AH110" i="2"/>
  <c r="CI100" i="2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AF103" i="1"/>
  <c r="AF114" i="1"/>
  <c r="AF92" i="1"/>
  <c r="AJ98" i="2"/>
  <c r="AI22" i="2"/>
  <c r="AM40" i="3"/>
  <c r="AM56" i="3" s="1"/>
  <c r="AM80" i="3" s="1"/>
  <c r="AM28" i="3" s="1"/>
  <c r="AM116" i="3" s="1"/>
  <c r="Y22" i="1"/>
  <c r="Y114" i="1" s="1"/>
  <c r="Y54" i="11"/>
  <c r="Y57" i="11"/>
  <c r="Y53" i="11"/>
  <c r="Y56" i="11"/>
  <c r="Y55" i="11"/>
  <c r="AB7" i="3"/>
  <c r="AB9" i="3" s="1"/>
  <c r="R21" i="5"/>
  <c r="Z94" i="3"/>
  <c r="R27" i="5" s="1"/>
  <c r="AA42" i="3"/>
  <c r="T120" i="1"/>
  <c r="T119" i="1"/>
  <c r="X25" i="1"/>
  <c r="X117" i="1" s="1"/>
  <c r="AO50" i="2"/>
  <c r="AP34" i="2"/>
  <c r="AN33" i="1"/>
  <c r="AN74" i="2"/>
  <c r="AM48" i="1"/>
  <c r="AM59" i="1" s="1"/>
  <c r="AL70" i="1"/>
  <c r="AL81" i="1" s="1"/>
  <c r="Z37" i="1"/>
  <c r="AC115" i="2"/>
  <c r="AC127" i="2"/>
  <c r="Y125" i="2"/>
  <c r="Y113" i="2"/>
  <c r="AC38" i="1"/>
  <c r="X35" i="1"/>
  <c r="W130" i="2"/>
  <c r="W106" i="2"/>
  <c r="E28" i="5" s="1"/>
  <c r="W118" i="2"/>
  <c r="X12" i="1"/>
  <c r="G25" i="7" s="1"/>
  <c r="F25" i="7"/>
  <c r="Z126" i="2"/>
  <c r="Z114" i="2"/>
  <c r="E12" i="5"/>
  <c r="O23" i="7"/>
  <c r="AJ56" i="2"/>
  <c r="AI39" i="1"/>
  <c r="I24" i="7"/>
  <c r="W40" i="1"/>
  <c r="Y36" i="1"/>
  <c r="AH28" i="1"/>
  <c r="X124" i="2"/>
  <c r="X112" i="2"/>
  <c r="F20" i="5"/>
  <c r="X58" i="2"/>
  <c r="W49" i="1"/>
  <c r="Y44" i="2"/>
  <c r="X42" i="1" s="1"/>
  <c r="C25" i="7" s="1"/>
  <c r="X15" i="1"/>
  <c r="E22" i="5"/>
  <c r="I21" i="5"/>
  <c r="D13" i="5"/>
  <c r="P22" i="7"/>
  <c r="C13" i="5"/>
  <c r="P21" i="7"/>
  <c r="V27" i="1"/>
  <c r="T24" i="1"/>
  <c r="M20" i="5"/>
  <c r="C4" i="5" s="1"/>
  <c r="Y111" i="3"/>
  <c r="Q21" i="5"/>
  <c r="X111" i="3"/>
  <c r="P21" i="5"/>
  <c r="W111" i="3"/>
  <c r="O21" i="5"/>
  <c r="E5" i="5" s="1"/>
  <c r="N21" i="5"/>
  <c r="D5" i="5" s="1"/>
  <c r="Y114" i="3"/>
  <c r="Q20" i="5"/>
  <c r="X114" i="3"/>
  <c r="P20" i="5"/>
  <c r="N20" i="5"/>
  <c r="Y26" i="1"/>
  <c r="R20" i="5"/>
  <c r="T23" i="1"/>
  <c r="M21" i="5"/>
  <c r="V25" i="1"/>
  <c r="O20" i="5"/>
  <c r="U27" i="1"/>
  <c r="U97" i="1" s="1"/>
  <c r="X26" i="1"/>
  <c r="X118" i="1" s="1"/>
  <c r="V23" i="1"/>
  <c r="V26" i="1"/>
  <c r="X113" i="3"/>
  <c r="T25" i="1"/>
  <c r="V30" i="3"/>
  <c r="U23" i="1"/>
  <c r="U115" i="1" s="1"/>
  <c r="U98" i="1"/>
  <c r="U109" i="1"/>
  <c r="W95" i="1"/>
  <c r="W106" i="1"/>
  <c r="Y109" i="1"/>
  <c r="Y98" i="1"/>
  <c r="U95" i="1"/>
  <c r="U106" i="1"/>
  <c r="T98" i="1"/>
  <c r="T109" i="1"/>
  <c r="X108" i="1"/>
  <c r="X97" i="1"/>
  <c r="X92" i="1"/>
  <c r="X103" i="1"/>
  <c r="T108" i="1"/>
  <c r="T97" i="1"/>
  <c r="U26" i="1"/>
  <c r="U118" i="1" s="1"/>
  <c r="W27" i="1"/>
  <c r="W119" i="1" s="1"/>
  <c r="T26" i="1"/>
  <c r="T118" i="1" s="1"/>
  <c r="V24" i="1"/>
  <c r="V116" i="1" s="1"/>
  <c r="Z114" i="3"/>
  <c r="W24" i="1"/>
  <c r="W116" i="1" s="1"/>
  <c r="X28" i="1"/>
  <c r="X120" i="1" s="1"/>
  <c r="Y27" i="1"/>
  <c r="Y119" i="1" s="1"/>
  <c r="Y30" i="3"/>
  <c r="Y115" i="3"/>
  <c r="Y113" i="3"/>
  <c r="W28" i="1"/>
  <c r="W120" i="1" s="1"/>
  <c r="U24" i="1"/>
  <c r="Y110" i="3"/>
  <c r="Z110" i="3"/>
  <c r="V28" i="1"/>
  <c r="V120" i="1" s="1"/>
  <c r="U30" i="3"/>
  <c r="W113" i="3"/>
  <c r="U22" i="1"/>
  <c r="U114" i="1" s="1"/>
  <c r="Y112" i="3"/>
  <c r="Z116" i="3"/>
  <c r="W26" i="1"/>
  <c r="V22" i="1"/>
  <c r="X30" i="3"/>
  <c r="T22" i="1"/>
  <c r="T114" i="1" s="1"/>
  <c r="W30" i="3"/>
  <c r="W22" i="1"/>
  <c r="W114" i="1" s="1"/>
  <c r="AI128" i="2" l="1"/>
  <c r="P23" i="7"/>
  <c r="Y11" i="1"/>
  <c r="L26" i="7" s="1"/>
  <c r="L27" i="7" s="1"/>
  <c r="L4" i="7" s="1"/>
  <c r="D3" i="9" s="1"/>
  <c r="F8" i="8" s="1"/>
  <c r="Y103" i="1"/>
  <c r="Y92" i="1"/>
  <c r="AG98" i="1"/>
  <c r="AG109" i="1"/>
  <c r="AG120" i="1"/>
  <c r="AH22" i="1"/>
  <c r="AI122" i="2"/>
  <c r="AI110" i="2"/>
  <c r="AK98" i="2"/>
  <c r="AJ22" i="2"/>
  <c r="AY104" i="2"/>
  <c r="AG103" i="1"/>
  <c r="AG92" i="1"/>
  <c r="AG114" i="1"/>
  <c r="BW99" i="2"/>
  <c r="AK40" i="2"/>
  <c r="Z30" i="3"/>
  <c r="Z106" i="3" s="1"/>
  <c r="R28" i="5" s="1"/>
  <c r="W43" i="1"/>
  <c r="J24" i="7" s="1"/>
  <c r="AB10" i="3"/>
  <c r="AC7" i="3" s="1"/>
  <c r="Z111" i="3"/>
  <c r="X106" i="1"/>
  <c r="V114" i="1"/>
  <c r="D34" i="9"/>
  <c r="AB44" i="3"/>
  <c r="AA45" i="3"/>
  <c r="D32" i="9"/>
  <c r="D33" i="9"/>
  <c r="X95" i="1"/>
  <c r="U116" i="1"/>
  <c r="W118" i="1"/>
  <c r="D31" i="9"/>
  <c r="AO74" i="2"/>
  <c r="AN48" i="1"/>
  <c r="AN59" i="1" s="1"/>
  <c r="AM70" i="1"/>
  <c r="AM81" i="1" s="1"/>
  <c r="AP50" i="2"/>
  <c r="AQ34" i="2"/>
  <c r="AO33" i="1"/>
  <c r="AH109" i="1"/>
  <c r="AH98" i="1"/>
  <c r="AH120" i="1"/>
  <c r="AJ80" i="2"/>
  <c r="AI54" i="1"/>
  <c r="AI65" i="1" s="1"/>
  <c r="F4" i="5"/>
  <c r="E25" i="7"/>
  <c r="X14" i="1"/>
  <c r="H25" i="7" s="1"/>
  <c r="W60" i="1"/>
  <c r="W55" i="1"/>
  <c r="M24" i="7"/>
  <c r="X50" i="1"/>
  <c r="X61" i="1" s="1"/>
  <c r="AA7" i="2"/>
  <c r="AA9" i="2" s="1"/>
  <c r="Z9" i="1" s="1"/>
  <c r="Z44" i="11" s="1"/>
  <c r="Y42" i="2"/>
  <c r="X34" i="1"/>
  <c r="X70" i="2"/>
  <c r="F26" i="5" s="1"/>
  <c r="E23" i="5"/>
  <c r="I22" i="5"/>
  <c r="I23" i="5" s="1"/>
  <c r="X82" i="2"/>
  <c r="W71" i="1"/>
  <c r="W82" i="1" s="1"/>
  <c r="Y51" i="1"/>
  <c r="Y62" i="1" s="1"/>
  <c r="V106" i="1"/>
  <c r="V117" i="1"/>
  <c r="Y107" i="1"/>
  <c r="Y118" i="1"/>
  <c r="V96" i="1"/>
  <c r="V118" i="1"/>
  <c r="U108" i="1"/>
  <c r="U119" i="1"/>
  <c r="T93" i="1"/>
  <c r="T115" i="1"/>
  <c r="T105" i="1"/>
  <c r="T116" i="1"/>
  <c r="T106" i="1"/>
  <c r="T117" i="1"/>
  <c r="V93" i="1"/>
  <c r="V115" i="1"/>
  <c r="V97" i="1"/>
  <c r="V119" i="1"/>
  <c r="V108" i="1"/>
  <c r="S21" i="5"/>
  <c r="S20" i="5"/>
  <c r="C5" i="5"/>
  <c r="D4" i="5"/>
  <c r="D6" i="5" s="1"/>
  <c r="T94" i="1"/>
  <c r="V107" i="1"/>
  <c r="V95" i="1"/>
  <c r="O22" i="5"/>
  <c r="O23" i="5" s="1"/>
  <c r="E4" i="5"/>
  <c r="R22" i="5"/>
  <c r="Y96" i="1"/>
  <c r="T104" i="1"/>
  <c r="P22" i="5"/>
  <c r="M22" i="5"/>
  <c r="M23" i="5" s="1"/>
  <c r="Q22" i="5"/>
  <c r="N22" i="5"/>
  <c r="N23" i="5" s="1"/>
  <c r="V104" i="1"/>
  <c r="T95" i="1"/>
  <c r="X107" i="1"/>
  <c r="X96" i="1"/>
  <c r="Y118" i="3"/>
  <c r="Y106" i="3"/>
  <c r="Q28" i="5" s="1"/>
  <c r="V118" i="3"/>
  <c r="V106" i="3"/>
  <c r="N28" i="5" s="1"/>
  <c r="W118" i="3"/>
  <c r="W106" i="3"/>
  <c r="O28" i="5" s="1"/>
  <c r="X118" i="3"/>
  <c r="X106" i="3"/>
  <c r="P28" i="5" s="1"/>
  <c r="U118" i="3"/>
  <c r="U106" i="3"/>
  <c r="M28" i="5" s="1"/>
  <c r="U104" i="1"/>
  <c r="U93" i="1"/>
  <c r="U92" i="1"/>
  <c r="U103" i="1"/>
  <c r="U29" i="1"/>
  <c r="V109" i="1"/>
  <c r="V98" i="1"/>
  <c r="W109" i="1"/>
  <c r="W98" i="1"/>
  <c r="Y108" i="1"/>
  <c r="Y97" i="1"/>
  <c r="V94" i="1"/>
  <c r="V105" i="1"/>
  <c r="V92" i="1"/>
  <c r="V29" i="1"/>
  <c r="V103" i="1"/>
  <c r="X109" i="1"/>
  <c r="X98" i="1"/>
  <c r="T103" i="1"/>
  <c r="T29" i="1"/>
  <c r="T92" i="1"/>
  <c r="U105" i="1"/>
  <c r="U94" i="1"/>
  <c r="W105" i="1"/>
  <c r="W94" i="1"/>
  <c r="T96" i="1"/>
  <c r="T107" i="1"/>
  <c r="W97" i="1"/>
  <c r="W108" i="1"/>
  <c r="W92" i="1"/>
  <c r="W103" i="1"/>
  <c r="W96" i="1"/>
  <c r="W107" i="1"/>
  <c r="U107" i="1"/>
  <c r="U96" i="1"/>
  <c r="Y22" i="11" l="1"/>
  <c r="W44" i="1"/>
  <c r="K24" i="7" s="1"/>
  <c r="AH114" i="1"/>
  <c r="AH103" i="1"/>
  <c r="AH92" i="1"/>
  <c r="AL98" i="2"/>
  <c r="AK22" i="2"/>
  <c r="AJ110" i="2"/>
  <c r="AI22" i="1"/>
  <c r="AJ122" i="2"/>
  <c r="BX99" i="2"/>
  <c r="BY99" i="2" s="1"/>
  <c r="BZ99" i="2" s="1"/>
  <c r="CA99" i="2" s="1"/>
  <c r="CB99" i="2" s="1"/>
  <c r="CC99" i="2" s="1"/>
  <c r="CD99" i="2" s="1"/>
  <c r="CE99" i="2" s="1"/>
  <c r="CF99" i="2" s="1"/>
  <c r="CG99" i="2" s="1"/>
  <c r="CH99" i="2" s="1"/>
  <c r="AZ104" i="2"/>
  <c r="BA104" i="2" s="1"/>
  <c r="BB104" i="2" s="1"/>
  <c r="BC104" i="2" s="1"/>
  <c r="BD104" i="2" s="1"/>
  <c r="BE104" i="2" s="1"/>
  <c r="BF104" i="2" s="1"/>
  <c r="BG104" i="2" s="1"/>
  <c r="BH104" i="2" s="1"/>
  <c r="BI104" i="2" s="1"/>
  <c r="BJ104" i="2" s="1"/>
  <c r="Y45" i="2"/>
  <c r="Z118" i="3"/>
  <c r="AC10" i="3"/>
  <c r="AC9" i="3"/>
  <c r="AQ50" i="2"/>
  <c r="AR34" i="2"/>
  <c r="AP33" i="1"/>
  <c r="AP74" i="2"/>
  <c r="AO48" i="1"/>
  <c r="AO59" i="1" s="1"/>
  <c r="AN70" i="1"/>
  <c r="AN81" i="1" s="1"/>
  <c r="AA10" i="2"/>
  <c r="Z10" i="1" s="1"/>
  <c r="Z58" i="11" s="1"/>
  <c r="Z7" i="1"/>
  <c r="N24" i="7"/>
  <c r="W66" i="1"/>
  <c r="Y73" i="1"/>
  <c r="Y84" i="1" s="1"/>
  <c r="Y35" i="1"/>
  <c r="X123" i="2"/>
  <c r="X30" i="2"/>
  <c r="F21" i="5"/>
  <c r="X111" i="2"/>
  <c r="W23" i="1"/>
  <c r="Y58" i="2"/>
  <c r="X49" i="1"/>
  <c r="AJ28" i="2"/>
  <c r="AI76" i="1"/>
  <c r="AI87" i="1" s="1"/>
  <c r="AD38" i="1"/>
  <c r="AA37" i="1"/>
  <c r="I25" i="7"/>
  <c r="X40" i="1"/>
  <c r="Z36" i="1"/>
  <c r="X72" i="1"/>
  <c r="X83" i="1" s="1"/>
  <c r="X94" i="2"/>
  <c r="F27" i="5" s="1"/>
  <c r="W77" i="1"/>
  <c r="AK56" i="2"/>
  <c r="AJ39" i="1"/>
  <c r="Z44" i="2"/>
  <c r="Y42" i="1" s="1"/>
  <c r="C26" i="7" s="1"/>
  <c r="C27" i="7" s="1"/>
  <c r="C4" i="7" s="1"/>
  <c r="Y13" i="1"/>
  <c r="V121" i="1"/>
  <c r="U23" i="7" s="1"/>
  <c r="S23" i="7"/>
  <c r="T121" i="1"/>
  <c r="U21" i="7" s="1"/>
  <c r="S21" i="7"/>
  <c r="U121" i="1"/>
  <c r="U22" i="7" s="1"/>
  <c r="S22" i="7"/>
  <c r="D8" i="5"/>
  <c r="J4" i="6"/>
  <c r="S22" i="5"/>
  <c r="S23" i="5" s="1"/>
  <c r="C6" i="5"/>
  <c r="I5" i="5"/>
  <c r="I4" i="5"/>
  <c r="E6" i="5"/>
  <c r="V110" i="1"/>
  <c r="T23" i="7" s="1"/>
  <c r="V99" i="1"/>
  <c r="T110" i="1"/>
  <c r="T21" i="7" s="1"/>
  <c r="T99" i="1"/>
  <c r="U110" i="1"/>
  <c r="T22" i="7" s="1"/>
  <c r="U99" i="1"/>
  <c r="BK104" i="2" l="1"/>
  <c r="BL104" i="2" s="1"/>
  <c r="BM104" i="2" s="1"/>
  <c r="BN104" i="2" s="1"/>
  <c r="BO104" i="2" s="1"/>
  <c r="BP104" i="2" s="1"/>
  <c r="BQ104" i="2" s="1"/>
  <c r="BR104" i="2" s="1"/>
  <c r="BS104" i="2" s="1"/>
  <c r="BT104" i="2" s="1"/>
  <c r="BU104" i="2" s="1"/>
  <c r="BV104" i="2" s="1"/>
  <c r="AM98" i="2"/>
  <c r="AL22" i="2"/>
  <c r="AI114" i="1"/>
  <c r="AI103" i="1"/>
  <c r="AI92" i="1"/>
  <c r="CI99" i="2"/>
  <c r="CJ99" i="2" s="1"/>
  <c r="CK99" i="2" s="1"/>
  <c r="CL99" i="2" s="1"/>
  <c r="CM99" i="2" s="1"/>
  <c r="CN99" i="2" s="1"/>
  <c r="CO99" i="2" s="1"/>
  <c r="CP99" i="2" s="1"/>
  <c r="CQ99" i="2" s="1"/>
  <c r="CR99" i="2" s="1"/>
  <c r="CS99" i="2" s="1"/>
  <c r="CT99" i="2" s="1"/>
  <c r="AK122" i="2"/>
  <c r="AJ22" i="1"/>
  <c r="AK110" i="2"/>
  <c r="AN40" i="3"/>
  <c r="AN56" i="3" s="1"/>
  <c r="AN80" i="3" s="1"/>
  <c r="AN28" i="3" s="1"/>
  <c r="AN116" i="3" s="1"/>
  <c r="X43" i="1"/>
  <c r="X44" i="1" s="1"/>
  <c r="Z56" i="11"/>
  <c r="Z55" i="11"/>
  <c r="Z57" i="11"/>
  <c r="Z54" i="11"/>
  <c r="Z53" i="11"/>
  <c r="AB42" i="3"/>
  <c r="AC44" i="3" s="1"/>
  <c r="AO70" i="1"/>
  <c r="AO81" i="1" s="1"/>
  <c r="AR50" i="2"/>
  <c r="AS34" i="2"/>
  <c r="AQ33" i="1"/>
  <c r="AQ74" i="2"/>
  <c r="AP48" i="1"/>
  <c r="AP59" i="1" s="1"/>
  <c r="Z11" i="1"/>
  <c r="F26" i="7"/>
  <c r="Y12" i="1"/>
  <c r="G26" i="7" s="1"/>
  <c r="AK80" i="2"/>
  <c r="AJ54" i="1"/>
  <c r="AJ65" i="1" s="1"/>
  <c r="X55" i="1"/>
  <c r="X60" i="1"/>
  <c r="Y15" i="1"/>
  <c r="AL40" i="2"/>
  <c r="W88" i="1"/>
  <c r="Q24" i="7"/>
  <c r="W115" i="1"/>
  <c r="W93" i="1"/>
  <c r="W29" i="1"/>
  <c r="W104" i="1"/>
  <c r="Y50" i="1"/>
  <c r="Y61" i="1" s="1"/>
  <c r="M25" i="7"/>
  <c r="AJ116" i="2"/>
  <c r="AI28" i="1"/>
  <c r="AJ128" i="2"/>
  <c r="Y70" i="2"/>
  <c r="G26" i="5" s="1"/>
  <c r="F22" i="5"/>
  <c r="F5" i="5"/>
  <c r="F6" i="5" s="1"/>
  <c r="AA114" i="2"/>
  <c r="AA126" i="2"/>
  <c r="Z125" i="2"/>
  <c r="Z113" i="2"/>
  <c r="Y25" i="1"/>
  <c r="D30" i="9" s="1"/>
  <c r="AD115" i="2"/>
  <c r="AD127" i="2"/>
  <c r="Y124" i="2"/>
  <c r="Y112" i="2"/>
  <c r="G20" i="5"/>
  <c r="G4" i="5" s="1"/>
  <c r="X24" i="1"/>
  <c r="Y82" i="2"/>
  <c r="X71" i="1"/>
  <c r="X82" i="1" s="1"/>
  <c r="X130" i="2"/>
  <c r="X106" i="2"/>
  <c r="F28" i="5" s="1"/>
  <c r="X118" i="2"/>
  <c r="O24" i="7"/>
  <c r="F12" i="5"/>
  <c r="E14" i="5"/>
  <c r="R23" i="7"/>
  <c r="D14" i="5"/>
  <c r="R22" i="7"/>
  <c r="C14" i="5"/>
  <c r="R21" i="7"/>
  <c r="J5" i="6"/>
  <c r="E8" i="5"/>
  <c r="K4" i="6"/>
  <c r="K5" i="6" s="1"/>
  <c r="C8" i="5"/>
  <c r="I4" i="6"/>
  <c r="I5" i="6" s="1"/>
  <c r="I6" i="5"/>
  <c r="BW104" i="2" l="1"/>
  <c r="BX104" i="2" s="1"/>
  <c r="BY104" i="2" s="1"/>
  <c r="BZ104" i="2" s="1"/>
  <c r="CA104" i="2" s="1"/>
  <c r="CB104" i="2" s="1"/>
  <c r="CC104" i="2" s="1"/>
  <c r="CD104" i="2" s="1"/>
  <c r="CE104" i="2" s="1"/>
  <c r="CF104" i="2" s="1"/>
  <c r="CG104" i="2" s="1"/>
  <c r="CH104" i="2" s="1"/>
  <c r="AJ103" i="1"/>
  <c r="AJ92" i="1"/>
  <c r="AJ114" i="1"/>
  <c r="AL110" i="2"/>
  <c r="AL122" i="2"/>
  <c r="AK22" i="1"/>
  <c r="AN98" i="2"/>
  <c r="AM22" i="2"/>
  <c r="J25" i="7"/>
  <c r="AO40" i="3"/>
  <c r="AO56" i="3" s="1"/>
  <c r="AO80" i="3" s="1"/>
  <c r="AO28" i="3" s="1"/>
  <c r="AO116" i="3" s="1"/>
  <c r="K25" i="7"/>
  <c r="L30" i="7"/>
  <c r="Z22" i="11"/>
  <c r="AD7" i="3"/>
  <c r="AD10" i="3" s="1"/>
  <c r="AB45" i="3"/>
  <c r="AB7" i="2"/>
  <c r="AB9" i="2" s="1"/>
  <c r="AA9" i="1" s="1"/>
  <c r="AA44" i="11" s="1"/>
  <c r="Z13" i="1"/>
  <c r="F30" i="7" s="1"/>
  <c r="AC42" i="3"/>
  <c r="AC45" i="3" s="1"/>
  <c r="AS50" i="2"/>
  <c r="AT34" i="2"/>
  <c r="AR33" i="1"/>
  <c r="AP70" i="1"/>
  <c r="AP81" i="1" s="1"/>
  <c r="AR74" i="2"/>
  <c r="AQ48" i="1"/>
  <c r="AQ59" i="1" s="1"/>
  <c r="X116" i="1"/>
  <c r="X94" i="1"/>
  <c r="X105" i="1"/>
  <c r="AI109" i="1"/>
  <c r="AI98" i="1"/>
  <c r="AI120" i="1"/>
  <c r="Z42" i="2"/>
  <c r="Z45" i="2" s="1"/>
  <c r="Y34" i="1"/>
  <c r="Y117" i="1"/>
  <c r="Y106" i="1"/>
  <c r="Y95" i="1"/>
  <c r="W110" i="1"/>
  <c r="T24" i="7" s="1"/>
  <c r="S24" i="7"/>
  <c r="W121" i="1"/>
  <c r="U24" i="7" s="1"/>
  <c r="W99" i="1"/>
  <c r="E26" i="7"/>
  <c r="Y14" i="1"/>
  <c r="H26" i="7" s="1"/>
  <c r="N25" i="7"/>
  <c r="X66" i="1"/>
  <c r="AK28" i="2"/>
  <c r="AJ76" i="1"/>
  <c r="AJ87" i="1" s="1"/>
  <c r="Y94" i="2"/>
  <c r="G27" i="5" s="1"/>
  <c r="X77" i="1"/>
  <c r="Y123" i="2"/>
  <c r="Y111" i="2"/>
  <c r="Y30" i="2"/>
  <c r="G21" i="5"/>
  <c r="X23" i="1"/>
  <c r="Y72" i="1"/>
  <c r="Y83" i="1" s="1"/>
  <c r="F13" i="5"/>
  <c r="P24" i="7"/>
  <c r="F27" i="7"/>
  <c r="F4" i="7" s="1"/>
  <c r="G27" i="7"/>
  <c r="G4" i="7" s="1"/>
  <c r="D4" i="9" s="1"/>
  <c r="F9" i="8" s="1"/>
  <c r="L4" i="6"/>
  <c r="L5" i="6" s="1"/>
  <c r="AM122" i="2" l="1"/>
  <c r="AM110" i="2"/>
  <c r="AL22" i="1"/>
  <c r="CI104" i="2"/>
  <c r="CJ104" i="2" s="1"/>
  <c r="CK104" i="2" s="1"/>
  <c r="CL104" i="2" s="1"/>
  <c r="CM104" i="2" s="1"/>
  <c r="CN104" i="2" s="1"/>
  <c r="CO104" i="2" s="1"/>
  <c r="CP104" i="2" s="1"/>
  <c r="CQ104" i="2" s="1"/>
  <c r="CR104" i="2" s="1"/>
  <c r="CS104" i="2" s="1"/>
  <c r="CT104" i="2" s="1"/>
  <c r="AK103" i="1"/>
  <c r="AK92" i="1"/>
  <c r="AK114" i="1"/>
  <c r="AO98" i="2"/>
  <c r="AN22" i="2"/>
  <c r="AM40" i="2"/>
  <c r="AA7" i="1"/>
  <c r="AD9" i="3"/>
  <c r="AE7" i="3" s="1"/>
  <c r="Z15" i="1"/>
  <c r="AB10" i="2"/>
  <c r="AA10" i="1" s="1"/>
  <c r="AA58" i="11" s="1"/>
  <c r="Z12" i="1"/>
  <c r="G30" i="7" s="1"/>
  <c r="AD44" i="3"/>
  <c r="AS74" i="2"/>
  <c r="AR48" i="1"/>
  <c r="AR59" i="1" s="1"/>
  <c r="AQ70" i="1"/>
  <c r="AQ81" i="1" s="1"/>
  <c r="AT50" i="2"/>
  <c r="AU34" i="2"/>
  <c r="AS33" i="1"/>
  <c r="AE38" i="1"/>
  <c r="AA44" i="2"/>
  <c r="Z42" i="1" s="1"/>
  <c r="C30" i="7" s="1"/>
  <c r="X115" i="1"/>
  <c r="X93" i="1"/>
  <c r="X29" i="1"/>
  <c r="X104" i="1"/>
  <c r="AE115" i="2"/>
  <c r="AE127" i="2"/>
  <c r="AB37" i="1"/>
  <c r="Y40" i="1"/>
  <c r="I26" i="7"/>
  <c r="Z35" i="1"/>
  <c r="AA113" i="2"/>
  <c r="AA125" i="2"/>
  <c r="AB114" i="2"/>
  <c r="AB126" i="2"/>
  <c r="G22" i="5"/>
  <c r="G5" i="5"/>
  <c r="G6" i="5" s="1"/>
  <c r="F14" i="5"/>
  <c r="R24" i="7"/>
  <c r="AL56" i="2"/>
  <c r="AK39" i="1"/>
  <c r="AA36" i="1"/>
  <c r="Z124" i="2"/>
  <c r="H20" i="5"/>
  <c r="H4" i="5" s="1"/>
  <c r="Z112" i="2"/>
  <c r="Y24" i="1"/>
  <c r="D29" i="9" s="1"/>
  <c r="O25" i="7"/>
  <c r="G12" i="5"/>
  <c r="AA42" i="2"/>
  <c r="AB44" i="2" s="1"/>
  <c r="AA42" i="1" s="1"/>
  <c r="C31" i="7" s="1"/>
  <c r="Z34" i="1"/>
  <c r="Y130" i="2"/>
  <c r="Y106" i="2"/>
  <c r="G28" i="5" s="1"/>
  <c r="Y118" i="2"/>
  <c r="Q25" i="7"/>
  <c r="X88" i="1"/>
  <c r="AK116" i="2"/>
  <c r="AJ28" i="1"/>
  <c r="AK128" i="2"/>
  <c r="Z58" i="2"/>
  <c r="Z70" i="2" s="1"/>
  <c r="H26" i="5" s="1"/>
  <c r="Y49" i="1"/>
  <c r="AL103" i="1" l="1"/>
  <c r="AL92" i="1"/>
  <c r="AL114" i="1"/>
  <c r="AM22" i="1"/>
  <c r="AN122" i="2"/>
  <c r="AN110" i="2"/>
  <c r="AP98" i="2"/>
  <c r="AO22" i="2"/>
  <c r="AA57" i="11"/>
  <c r="AA56" i="11"/>
  <c r="AA55" i="11"/>
  <c r="AA53" i="11"/>
  <c r="AA54" i="11"/>
  <c r="Y43" i="1"/>
  <c r="Y44" i="1" s="1"/>
  <c r="Z14" i="1"/>
  <c r="H30" i="7" s="1"/>
  <c r="I27" i="7"/>
  <c r="I4" i="7" s="1"/>
  <c r="D6" i="9" s="1"/>
  <c r="F12" i="8" s="1"/>
  <c r="AC7" i="2"/>
  <c r="AC9" i="2" s="1"/>
  <c r="AB9" i="1" s="1"/>
  <c r="AB44" i="11" s="1"/>
  <c r="AA11" i="1"/>
  <c r="E30" i="7"/>
  <c r="AE10" i="3"/>
  <c r="AE9" i="3"/>
  <c r="AG115" i="3"/>
  <c r="AT74" i="2"/>
  <c r="AS48" i="1"/>
  <c r="AS59" i="1" s="1"/>
  <c r="AU50" i="2"/>
  <c r="AV34" i="2"/>
  <c r="AT33" i="1"/>
  <c r="AR70" i="1"/>
  <c r="AR81" i="1" s="1"/>
  <c r="AA45" i="2"/>
  <c r="AF38" i="1"/>
  <c r="Y60" i="1"/>
  <c r="Y55" i="1"/>
  <c r="AC37" i="1"/>
  <c r="AJ120" i="1"/>
  <c r="AJ98" i="1"/>
  <c r="AJ109" i="1"/>
  <c r="AL80" i="2"/>
  <c r="AK54" i="1"/>
  <c r="AK65" i="1" s="1"/>
  <c r="X110" i="1"/>
  <c r="T25" i="7" s="1"/>
  <c r="X121" i="1"/>
  <c r="U25" i="7" s="1"/>
  <c r="X99" i="1"/>
  <c r="S25" i="7"/>
  <c r="AB36" i="1"/>
  <c r="Z82" i="2"/>
  <c r="Y71" i="1"/>
  <c r="Y82" i="1" s="1"/>
  <c r="I30" i="7"/>
  <c r="Z40" i="1"/>
  <c r="Z43" i="1" s="1"/>
  <c r="AA35" i="1"/>
  <c r="Y105" i="1"/>
  <c r="Y116" i="1"/>
  <c r="Y94" i="1"/>
  <c r="G13" i="5"/>
  <c r="P25" i="7"/>
  <c r="AA58" i="2"/>
  <c r="AA70" i="2" s="1"/>
  <c r="AM56" i="2"/>
  <c r="AL39" i="1"/>
  <c r="M26" i="7"/>
  <c r="M27" i="7" s="1"/>
  <c r="M4" i="7" s="1"/>
  <c r="X4" i="7" s="1"/>
  <c r="AA13" i="1" l="1"/>
  <c r="AO122" i="2"/>
  <c r="AN22" i="1"/>
  <c r="AO110" i="2"/>
  <c r="AQ98" i="2"/>
  <c r="AP22" i="2"/>
  <c r="AM103" i="1"/>
  <c r="AM92" i="1"/>
  <c r="AM114" i="1"/>
  <c r="AP40" i="3"/>
  <c r="AP56" i="3" s="1"/>
  <c r="AP80" i="3" s="1"/>
  <c r="AP28" i="3" s="1"/>
  <c r="AP116" i="3" s="1"/>
  <c r="J26" i="7"/>
  <c r="K26" i="7"/>
  <c r="L31" i="7"/>
  <c r="AA22" i="11"/>
  <c r="AQ40" i="3"/>
  <c r="AA15" i="1"/>
  <c r="AG114" i="3"/>
  <c r="AD42" i="3"/>
  <c r="AD45" i="3" s="1"/>
  <c r="D7" i="9"/>
  <c r="F13" i="8" s="1"/>
  <c r="F14" i="8" s="1"/>
  <c r="AV50" i="2"/>
  <c r="AW34" i="2"/>
  <c r="AU33" i="1"/>
  <c r="AU74" i="2"/>
  <c r="AT48" i="1"/>
  <c r="AT59" i="1" s="1"/>
  <c r="AS70" i="1"/>
  <c r="AS81" i="1" s="1"/>
  <c r="Y66" i="1"/>
  <c r="N26" i="7"/>
  <c r="N27" i="7" s="1"/>
  <c r="AA82" i="2"/>
  <c r="M30" i="7"/>
  <c r="Z111" i="2"/>
  <c r="Z30" i="2"/>
  <c r="Z123" i="2"/>
  <c r="H21" i="5"/>
  <c r="Y23" i="1"/>
  <c r="D28" i="9" s="1"/>
  <c r="D35" i="9" s="1"/>
  <c r="AL54" i="1"/>
  <c r="AL65" i="1" s="1"/>
  <c r="AM80" i="2"/>
  <c r="Z94" i="2"/>
  <c r="H27" i="5" s="1"/>
  <c r="Y77" i="1"/>
  <c r="AB7" i="1"/>
  <c r="AC10" i="2"/>
  <c r="AB10" i="1" s="1"/>
  <c r="AB58" i="11" s="1"/>
  <c r="R25" i="7"/>
  <c r="G14" i="5"/>
  <c r="Z44" i="1"/>
  <c r="K30" i="7" s="1"/>
  <c r="J30" i="7"/>
  <c r="AL28" i="2"/>
  <c r="AK76" i="1"/>
  <c r="AK87" i="1" s="1"/>
  <c r="AF53" i="1"/>
  <c r="AF64" i="1" s="1"/>
  <c r="AR98" i="2" l="1"/>
  <c r="AQ22" i="2"/>
  <c r="AN103" i="1"/>
  <c r="AN114" i="1"/>
  <c r="AN92" i="1"/>
  <c r="AP110" i="2"/>
  <c r="AO22" i="1"/>
  <c r="AP122" i="2"/>
  <c r="AN40" i="2"/>
  <c r="J27" i="7"/>
  <c r="J4" i="7" s="1"/>
  <c r="K27" i="7"/>
  <c r="K4" i="7" s="1"/>
  <c r="AB54" i="11"/>
  <c r="AB55" i="11"/>
  <c r="AB53" i="11"/>
  <c r="AB57" i="11"/>
  <c r="AB56" i="11"/>
  <c r="AF7" i="3"/>
  <c r="AF9" i="3" s="1"/>
  <c r="F31" i="7"/>
  <c r="AA12" i="1"/>
  <c r="G31" i="7" s="1"/>
  <c r="AE44" i="3"/>
  <c r="AE42" i="3"/>
  <c r="AG113" i="3"/>
  <c r="AH38" i="3"/>
  <c r="AH54" i="3" s="1"/>
  <c r="AH78" i="3" s="1"/>
  <c r="AH26" i="3" s="1"/>
  <c r="AH114" i="3" s="1"/>
  <c r="AQ56" i="3"/>
  <c r="AQ80" i="3" s="1"/>
  <c r="AQ28" i="3" s="1"/>
  <c r="AQ116" i="3" s="1"/>
  <c r="D39" i="9"/>
  <c r="F24" i="8" s="1"/>
  <c r="AH39" i="3"/>
  <c r="AW50" i="2"/>
  <c r="AX34" i="2"/>
  <c r="AV33" i="1"/>
  <c r="AD7" i="2"/>
  <c r="AD9" i="2" s="1"/>
  <c r="AC9" i="1" s="1"/>
  <c r="AC44" i="11" s="1"/>
  <c r="AV74" i="2"/>
  <c r="AU48" i="1"/>
  <c r="AU59" i="1" s="1"/>
  <c r="AT70" i="1"/>
  <c r="AT81" i="1" s="1"/>
  <c r="AB11" i="1"/>
  <c r="AC126" i="2"/>
  <c r="AC114" i="2"/>
  <c r="AF75" i="1"/>
  <c r="AF86" i="1" s="1"/>
  <c r="AM28" i="2"/>
  <c r="AL76" i="1"/>
  <c r="AL87" i="1" s="1"/>
  <c r="Z130" i="2"/>
  <c r="Z118" i="2"/>
  <c r="Z106" i="2"/>
  <c r="H28" i="5" s="1"/>
  <c r="Y104" i="1"/>
  <c r="Y115" i="1"/>
  <c r="Y29" i="1"/>
  <c r="Y93" i="1"/>
  <c r="AA94" i="2"/>
  <c r="O27" i="7"/>
  <c r="O4" i="7" s="1"/>
  <c r="D9" i="9" s="1"/>
  <c r="F17" i="8" s="1"/>
  <c r="N4" i="7"/>
  <c r="D8" i="9" s="1"/>
  <c r="AB125" i="2"/>
  <c r="AB113" i="2"/>
  <c r="AF127" i="2"/>
  <c r="AF115" i="2"/>
  <c r="AL116" i="2"/>
  <c r="AK28" i="1"/>
  <c r="AL128" i="2"/>
  <c r="AA112" i="2"/>
  <c r="AA124" i="2"/>
  <c r="Q26" i="7"/>
  <c r="Q27" i="7" s="1"/>
  <c r="Y88" i="1"/>
  <c r="AA14" i="1"/>
  <c r="H31" i="7" s="1"/>
  <c r="E31" i="7"/>
  <c r="H22" i="5"/>
  <c r="H5" i="5"/>
  <c r="H6" i="5" s="1"/>
  <c r="AA111" i="2"/>
  <c r="AA123" i="2"/>
  <c r="AA30" i="2"/>
  <c r="O26" i="7"/>
  <c r="H12" i="5"/>
  <c r="AH39" i="2" l="1"/>
  <c r="AG38" i="1" s="1"/>
  <c r="AD37" i="1"/>
  <c r="AB42" i="2"/>
  <c r="AC44" i="2" s="1"/>
  <c r="AB42" i="1" s="1"/>
  <c r="C32" i="7" s="1"/>
  <c r="AA34" i="1"/>
  <c r="I31" i="7" s="1"/>
  <c r="AB35" i="1"/>
  <c r="AO114" i="1"/>
  <c r="AO103" i="1"/>
  <c r="AO92" i="1"/>
  <c r="AQ110" i="2"/>
  <c r="AP22" i="1"/>
  <c r="AQ122" i="2"/>
  <c r="AS98" i="2"/>
  <c r="AR22" i="2"/>
  <c r="L32" i="7"/>
  <c r="AB22" i="11"/>
  <c r="AB23" i="11" s="1"/>
  <c r="AF10" i="3"/>
  <c r="AG7" i="3" s="1"/>
  <c r="D23" i="9"/>
  <c r="F16" i="8"/>
  <c r="AF44" i="3"/>
  <c r="AE45" i="3"/>
  <c r="AH55" i="3"/>
  <c r="AH79" i="3" s="1"/>
  <c r="AH27" i="3" s="1"/>
  <c r="AH115" i="3" s="1"/>
  <c r="D42" i="9"/>
  <c r="D43" i="9"/>
  <c r="D45" i="9"/>
  <c r="D44" i="9"/>
  <c r="D41" i="9"/>
  <c r="D40" i="9"/>
  <c r="AW74" i="2"/>
  <c r="AV48" i="1"/>
  <c r="AV59" i="1" s="1"/>
  <c r="AU70" i="1"/>
  <c r="AU81" i="1" s="1"/>
  <c r="AX50" i="2"/>
  <c r="AW33" i="1"/>
  <c r="AL28" i="1"/>
  <c r="AM128" i="2"/>
  <c r="AM116" i="2"/>
  <c r="Y121" i="1"/>
  <c r="U26" i="7" s="1"/>
  <c r="S26" i="7"/>
  <c r="Y99" i="1"/>
  <c r="Y110" i="1"/>
  <c r="T26" i="7" s="1"/>
  <c r="AD10" i="2"/>
  <c r="AC10" i="1" s="1"/>
  <c r="AC58" i="11" s="1"/>
  <c r="AC7" i="1"/>
  <c r="AK120" i="1"/>
  <c r="AK109" i="1"/>
  <c r="AK98" i="1"/>
  <c r="AG127" i="2"/>
  <c r="AG115" i="2"/>
  <c r="AF27" i="1"/>
  <c r="H13" i="5"/>
  <c r="P26" i="7"/>
  <c r="AD114" i="2"/>
  <c r="AD126" i="2"/>
  <c r="AM39" i="1"/>
  <c r="AN56" i="2"/>
  <c r="AB58" i="2"/>
  <c r="AA106" i="2"/>
  <c r="AA118" i="2"/>
  <c r="AA130" i="2"/>
  <c r="Q4" i="7"/>
  <c r="P27" i="7"/>
  <c r="P4" i="7" s="1"/>
  <c r="D10" i="9" s="1"/>
  <c r="AC113" i="2"/>
  <c r="AC125" i="2"/>
  <c r="AB124" i="2"/>
  <c r="AB112" i="2"/>
  <c r="AH55" i="2" l="1"/>
  <c r="AA40" i="1"/>
  <c r="M31" i="7" s="1"/>
  <c r="AB45" i="2"/>
  <c r="AC36" i="1"/>
  <c r="AB70" i="2"/>
  <c r="AT98" i="2"/>
  <c r="AS22" i="2"/>
  <c r="AR122" i="2"/>
  <c r="AQ22" i="1"/>
  <c r="AR110" i="2"/>
  <c r="AP92" i="1"/>
  <c r="AP114" i="1"/>
  <c r="AP103" i="1"/>
  <c r="S27" i="7"/>
  <c r="S4" i="7" s="1"/>
  <c r="AC55" i="11"/>
  <c r="AC54" i="11"/>
  <c r="AC57" i="11"/>
  <c r="AC53" i="11"/>
  <c r="AC56" i="11"/>
  <c r="D24" i="9"/>
  <c r="F18" i="8"/>
  <c r="AC42" i="2"/>
  <c r="AB13" i="1"/>
  <c r="AG10" i="3"/>
  <c r="AG9" i="3"/>
  <c r="AY50" i="2"/>
  <c r="AZ34" i="2"/>
  <c r="AX33" i="1"/>
  <c r="AX74" i="2"/>
  <c r="AW48" i="1"/>
  <c r="AW59" i="1" s="1"/>
  <c r="AC11" i="1"/>
  <c r="AV70" i="1"/>
  <c r="AV81" i="1" s="1"/>
  <c r="AG53" i="1"/>
  <c r="AG64" i="1" s="1"/>
  <c r="AH79" i="2"/>
  <c r="AA43" i="1"/>
  <c r="AB82" i="2"/>
  <c r="R26" i="7"/>
  <c r="H14" i="5"/>
  <c r="AL109" i="1"/>
  <c r="AL120" i="1"/>
  <c r="AL98" i="1"/>
  <c r="AN80" i="2"/>
  <c r="AM54" i="1"/>
  <c r="AM65" i="1" s="1"/>
  <c r="AF97" i="1"/>
  <c r="AF108" i="1"/>
  <c r="AF119" i="1"/>
  <c r="AQ92" i="1" l="1"/>
  <c r="AQ114" i="1"/>
  <c r="AQ103" i="1"/>
  <c r="AR22" i="1"/>
  <c r="AS122" i="2"/>
  <c r="AS110" i="2"/>
  <c r="AU98" i="2"/>
  <c r="AT22" i="2"/>
  <c r="AO40" i="2"/>
  <c r="AO56" i="2" s="1"/>
  <c r="AH37" i="3"/>
  <c r="AH53" i="3" s="1"/>
  <c r="AH77" i="3" s="1"/>
  <c r="AH25" i="3" s="1"/>
  <c r="AH113" i="3" s="1"/>
  <c r="AR40" i="3"/>
  <c r="AR56" i="3" s="1"/>
  <c r="AR80" i="3" s="1"/>
  <c r="AR28" i="3" s="1"/>
  <c r="AR116" i="3" s="1"/>
  <c r="R27" i="7"/>
  <c r="R4" i="7" s="1"/>
  <c r="D11" i="9" s="1"/>
  <c r="F19" i="8" s="1"/>
  <c r="U27" i="7"/>
  <c r="U4" i="7" s="1"/>
  <c r="D13" i="9" s="1"/>
  <c r="F21" i="8" s="1"/>
  <c r="T27" i="7"/>
  <c r="T4" i="7" s="1"/>
  <c r="D12" i="9" s="1"/>
  <c r="F20" i="8" s="1"/>
  <c r="L33" i="7"/>
  <c r="AC22" i="11"/>
  <c r="AI39" i="2"/>
  <c r="AI55" i="2" s="1"/>
  <c r="AA2" i="7"/>
  <c r="D17" i="9"/>
  <c r="D18" i="9" s="1"/>
  <c r="D21" i="9" s="1"/>
  <c r="F22" i="8"/>
  <c r="AI39" i="3"/>
  <c r="AI55" i="3" s="1"/>
  <c r="AI79" i="3" s="1"/>
  <c r="AI27" i="3" s="1"/>
  <c r="AI115" i="3" s="1"/>
  <c r="AI38" i="3"/>
  <c r="AI54" i="3" s="1"/>
  <c r="AI78" i="3" s="1"/>
  <c r="AI26" i="3" s="1"/>
  <c r="AI114" i="3" s="1"/>
  <c r="AD36" i="1"/>
  <c r="AC35" i="1"/>
  <c r="AB34" i="1"/>
  <c r="AB40" i="1" s="1"/>
  <c r="AF42" i="3"/>
  <c r="AF45" i="3" s="1"/>
  <c r="AG112" i="3"/>
  <c r="AB15" i="1"/>
  <c r="F32" i="7"/>
  <c r="AB12" i="1"/>
  <c r="G32" i="7" s="1"/>
  <c r="AA3" i="7"/>
  <c r="AA4" i="7"/>
  <c r="AX22" i="2"/>
  <c r="AW70" i="1"/>
  <c r="AW81" i="1" s="1"/>
  <c r="AZ50" i="2"/>
  <c r="BA34" i="2"/>
  <c r="AY33" i="1"/>
  <c r="AY74" i="2"/>
  <c r="AX48" i="1"/>
  <c r="AX59" i="1" s="1"/>
  <c r="AG75" i="1"/>
  <c r="AG86" i="1" s="1"/>
  <c r="AH27" i="2"/>
  <c r="AC45" i="2"/>
  <c r="AD44" i="2"/>
  <c r="AC42" i="1" s="1"/>
  <c r="C33" i="7" s="1"/>
  <c r="AB94" i="2"/>
  <c r="AC58" i="2"/>
  <c r="AC70" i="2" s="1"/>
  <c r="AB123" i="2"/>
  <c r="AB111" i="2"/>
  <c r="AB30" i="2"/>
  <c r="AN28" i="2"/>
  <c r="AM76" i="1"/>
  <c r="AM87" i="1" s="1"/>
  <c r="AE7" i="2"/>
  <c r="AE9" i="2" s="1"/>
  <c r="AD9" i="1" s="1"/>
  <c r="AD44" i="11" s="1"/>
  <c r="J31" i="7"/>
  <c r="AA44" i="1"/>
  <c r="K31" i="7" s="1"/>
  <c r="AR103" i="1" l="1"/>
  <c r="AR114" i="1"/>
  <c r="AR92" i="1"/>
  <c r="AV98" i="2"/>
  <c r="AU22" i="2"/>
  <c r="AT110" i="2"/>
  <c r="AS22" i="1"/>
  <c r="AT122" i="2"/>
  <c r="F23" i="8"/>
  <c r="AS40" i="3"/>
  <c r="D22" i="9"/>
  <c r="E32" i="7"/>
  <c r="AC38" i="11"/>
  <c r="AE37" i="1"/>
  <c r="I32" i="7"/>
  <c r="AH38" i="1"/>
  <c r="AG44" i="3"/>
  <c r="AN39" i="1"/>
  <c r="AH7" i="3"/>
  <c r="AB14" i="1"/>
  <c r="H32" i="7" s="1"/>
  <c r="AC13" i="1"/>
  <c r="AH36" i="3"/>
  <c r="AH52" i="3" s="1"/>
  <c r="AH76" i="3" s="1"/>
  <c r="AH24" i="3" s="1"/>
  <c r="AH112" i="3" s="1"/>
  <c r="AG42" i="3"/>
  <c r="AI37" i="3"/>
  <c r="AI53" i="3" s="1"/>
  <c r="AI77" i="3" s="1"/>
  <c r="AI25" i="3" s="1"/>
  <c r="AI113" i="3" s="1"/>
  <c r="AJ38" i="3"/>
  <c r="AJ54" i="3" s="1"/>
  <c r="AJ78" i="3" s="1"/>
  <c r="AJ26" i="3" s="1"/>
  <c r="AJ114" i="3" s="1"/>
  <c r="AS56" i="3"/>
  <c r="AS80" i="3" s="1"/>
  <c r="AS28" i="3" s="1"/>
  <c r="AS116" i="3" s="1"/>
  <c r="AX70" i="1"/>
  <c r="AX81" i="1" s="1"/>
  <c r="AX110" i="2"/>
  <c r="AW22" i="1"/>
  <c r="AX122" i="2"/>
  <c r="BA50" i="2"/>
  <c r="BB34" i="2"/>
  <c r="AZ33" i="1"/>
  <c r="AZ74" i="2"/>
  <c r="AY48" i="1"/>
  <c r="AY59" i="1" s="1"/>
  <c r="AE10" i="2"/>
  <c r="AD10" i="1" s="1"/>
  <c r="AD58" i="11" s="1"/>
  <c r="AD7" i="1"/>
  <c r="AC82" i="2"/>
  <c r="AO80" i="2"/>
  <c r="AN54" i="1"/>
  <c r="AC112" i="2"/>
  <c r="AC124" i="2"/>
  <c r="AE114" i="2"/>
  <c r="AE126" i="2"/>
  <c r="AM28" i="1"/>
  <c r="AN128" i="2"/>
  <c r="AN116" i="2"/>
  <c r="AD113" i="2"/>
  <c r="AD125" i="2"/>
  <c r="AH53" i="1"/>
  <c r="AI79" i="2"/>
  <c r="AG27" i="1"/>
  <c r="AH127" i="2"/>
  <c r="AH115" i="2"/>
  <c r="AB43" i="1"/>
  <c r="M32" i="7"/>
  <c r="AB106" i="2"/>
  <c r="AB118" i="2"/>
  <c r="AB130" i="2"/>
  <c r="AH9" i="3" l="1"/>
  <c r="AS114" i="1"/>
  <c r="AS103" i="1"/>
  <c r="AS92" i="1"/>
  <c r="AW98" i="2"/>
  <c r="AV22" i="2"/>
  <c r="AU110" i="2"/>
  <c r="AT22" i="1"/>
  <c r="AU122" i="2"/>
  <c r="AP40" i="2"/>
  <c r="AD55" i="11"/>
  <c r="AD54" i="11"/>
  <c r="AD57" i="11"/>
  <c r="AD53" i="11"/>
  <c r="AD56" i="11"/>
  <c r="AC41" i="11"/>
  <c r="AC43" i="11"/>
  <c r="AC40" i="11"/>
  <c r="AC42" i="11"/>
  <c r="AC15" i="1"/>
  <c r="AH10" i="3"/>
  <c r="AH64" i="1"/>
  <c r="AN65" i="1"/>
  <c r="F33" i="7"/>
  <c r="AC12" i="1"/>
  <c r="G33" i="7" s="1"/>
  <c r="AH44" i="3"/>
  <c r="AG45" i="3"/>
  <c r="AG58" i="3"/>
  <c r="AG70" i="3" s="1"/>
  <c r="AJ39" i="3"/>
  <c r="AW92" i="1"/>
  <c r="AW114" i="1"/>
  <c r="AW103" i="1"/>
  <c r="BB50" i="2"/>
  <c r="BC34" i="2"/>
  <c r="BA33" i="1"/>
  <c r="AY70" i="1"/>
  <c r="AY81" i="1" s="1"/>
  <c r="BA74" i="2"/>
  <c r="AZ48" i="1"/>
  <c r="AZ59" i="1" s="1"/>
  <c r="AD11" i="1"/>
  <c r="AD22" i="11" s="1"/>
  <c r="AG119" i="1"/>
  <c r="AG97" i="1"/>
  <c r="AG108" i="1"/>
  <c r="AM120" i="1"/>
  <c r="AM109" i="1"/>
  <c r="AM98" i="1"/>
  <c r="AO28" i="2"/>
  <c r="AN76" i="1"/>
  <c r="AN87" i="1" s="1"/>
  <c r="J32" i="7"/>
  <c r="AB44" i="1"/>
  <c r="K32" i="7" s="1"/>
  <c r="AH75" i="1"/>
  <c r="AH86" i="1" s="1"/>
  <c r="AI27" i="2"/>
  <c r="AC34" i="1"/>
  <c r="AD42" i="2"/>
  <c r="AJ39" i="2"/>
  <c r="AC94" i="2"/>
  <c r="AC111" i="2"/>
  <c r="AC30" i="2"/>
  <c r="AC106" i="2" s="1"/>
  <c r="AC123" i="2"/>
  <c r="AH11" i="3" l="1"/>
  <c r="AH13" i="3" s="1"/>
  <c r="AH15" i="3" s="1"/>
  <c r="AH35" i="3" s="1"/>
  <c r="AT103" i="1"/>
  <c r="AT114" i="1"/>
  <c r="AT92" i="1"/>
  <c r="AY98" i="2"/>
  <c r="AW22" i="2"/>
  <c r="AU22" i="1"/>
  <c r="AV122" i="2"/>
  <c r="AV110" i="2"/>
  <c r="E33" i="7"/>
  <c r="AC14" i="1"/>
  <c r="H33" i="7" s="1"/>
  <c r="AD38" i="11"/>
  <c r="AF7" i="2"/>
  <c r="AF9" i="2" s="1"/>
  <c r="AE9" i="1" s="1"/>
  <c r="AE44" i="11" s="1"/>
  <c r="AD13" i="1"/>
  <c r="F34" i="7" s="1"/>
  <c r="AG82" i="3"/>
  <c r="AG94" i="3" s="1"/>
  <c r="L34" i="7"/>
  <c r="AJ55" i="3"/>
  <c r="AJ79" i="3" s="1"/>
  <c r="AJ27" i="3" s="1"/>
  <c r="AJ115" i="3" s="1"/>
  <c r="BB74" i="2"/>
  <c r="BA48" i="1"/>
  <c r="BA59" i="1" s="1"/>
  <c r="AZ70" i="1"/>
  <c r="AZ81" i="1" s="1"/>
  <c r="BC50" i="2"/>
  <c r="BD34" i="2"/>
  <c r="BB33" i="1"/>
  <c r="AC118" i="2"/>
  <c r="AC130" i="2"/>
  <c r="AD58" i="2"/>
  <c r="AD70" i="2" s="1"/>
  <c r="AI115" i="2"/>
  <c r="AI127" i="2"/>
  <c r="AH27" i="1"/>
  <c r="AO116" i="2"/>
  <c r="AN28" i="1"/>
  <c r="AO128" i="2"/>
  <c r="AF126" i="2"/>
  <c r="AF114" i="2"/>
  <c r="AF37" i="1"/>
  <c r="I33" i="7"/>
  <c r="AC40" i="1"/>
  <c r="AI38" i="1"/>
  <c r="AJ55" i="2"/>
  <c r="AO39" i="1"/>
  <c r="AP56" i="2"/>
  <c r="AD45" i="2"/>
  <c r="AE44" i="2"/>
  <c r="AD42" i="1" s="1"/>
  <c r="C34" i="7" s="1"/>
  <c r="AD35" i="1"/>
  <c r="AD112" i="2"/>
  <c r="AD124" i="2"/>
  <c r="AE36" i="1"/>
  <c r="AE125" i="2"/>
  <c r="AE113" i="2"/>
  <c r="AT40" i="3" l="1"/>
  <c r="AT56" i="3" s="1"/>
  <c r="AT80" i="3" s="1"/>
  <c r="AT28" i="3" s="1"/>
  <c r="AT116" i="3" s="1"/>
  <c r="AJ37" i="3"/>
  <c r="AJ53" i="3" s="1"/>
  <c r="AJ77" i="3" s="1"/>
  <c r="AJ25" i="3" s="1"/>
  <c r="AJ113" i="3" s="1"/>
  <c r="AK38" i="3"/>
  <c r="AK54" i="3" s="1"/>
  <c r="AK78" i="3" s="1"/>
  <c r="AK26" i="3" s="1"/>
  <c r="AK114" i="3" s="1"/>
  <c r="AH42" i="3"/>
  <c r="AI44" i="3" s="1"/>
  <c r="AH51" i="3"/>
  <c r="AH75" i="3" s="1"/>
  <c r="AI36" i="3"/>
  <c r="AI52" i="3" s="1"/>
  <c r="AI76" i="3" s="1"/>
  <c r="AI24" i="3" s="1"/>
  <c r="AI112" i="3" s="1"/>
  <c r="AI7" i="3"/>
  <c r="AI9" i="3" s="1"/>
  <c r="AU103" i="1"/>
  <c r="AU92" i="1"/>
  <c r="AU114" i="1"/>
  <c r="AV22" i="1"/>
  <c r="AW122" i="2"/>
  <c r="AW110" i="2"/>
  <c r="AZ98" i="2"/>
  <c r="AY22" i="2"/>
  <c r="AD15" i="1"/>
  <c r="AE38" i="11" s="1"/>
  <c r="AF10" i="2"/>
  <c r="AE10" i="1" s="1"/>
  <c r="AE58" i="11" s="1"/>
  <c r="AE56" i="11" s="1"/>
  <c r="AQ40" i="2"/>
  <c r="AD43" i="11"/>
  <c r="AD40" i="11"/>
  <c r="AD41" i="11"/>
  <c r="AD42" i="11"/>
  <c r="AE7" i="1"/>
  <c r="AD12" i="1"/>
  <c r="G34" i="7" s="1"/>
  <c r="AG111" i="3"/>
  <c r="AG30" i="3"/>
  <c r="AK39" i="3"/>
  <c r="BC74" i="2"/>
  <c r="BB48" i="1"/>
  <c r="BB59" i="1" s="1"/>
  <c r="BA70" i="1"/>
  <c r="BA81" i="1" s="1"/>
  <c r="BD50" i="2"/>
  <c r="BE34" i="2"/>
  <c r="BC33" i="1"/>
  <c r="AP80" i="2"/>
  <c r="AO54" i="1"/>
  <c r="AO65" i="1" s="1"/>
  <c r="AN109" i="1"/>
  <c r="AN120" i="1"/>
  <c r="AN98" i="1"/>
  <c r="AF52" i="1"/>
  <c r="AF63" i="1" s="1"/>
  <c r="AD82" i="2"/>
  <c r="AC43" i="1"/>
  <c r="M33" i="7"/>
  <c r="AE42" i="2"/>
  <c r="AD34" i="1"/>
  <c r="AK39" i="2"/>
  <c r="AH38" i="2"/>
  <c r="AJ79" i="2"/>
  <c r="AI53" i="1"/>
  <c r="AI64" i="1" s="1"/>
  <c r="AH97" i="1"/>
  <c r="AH119" i="1"/>
  <c r="AH108" i="1"/>
  <c r="AI10" i="3" l="1"/>
  <c r="AI11" i="3" s="1"/>
  <c r="AI13" i="3" s="1"/>
  <c r="AI15" i="3" s="1"/>
  <c r="AI35" i="3" s="1"/>
  <c r="AU40" i="3" s="1"/>
  <c r="AU56" i="3" s="1"/>
  <c r="AU80" i="3" s="1"/>
  <c r="AU28" i="3" s="1"/>
  <c r="AU116" i="3" s="1"/>
  <c r="AH58" i="3"/>
  <c r="AH70" i="3" s="1"/>
  <c r="AH45" i="3"/>
  <c r="E34" i="7"/>
  <c r="AD14" i="1"/>
  <c r="H34" i="7" s="1"/>
  <c r="AG7" i="2"/>
  <c r="AG10" i="2" s="1"/>
  <c r="AF10" i="1" s="1"/>
  <c r="AF58" i="11" s="1"/>
  <c r="BA98" i="2"/>
  <c r="AZ22" i="2"/>
  <c r="AV92" i="1"/>
  <c r="AV103" i="1"/>
  <c r="AV114" i="1"/>
  <c r="F34" i="9"/>
  <c r="AY122" i="2"/>
  <c r="AY110" i="2"/>
  <c r="AX22" i="1"/>
  <c r="AE42" i="11"/>
  <c r="AE41" i="11"/>
  <c r="AE11" i="1"/>
  <c r="AE22" i="11" s="1"/>
  <c r="AE23" i="11" s="1"/>
  <c r="AE43" i="11"/>
  <c r="AE40" i="11"/>
  <c r="AE54" i="11"/>
  <c r="AE55" i="11"/>
  <c r="AE53" i="11"/>
  <c r="AE57" i="11"/>
  <c r="AH23" i="3"/>
  <c r="AH82" i="3"/>
  <c r="AH94" i="3" s="1"/>
  <c r="AG118" i="3"/>
  <c r="AG106" i="3"/>
  <c r="AK55" i="3"/>
  <c r="AK79" i="3" s="1"/>
  <c r="AK27" i="3" s="1"/>
  <c r="AK115" i="3" s="1"/>
  <c r="BE50" i="2"/>
  <c r="BF34" i="2"/>
  <c r="BD33" i="1"/>
  <c r="BD74" i="2"/>
  <c r="BC48" i="1"/>
  <c r="BC59" i="1" s="1"/>
  <c r="BB70" i="1"/>
  <c r="BB81" i="1" s="1"/>
  <c r="AJ27" i="2"/>
  <c r="AI75" i="1"/>
  <c r="AI86" i="1" s="1"/>
  <c r="I34" i="7"/>
  <c r="AD40" i="1"/>
  <c r="AD94" i="2"/>
  <c r="AQ56" i="2"/>
  <c r="AP39" i="1"/>
  <c r="AF36" i="1"/>
  <c r="AG37" i="1"/>
  <c r="AH54" i="2"/>
  <c r="AE58" i="2"/>
  <c r="AE70" i="2" s="1"/>
  <c r="J33" i="7"/>
  <c r="AC44" i="1"/>
  <c r="K33" i="7" s="1"/>
  <c r="AD123" i="2"/>
  <c r="AD30" i="2"/>
  <c r="AD111" i="2"/>
  <c r="AE35" i="1"/>
  <c r="AF74" i="1"/>
  <c r="AF85" i="1" s="1"/>
  <c r="AJ38" i="1"/>
  <c r="AK55" i="2"/>
  <c r="AE45" i="2"/>
  <c r="AF44" i="2"/>
  <c r="AE42" i="1" s="1"/>
  <c r="C35" i="7" s="1"/>
  <c r="AP28" i="2"/>
  <c r="AO76" i="1"/>
  <c r="AO87" i="1" s="1"/>
  <c r="AG9" i="2" l="1"/>
  <c r="AF9" i="1" s="1"/>
  <c r="AL38" i="3"/>
  <c r="AL54" i="3" s="1"/>
  <c r="AL78" i="3" s="1"/>
  <c r="AL26" i="3" s="1"/>
  <c r="AL114" i="3" s="1"/>
  <c r="AJ7" i="3"/>
  <c r="AJ10" i="3" s="1"/>
  <c r="AI42" i="3"/>
  <c r="AI45" i="3" s="1"/>
  <c r="AJ36" i="3"/>
  <c r="AJ52" i="3" s="1"/>
  <c r="AJ76" i="3" s="1"/>
  <c r="AJ24" i="3" s="1"/>
  <c r="AJ112" i="3" s="1"/>
  <c r="AI51" i="3"/>
  <c r="AI58" i="3" s="1"/>
  <c r="AK37" i="3"/>
  <c r="AK53" i="3" s="1"/>
  <c r="AK77" i="3" s="1"/>
  <c r="AK25" i="3" s="1"/>
  <c r="AK113" i="3" s="1"/>
  <c r="L35" i="7"/>
  <c r="AF7" i="1"/>
  <c r="AX114" i="1"/>
  <c r="AX103" i="1"/>
  <c r="AX92" i="1"/>
  <c r="AY22" i="1"/>
  <c r="AZ122" i="2"/>
  <c r="AZ110" i="2"/>
  <c r="BB98" i="2"/>
  <c r="BA22" i="2"/>
  <c r="AF55" i="11"/>
  <c r="AF54" i="11"/>
  <c r="AF57" i="11"/>
  <c r="AF53" i="11"/>
  <c r="AF56" i="11"/>
  <c r="AE13" i="1"/>
  <c r="AJ9" i="3"/>
  <c r="AJ11" i="3" s="1"/>
  <c r="AJ13" i="3" s="1"/>
  <c r="AJ15" i="3" s="1"/>
  <c r="AJ35" i="3" s="1"/>
  <c r="AH30" i="3"/>
  <c r="AH111" i="3"/>
  <c r="BE74" i="2"/>
  <c r="BD48" i="1"/>
  <c r="BD59" i="1" s="1"/>
  <c r="BC70" i="1"/>
  <c r="BC81" i="1" s="1"/>
  <c r="BF50" i="2"/>
  <c r="BG34" i="2"/>
  <c r="BE33" i="1"/>
  <c r="AJ53" i="1"/>
  <c r="AJ64" i="1" s="1"/>
  <c r="AK79" i="2"/>
  <c r="AF26" i="1"/>
  <c r="AG126" i="2"/>
  <c r="AG114" i="2"/>
  <c r="AJ115" i="2"/>
  <c r="AI27" i="1"/>
  <c r="AJ127" i="2"/>
  <c r="AP116" i="2"/>
  <c r="AO28" i="1"/>
  <c r="AP128" i="2"/>
  <c r="AE112" i="2"/>
  <c r="AE124" i="2"/>
  <c r="AD106" i="2"/>
  <c r="AD130" i="2"/>
  <c r="AD118" i="2"/>
  <c r="AH78" i="2"/>
  <c r="AG52" i="1"/>
  <c r="AG63" i="1" s="1"/>
  <c r="AQ80" i="2"/>
  <c r="AP54" i="1"/>
  <c r="AP65" i="1" s="1"/>
  <c r="AD43" i="1"/>
  <c r="M34" i="7"/>
  <c r="AE82" i="2"/>
  <c r="AF51" i="1"/>
  <c r="AF62" i="1" s="1"/>
  <c r="AF113" i="2"/>
  <c r="AF125" i="2"/>
  <c r="AI70" i="3" l="1"/>
  <c r="AJ44" i="3"/>
  <c r="AF44" i="11"/>
  <c r="AF11" i="1"/>
  <c r="AF22" i="11" s="1"/>
  <c r="AI75" i="3"/>
  <c r="AI23" i="3" s="1"/>
  <c r="BC98" i="2"/>
  <c r="BB22" i="2"/>
  <c r="AZ22" i="1"/>
  <c r="BA122" i="2"/>
  <c r="BA110" i="2"/>
  <c r="AY92" i="1"/>
  <c r="AY114" i="1"/>
  <c r="AY103" i="1"/>
  <c r="AV40" i="3"/>
  <c r="AV56" i="3" s="1"/>
  <c r="AV80" i="3" s="1"/>
  <c r="AV28" i="3" s="1"/>
  <c r="AV116" i="3" s="1"/>
  <c r="F35" i="7"/>
  <c r="AE12" i="1"/>
  <c r="G35" i="7" s="1"/>
  <c r="AE15" i="1"/>
  <c r="AK7" i="3"/>
  <c r="AK10" i="3" s="1"/>
  <c r="AH106" i="3"/>
  <c r="AH118" i="3"/>
  <c r="AI82" i="3"/>
  <c r="AI94" i="3" s="1"/>
  <c r="AJ42" i="3"/>
  <c r="AL37" i="3"/>
  <c r="AL53" i="3" s="1"/>
  <c r="AL77" i="3" s="1"/>
  <c r="AL25" i="3" s="1"/>
  <c r="AL113" i="3" s="1"/>
  <c r="AJ51" i="3"/>
  <c r="AM38" i="3"/>
  <c r="AM54" i="3" s="1"/>
  <c r="AM78" i="3" s="1"/>
  <c r="AM26" i="3" s="1"/>
  <c r="AM114" i="3" s="1"/>
  <c r="AK36" i="3"/>
  <c r="AK52" i="3" s="1"/>
  <c r="AK76" i="3" s="1"/>
  <c r="AK24" i="3" s="1"/>
  <c r="AK112" i="3" s="1"/>
  <c r="BF74" i="2"/>
  <c r="BE48" i="1"/>
  <c r="BE59" i="1" s="1"/>
  <c r="BG50" i="2"/>
  <c r="BH34" i="2"/>
  <c r="BF33" i="1"/>
  <c r="BD70" i="1"/>
  <c r="BD81" i="1" s="1"/>
  <c r="AF107" i="1"/>
  <c r="AF118" i="1"/>
  <c r="AF96" i="1"/>
  <c r="AF73" i="1"/>
  <c r="AF84" i="1" s="1"/>
  <c r="AE94" i="2"/>
  <c r="J34" i="7"/>
  <c r="AD44" i="1"/>
  <c r="K34" i="7" s="1"/>
  <c r="AQ28" i="2"/>
  <c r="AP76" i="1"/>
  <c r="AP87" i="1" s="1"/>
  <c r="AI108" i="1"/>
  <c r="AI119" i="1"/>
  <c r="AI97" i="1"/>
  <c r="AJ75" i="1"/>
  <c r="AJ86" i="1" s="1"/>
  <c r="AK27" i="2"/>
  <c r="AH7" i="2"/>
  <c r="AE111" i="2"/>
  <c r="AE123" i="2"/>
  <c r="AE30" i="2"/>
  <c r="AH26" i="2"/>
  <c r="AG74" i="1"/>
  <c r="AG85" i="1" s="1"/>
  <c r="AO98" i="1"/>
  <c r="AO109" i="1"/>
  <c r="AO120" i="1"/>
  <c r="L36" i="7" l="1"/>
  <c r="AH9" i="2"/>
  <c r="AG9" i="1" s="1"/>
  <c r="AG44" i="11" s="1"/>
  <c r="BA22" i="1"/>
  <c r="BB122" i="2"/>
  <c r="BB110" i="2"/>
  <c r="AZ114" i="1"/>
  <c r="AZ92" i="1"/>
  <c r="AZ103" i="1"/>
  <c r="BD98" i="2"/>
  <c r="BC22" i="2"/>
  <c r="AF38" i="11"/>
  <c r="AR40" i="2"/>
  <c r="AF42" i="2"/>
  <c r="AL39" i="3"/>
  <c r="AL55" i="3" s="1"/>
  <c r="AL79" i="3" s="1"/>
  <c r="AL27" i="3" s="1"/>
  <c r="AL115" i="3" s="1"/>
  <c r="AE34" i="1"/>
  <c r="AI38" i="2"/>
  <c r="AH37" i="2"/>
  <c r="AL39" i="2"/>
  <c r="AF15" i="1"/>
  <c r="AF13" i="1"/>
  <c r="E35" i="7"/>
  <c r="AE14" i="1"/>
  <c r="H35" i="7" s="1"/>
  <c r="AK9" i="3"/>
  <c r="AK11" i="3" s="1"/>
  <c r="AK13" i="3" s="1"/>
  <c r="AK15" i="3" s="1"/>
  <c r="AK35" i="3" s="1"/>
  <c r="AK44" i="3"/>
  <c r="AJ45" i="3"/>
  <c r="AI30" i="3"/>
  <c r="AI111" i="3"/>
  <c r="AJ75" i="3"/>
  <c r="AJ58" i="3"/>
  <c r="AJ70" i="3" s="1"/>
  <c r="BH50" i="2"/>
  <c r="BI34" i="2"/>
  <c r="BG33" i="1"/>
  <c r="BG74" i="2"/>
  <c r="BF48" i="1"/>
  <c r="BF59" i="1" s="1"/>
  <c r="BE70" i="1"/>
  <c r="BE81" i="1" s="1"/>
  <c r="AE106" i="2"/>
  <c r="AE130" i="2"/>
  <c r="AE118" i="2"/>
  <c r="AH10" i="2"/>
  <c r="AG10" i="1" s="1"/>
  <c r="AG58" i="11" s="1"/>
  <c r="AG7" i="1"/>
  <c r="AK115" i="2"/>
  <c r="AJ27" i="1"/>
  <c r="AK127" i="2"/>
  <c r="AQ116" i="2"/>
  <c r="AP28" i="1"/>
  <c r="AQ128" i="2"/>
  <c r="AF124" i="2"/>
  <c r="AF112" i="2"/>
  <c r="AH114" i="2"/>
  <c r="AH126" i="2"/>
  <c r="AG26" i="1"/>
  <c r="AF25" i="1"/>
  <c r="AG113" i="2"/>
  <c r="AG125" i="2"/>
  <c r="AH11" i="2" l="1"/>
  <c r="BE98" i="2"/>
  <c r="BD22" i="2"/>
  <c r="BC110" i="2"/>
  <c r="BB22" i="1"/>
  <c r="BC122" i="2"/>
  <c r="BA92" i="1"/>
  <c r="BA103" i="1"/>
  <c r="BA114" i="1"/>
  <c r="AG38" i="11"/>
  <c r="AG41" i="11" s="1"/>
  <c r="AW40" i="3"/>
  <c r="AW56" i="3" s="1"/>
  <c r="AW80" i="3" s="1"/>
  <c r="AW28" i="3" s="1"/>
  <c r="AW116" i="3" s="1"/>
  <c r="AG56" i="11"/>
  <c r="AG55" i="11"/>
  <c r="AG54" i="11"/>
  <c r="AG53" i="11"/>
  <c r="AG57" i="11"/>
  <c r="AF42" i="11"/>
  <c r="AF40" i="11"/>
  <c r="AF41" i="11"/>
  <c r="AF43" i="11"/>
  <c r="AG36" i="1"/>
  <c r="AH53" i="2"/>
  <c r="AE40" i="1"/>
  <c r="I35" i="7"/>
  <c r="F36" i="7"/>
  <c r="AF12" i="1"/>
  <c r="G36" i="7" s="1"/>
  <c r="AQ39" i="1"/>
  <c r="AR56" i="2"/>
  <c r="AF35" i="1"/>
  <c r="AF45" i="2"/>
  <c r="AF42" i="1"/>
  <c r="C36" i="7" s="1"/>
  <c r="AK38" i="1"/>
  <c r="AL55" i="2"/>
  <c r="AI54" i="2"/>
  <c r="AH37" i="1"/>
  <c r="AF58" i="2"/>
  <c r="AF70" i="2" s="1"/>
  <c r="AL7" i="3"/>
  <c r="AL10" i="3" s="1"/>
  <c r="AJ82" i="3"/>
  <c r="AJ94" i="3" s="1"/>
  <c r="AJ23" i="3"/>
  <c r="AI118" i="3"/>
  <c r="AI106" i="3"/>
  <c r="AM37" i="3"/>
  <c r="AM53" i="3" s="1"/>
  <c r="AM77" i="3" s="1"/>
  <c r="AM25" i="3" s="1"/>
  <c r="AM113" i="3" s="1"/>
  <c r="AK42" i="3"/>
  <c r="AK51" i="3"/>
  <c r="AL36" i="3"/>
  <c r="AL52" i="3" s="1"/>
  <c r="AL76" i="3" s="1"/>
  <c r="AL24" i="3" s="1"/>
  <c r="AL112" i="3" s="1"/>
  <c r="AN38" i="3"/>
  <c r="AN54" i="3" s="1"/>
  <c r="AN78" i="3" s="1"/>
  <c r="AN26" i="3" s="1"/>
  <c r="AN114" i="3" s="1"/>
  <c r="BH74" i="2"/>
  <c r="BG48" i="1"/>
  <c r="BG59" i="1" s="1"/>
  <c r="BF70" i="1"/>
  <c r="BF81" i="1" s="1"/>
  <c r="BI50" i="2"/>
  <c r="BJ34" i="2"/>
  <c r="BH33" i="1"/>
  <c r="AI7" i="2"/>
  <c r="AF106" i="1"/>
  <c r="AF95" i="1"/>
  <c r="AF117" i="1"/>
  <c r="AG11" i="1"/>
  <c r="AG22" i="11" s="1"/>
  <c r="AP98" i="1"/>
  <c r="AP120" i="1"/>
  <c r="AP109" i="1"/>
  <c r="AG118" i="1"/>
  <c r="AG96" i="1"/>
  <c r="AG107" i="1"/>
  <c r="AJ108" i="1"/>
  <c r="AJ97" i="1"/>
  <c r="AJ119" i="1"/>
  <c r="AF14" i="1"/>
  <c r="H36" i="7" s="1"/>
  <c r="E36" i="7"/>
  <c r="AI9" i="2" l="1"/>
  <c r="AH9" i="1" s="1"/>
  <c r="AH44" i="11" s="1"/>
  <c r="BD122" i="2"/>
  <c r="BC22" i="1"/>
  <c r="BD110" i="2"/>
  <c r="BB114" i="1"/>
  <c r="BB92" i="1"/>
  <c r="BB103" i="1"/>
  <c r="BF98" i="2"/>
  <c r="BE22" i="2"/>
  <c r="AG40" i="11"/>
  <c r="AG42" i="11"/>
  <c r="AG43" i="11"/>
  <c r="AS40" i="2"/>
  <c r="AS56" i="2" s="1"/>
  <c r="AH36" i="2"/>
  <c r="AH52" i="2" s="1"/>
  <c r="AM39" i="2"/>
  <c r="AM55" i="2" s="1"/>
  <c r="AJ38" i="2"/>
  <c r="AJ54" i="2" s="1"/>
  <c r="AI37" i="2"/>
  <c r="AH36" i="1" s="1"/>
  <c r="AM39" i="3"/>
  <c r="AF34" i="1"/>
  <c r="AF40" i="1" s="1"/>
  <c r="AR80" i="2"/>
  <c r="AQ54" i="1"/>
  <c r="AQ65" i="1" s="1"/>
  <c r="AI78" i="2"/>
  <c r="AH52" i="1"/>
  <c r="AH63" i="1" s="1"/>
  <c r="AE43" i="1"/>
  <c r="M35" i="7"/>
  <c r="AL79" i="2"/>
  <c r="AK53" i="1"/>
  <c r="AK64" i="1" s="1"/>
  <c r="AH77" i="2"/>
  <c r="AG51" i="1"/>
  <c r="AG62" i="1" s="1"/>
  <c r="AF82" i="2"/>
  <c r="AF94" i="2" s="1"/>
  <c r="AF50" i="1"/>
  <c r="AF61" i="1" s="1"/>
  <c r="AL9" i="3"/>
  <c r="AL11" i="3" s="1"/>
  <c r="AL13" i="3" s="1"/>
  <c r="AL15" i="3" s="1"/>
  <c r="AL35" i="3" s="1"/>
  <c r="AK75" i="3"/>
  <c r="AK58" i="3"/>
  <c r="AK70" i="3" s="1"/>
  <c r="AJ30" i="3"/>
  <c r="AJ111" i="3"/>
  <c r="AK45" i="3"/>
  <c r="AL44" i="3"/>
  <c r="AH13" i="2"/>
  <c r="BJ50" i="2"/>
  <c r="BI33" i="1"/>
  <c r="BI74" i="2"/>
  <c r="BH48" i="1"/>
  <c r="BH59" i="1" s="1"/>
  <c r="BG70" i="1"/>
  <c r="BG81" i="1" s="1"/>
  <c r="L37" i="7"/>
  <c r="AH7" i="1"/>
  <c r="AI10" i="2"/>
  <c r="AH10" i="1" s="1"/>
  <c r="AH58" i="11" s="1"/>
  <c r="AI11" i="2" l="1"/>
  <c r="AR39" i="1"/>
  <c r="AL38" i="1"/>
  <c r="BE110" i="2"/>
  <c r="BE122" i="2"/>
  <c r="BD22" i="1"/>
  <c r="BG98" i="2"/>
  <c r="BF22" i="2"/>
  <c r="AF49" i="1"/>
  <c r="AF55" i="1" s="1"/>
  <c r="BC103" i="1"/>
  <c r="BC92" i="1"/>
  <c r="BC114" i="1"/>
  <c r="AG58" i="2"/>
  <c r="AG70" i="2" s="1"/>
  <c r="AH44" i="2"/>
  <c r="AG42" i="1" s="1"/>
  <c r="C37" i="7" s="1"/>
  <c r="AI53" i="2"/>
  <c r="AI77" i="2" s="1"/>
  <c r="AX40" i="3"/>
  <c r="AX56" i="3" s="1"/>
  <c r="AX80" i="3" s="1"/>
  <c r="AX28" i="3" s="1"/>
  <c r="AX116" i="3" s="1"/>
  <c r="AG35" i="1"/>
  <c r="AM55" i="3"/>
  <c r="AM79" i="3" s="1"/>
  <c r="AM27" i="3" s="1"/>
  <c r="AM115" i="3" s="1"/>
  <c r="AI37" i="1"/>
  <c r="I36" i="7"/>
  <c r="AH56" i="11"/>
  <c r="AH55" i="11"/>
  <c r="AH54" i="11"/>
  <c r="AH57" i="11"/>
  <c r="AH53" i="11"/>
  <c r="AF123" i="2"/>
  <c r="AF111" i="2"/>
  <c r="AF30" i="2"/>
  <c r="AL27" i="2"/>
  <c r="AK75" i="1"/>
  <c r="AK86" i="1" s="1"/>
  <c r="AH74" i="1"/>
  <c r="AH85" i="1" s="1"/>
  <c r="AI26" i="2"/>
  <c r="AH15" i="2"/>
  <c r="AG15" i="1" s="1"/>
  <c r="AG13" i="1"/>
  <c r="AF72" i="1"/>
  <c r="AF83" i="1" s="1"/>
  <c r="AH25" i="2"/>
  <c r="AG73" i="1"/>
  <c r="AG84" i="1" s="1"/>
  <c r="J35" i="7"/>
  <c r="AE44" i="1"/>
  <c r="K35" i="7" s="1"/>
  <c r="AR28" i="2"/>
  <c r="AQ76" i="1"/>
  <c r="AQ87" i="1" s="1"/>
  <c r="AM7" i="3"/>
  <c r="AM9" i="3" s="1"/>
  <c r="AK23" i="3"/>
  <c r="AK82" i="3"/>
  <c r="AK94" i="3" s="1"/>
  <c r="AJ118" i="3"/>
  <c r="AJ106" i="3"/>
  <c r="AM36" i="3"/>
  <c r="AM52" i="3" s="1"/>
  <c r="AM76" i="3" s="1"/>
  <c r="AM24" i="3" s="1"/>
  <c r="AM112" i="3" s="1"/>
  <c r="AN37" i="3"/>
  <c r="AN53" i="3" s="1"/>
  <c r="AN77" i="3" s="1"/>
  <c r="AN25" i="3" s="1"/>
  <c r="AN113" i="3" s="1"/>
  <c r="AL51" i="3"/>
  <c r="AL42" i="3"/>
  <c r="AO38" i="3"/>
  <c r="AO54" i="3" s="1"/>
  <c r="AO78" i="3" s="1"/>
  <c r="AO26" i="3" s="1"/>
  <c r="AO114" i="3" s="1"/>
  <c r="BH70" i="1"/>
  <c r="BH81" i="1" s="1"/>
  <c r="BK50" i="2"/>
  <c r="BL34" i="2"/>
  <c r="BJ33" i="1"/>
  <c r="AH11" i="1"/>
  <c r="AH22" i="11" s="1"/>
  <c r="AH23" i="11" s="1"/>
  <c r="BJ74" i="2"/>
  <c r="BI48" i="1"/>
  <c r="BI59" i="1" s="1"/>
  <c r="AM79" i="2"/>
  <c r="AH76" i="2"/>
  <c r="AG50" i="1"/>
  <c r="AR54" i="1"/>
  <c r="AR65" i="1" s="1"/>
  <c r="AS80" i="2"/>
  <c r="AI52" i="1"/>
  <c r="AJ78" i="2"/>
  <c r="AG82" i="2"/>
  <c r="AF71" i="1"/>
  <c r="AF43" i="1"/>
  <c r="M36" i="7"/>
  <c r="AF60" i="1" l="1"/>
  <c r="AF82" i="1"/>
  <c r="BD103" i="1"/>
  <c r="BD92" i="1"/>
  <c r="BD114" i="1"/>
  <c r="BH98" i="2"/>
  <c r="BG22" i="2"/>
  <c r="AH51" i="1"/>
  <c r="AH62" i="1" s="1"/>
  <c r="BF110" i="2"/>
  <c r="BE22" i="1"/>
  <c r="BF122" i="2"/>
  <c r="AG61" i="1"/>
  <c r="AL53" i="1"/>
  <c r="AL64" i="1" s="1"/>
  <c r="AI63" i="1"/>
  <c r="E37" i="7"/>
  <c r="AH38" i="11"/>
  <c r="AG14" i="1"/>
  <c r="H37" i="7" s="1"/>
  <c r="AH35" i="2"/>
  <c r="AR116" i="2"/>
  <c r="AQ28" i="1"/>
  <c r="AR128" i="2"/>
  <c r="AH113" i="2"/>
  <c r="AH125" i="2"/>
  <c r="AG25" i="1"/>
  <c r="AL115" i="2"/>
  <c r="AK27" i="1"/>
  <c r="AL127" i="2"/>
  <c r="AG124" i="2"/>
  <c r="AG112" i="2"/>
  <c r="AF24" i="1"/>
  <c r="AI114" i="2"/>
  <c r="AI126" i="2"/>
  <c r="AH26" i="1"/>
  <c r="AF106" i="2"/>
  <c r="AF118" i="2"/>
  <c r="AF130" i="2"/>
  <c r="F37" i="7"/>
  <c r="AG12" i="1"/>
  <c r="G37" i="7" s="1"/>
  <c r="AM10" i="3"/>
  <c r="AM11" i="3" s="1"/>
  <c r="AL45" i="3"/>
  <c r="AM44" i="3"/>
  <c r="AL58" i="3"/>
  <c r="AL70" i="3" s="1"/>
  <c r="AL75" i="3"/>
  <c r="AK30" i="3"/>
  <c r="AK111" i="3"/>
  <c r="L38" i="7"/>
  <c r="BL50" i="2"/>
  <c r="BM34" i="2"/>
  <c r="BK33" i="1"/>
  <c r="BK74" i="2"/>
  <c r="BJ48" i="1"/>
  <c r="BJ59" i="1" s="1"/>
  <c r="BI70" i="1"/>
  <c r="BI81" i="1" s="1"/>
  <c r="AI74" i="1"/>
  <c r="AI85" i="1" s="1"/>
  <c r="AJ26" i="2"/>
  <c r="AL75" i="1"/>
  <c r="AM27" i="2"/>
  <c r="AF23" i="1"/>
  <c r="AG123" i="2"/>
  <c r="AG111" i="2"/>
  <c r="N36" i="7"/>
  <c r="AF66" i="1"/>
  <c r="O36" i="7" s="1"/>
  <c r="J36" i="7"/>
  <c r="AF44" i="1"/>
  <c r="K36" i="7" s="1"/>
  <c r="AR76" i="1"/>
  <c r="AR87" i="1" s="1"/>
  <c r="AS28" i="2"/>
  <c r="AF77" i="1"/>
  <c r="AG94" i="2"/>
  <c r="AJ7" i="2"/>
  <c r="AJ9" i="2" s="1"/>
  <c r="AI9" i="1" s="1"/>
  <c r="AI44" i="11" s="1"/>
  <c r="AI13" i="2"/>
  <c r="AG72" i="1"/>
  <c r="AG83" i="1" s="1"/>
  <c r="AH24" i="2"/>
  <c r="AH73" i="1"/>
  <c r="AI25" i="2"/>
  <c r="AH84" i="1" l="1"/>
  <c r="BI98" i="2"/>
  <c r="BH22" i="2"/>
  <c r="BE103" i="1"/>
  <c r="BE92" i="1"/>
  <c r="BE114" i="1"/>
  <c r="BF22" i="1"/>
  <c r="BG122" i="2"/>
  <c r="BG110" i="2"/>
  <c r="AL86" i="1"/>
  <c r="AT40" i="2"/>
  <c r="AS39" i="1" s="1"/>
  <c r="AH43" i="11"/>
  <c r="AH42" i="11"/>
  <c r="AH41" i="11"/>
  <c r="AH40" i="11"/>
  <c r="AH51" i="2"/>
  <c r="AG49" i="1" s="1"/>
  <c r="AG55" i="1" s="1"/>
  <c r="AK38" i="2"/>
  <c r="AJ37" i="2"/>
  <c r="AJ53" i="2" s="1"/>
  <c r="AI51" i="1" s="1"/>
  <c r="AI36" i="2"/>
  <c r="AG34" i="1"/>
  <c r="AN39" i="3"/>
  <c r="AN55" i="3" s="1"/>
  <c r="AN79" i="3" s="1"/>
  <c r="AN27" i="3" s="1"/>
  <c r="AN115" i="3" s="1"/>
  <c r="AN39" i="2"/>
  <c r="AF116" i="1"/>
  <c r="AF94" i="1"/>
  <c r="AF105" i="1"/>
  <c r="AK119" i="1"/>
  <c r="AK97" i="1"/>
  <c r="AK108" i="1"/>
  <c r="AH107" i="1"/>
  <c r="AH118" i="1"/>
  <c r="AH96" i="1"/>
  <c r="AI15" i="2"/>
  <c r="AI35" i="2" s="1"/>
  <c r="AH13" i="1"/>
  <c r="AG106" i="1"/>
  <c r="AG95" i="1"/>
  <c r="AG117" i="1"/>
  <c r="AQ120" i="1"/>
  <c r="AQ98" i="1"/>
  <c r="AQ109" i="1"/>
  <c r="AN7" i="3"/>
  <c r="AM13" i="3"/>
  <c r="AM15" i="3" s="1"/>
  <c r="AM35" i="3" s="1"/>
  <c r="AK118" i="3"/>
  <c r="AK106" i="3"/>
  <c r="AL23" i="3"/>
  <c r="AL82" i="3"/>
  <c r="AL94" i="3" s="1"/>
  <c r="BJ70" i="1"/>
  <c r="BJ81" i="1" s="1"/>
  <c r="BM50" i="2"/>
  <c r="BN34" i="2"/>
  <c r="BL33" i="1"/>
  <c r="BL74" i="2"/>
  <c r="BK48" i="1"/>
  <c r="BK59" i="1" s="1"/>
  <c r="AJ10" i="2"/>
  <c r="AI10" i="1" s="1"/>
  <c r="AI58" i="11" s="1"/>
  <c r="AI7" i="1"/>
  <c r="AI125" i="2"/>
  <c r="AI113" i="2"/>
  <c r="AH25" i="1"/>
  <c r="AG106" i="2"/>
  <c r="AG130" i="2"/>
  <c r="AG118" i="2"/>
  <c r="AH124" i="2"/>
  <c r="AG24" i="1"/>
  <c r="AH112" i="2"/>
  <c r="AF88" i="1"/>
  <c r="P36" i="7" s="1"/>
  <c r="Q36" i="7"/>
  <c r="AJ114" i="2"/>
  <c r="AJ126" i="2"/>
  <c r="AI26" i="1"/>
  <c r="AM127" i="2"/>
  <c r="AM115" i="2"/>
  <c r="AL27" i="1"/>
  <c r="AR28" i="1"/>
  <c r="AS116" i="2"/>
  <c r="AS128" i="2"/>
  <c r="AF29" i="1"/>
  <c r="AF93" i="1"/>
  <c r="AF115" i="1"/>
  <c r="AF104" i="1"/>
  <c r="BF114" i="1" l="1"/>
  <c r="BF103" i="1"/>
  <c r="BF92" i="1"/>
  <c r="BH110" i="2"/>
  <c r="BG22" i="1"/>
  <c r="BH122" i="2"/>
  <c r="BJ98" i="2"/>
  <c r="BI22" i="2"/>
  <c r="AU40" i="2"/>
  <c r="AY40" i="3"/>
  <c r="AY56" i="3" s="1"/>
  <c r="AY80" i="3" s="1"/>
  <c r="AY28" i="3" s="1"/>
  <c r="AY116" i="3" s="1"/>
  <c r="AH75" i="2"/>
  <c r="AH23" i="2" s="1"/>
  <c r="AG23" i="1" s="1"/>
  <c r="AI56" i="11"/>
  <c r="AI57" i="11"/>
  <c r="AI54" i="11"/>
  <c r="AI53" i="11"/>
  <c r="AI55" i="11"/>
  <c r="AH58" i="2"/>
  <c r="AH70" i="2" s="1"/>
  <c r="AG60" i="1"/>
  <c r="AI36" i="1"/>
  <c r="AI62" i="1" s="1"/>
  <c r="AI44" i="2"/>
  <c r="AH42" i="1" s="1"/>
  <c r="C38" i="7" s="1"/>
  <c r="AH15" i="1"/>
  <c r="AT56" i="2"/>
  <c r="AS54" i="1" s="1"/>
  <c r="AS65" i="1" s="1"/>
  <c r="AJ77" i="2"/>
  <c r="AJ25" i="2" s="1"/>
  <c r="AJ37" i="1"/>
  <c r="AK54" i="2"/>
  <c r="I37" i="7"/>
  <c r="AG40" i="1"/>
  <c r="AG66" i="1" s="1"/>
  <c r="O37" i="7" s="1"/>
  <c r="AN55" i="2"/>
  <c r="AM38" i="1"/>
  <c r="AI52" i="2"/>
  <c r="AH35" i="1"/>
  <c r="F38" i="7"/>
  <c r="AH12" i="1"/>
  <c r="G38" i="7" s="1"/>
  <c r="AN36" i="3"/>
  <c r="AN52" i="3" s="1"/>
  <c r="AN76" i="3" s="1"/>
  <c r="AN24" i="3" s="1"/>
  <c r="AN112" i="3" s="1"/>
  <c r="AP38" i="3"/>
  <c r="AP54" i="3" s="1"/>
  <c r="AP78" i="3" s="1"/>
  <c r="AP26" i="3" s="1"/>
  <c r="AP114" i="3" s="1"/>
  <c r="AO37" i="3"/>
  <c r="AO53" i="3" s="1"/>
  <c r="AO77" i="3" s="1"/>
  <c r="AO25" i="3" s="1"/>
  <c r="AO113" i="3" s="1"/>
  <c r="AM42" i="3"/>
  <c r="AN44" i="3" s="1"/>
  <c r="AM51" i="3"/>
  <c r="AL30" i="3"/>
  <c r="AL111" i="3"/>
  <c r="AN10" i="3"/>
  <c r="AN9" i="3"/>
  <c r="AO39" i="3"/>
  <c r="AJ11" i="2"/>
  <c r="AJ13" i="2" s="1"/>
  <c r="BN50" i="2"/>
  <c r="BO34" i="2"/>
  <c r="BM33" i="1"/>
  <c r="BK70" i="1"/>
  <c r="BK81" i="1" s="1"/>
  <c r="BM74" i="2"/>
  <c r="BL48" i="1"/>
  <c r="BL59" i="1" s="1"/>
  <c r="AI11" i="1"/>
  <c r="AH117" i="1"/>
  <c r="AH95" i="1"/>
  <c r="AH106" i="1"/>
  <c r="AL119" i="1"/>
  <c r="AL108" i="1"/>
  <c r="AL97" i="1"/>
  <c r="N37" i="7"/>
  <c r="AR120" i="1"/>
  <c r="AR98" i="1"/>
  <c r="AR109" i="1"/>
  <c r="AK37" i="2"/>
  <c r="AJ36" i="2"/>
  <c r="AI42" i="2"/>
  <c r="AI51" i="2"/>
  <c r="AH34" i="1"/>
  <c r="AO39" i="2"/>
  <c r="AL38" i="2"/>
  <c r="AI107" i="1"/>
  <c r="AI96" i="1"/>
  <c r="AI118" i="1"/>
  <c r="AF121" i="1"/>
  <c r="U36" i="7" s="1"/>
  <c r="S36" i="7"/>
  <c r="AF110" i="1"/>
  <c r="T36" i="7" s="1"/>
  <c r="AF99" i="1"/>
  <c r="R36" i="7" s="1"/>
  <c r="AG94" i="1"/>
  <c r="AG105" i="1"/>
  <c r="AG116" i="1"/>
  <c r="AH30" i="2" l="1"/>
  <c r="AH118" i="2" s="1"/>
  <c r="BI122" i="2"/>
  <c r="BH22" i="1"/>
  <c r="BI110" i="2"/>
  <c r="BK98" i="2"/>
  <c r="BJ22" i="2"/>
  <c r="BG103" i="1"/>
  <c r="BG92" i="1"/>
  <c r="BG114" i="1"/>
  <c r="AH82" i="2"/>
  <c r="AG77" i="1" s="1"/>
  <c r="AG88" i="1" s="1"/>
  <c r="P37" i="7" s="1"/>
  <c r="AG71" i="1"/>
  <c r="AG82" i="1" s="1"/>
  <c r="AH123" i="2"/>
  <c r="AH111" i="2"/>
  <c r="AH14" i="1"/>
  <c r="H38" i="7" s="1"/>
  <c r="AI38" i="11"/>
  <c r="L39" i="7"/>
  <c r="AI22" i="11"/>
  <c r="AI73" i="1"/>
  <c r="AI84" i="1" s="1"/>
  <c r="AT80" i="2"/>
  <c r="AS76" i="1" s="1"/>
  <c r="AS87" i="1" s="1"/>
  <c r="E38" i="7"/>
  <c r="AJ52" i="1"/>
  <c r="AJ63" i="1" s="1"/>
  <c r="AK78" i="2"/>
  <c r="AN79" i="2"/>
  <c r="AM53" i="1"/>
  <c r="AM64" i="1" s="1"/>
  <c r="M37" i="7"/>
  <c r="AG43" i="1"/>
  <c r="AI76" i="2"/>
  <c r="AH50" i="1"/>
  <c r="AH61" i="1" s="1"/>
  <c r="AJ15" i="2"/>
  <c r="AJ35" i="2" s="1"/>
  <c r="AI13" i="1"/>
  <c r="F39" i="7" s="1"/>
  <c r="AN11" i="3"/>
  <c r="AN13" i="3" s="1"/>
  <c r="AN15" i="3" s="1"/>
  <c r="AN35" i="3" s="1"/>
  <c r="AM45" i="3"/>
  <c r="AL106" i="3"/>
  <c r="AL118" i="3"/>
  <c r="AM75" i="3"/>
  <c r="AM58" i="3"/>
  <c r="AM70" i="3" s="1"/>
  <c r="AK7" i="2"/>
  <c r="AK10" i="2" s="1"/>
  <c r="AJ10" i="1" s="1"/>
  <c r="AJ58" i="11" s="1"/>
  <c r="AO55" i="3"/>
  <c r="AO79" i="3" s="1"/>
  <c r="AO27" i="3" s="1"/>
  <c r="AO115" i="3" s="1"/>
  <c r="BN74" i="2"/>
  <c r="BM48" i="1"/>
  <c r="BM59" i="1" s="1"/>
  <c r="BL70" i="1"/>
  <c r="BL81" i="1" s="1"/>
  <c r="BO50" i="2"/>
  <c r="BP34" i="2"/>
  <c r="BN33" i="1"/>
  <c r="AG104" i="1"/>
  <c r="AG29" i="1"/>
  <c r="AG115" i="1"/>
  <c r="AK37" i="1"/>
  <c r="AL54" i="2"/>
  <c r="AU56" i="2"/>
  <c r="AT39" i="1"/>
  <c r="AI58" i="2"/>
  <c r="AI70" i="2" s="1"/>
  <c r="AH49" i="1"/>
  <c r="AI75" i="2"/>
  <c r="AO55" i="2"/>
  <c r="AN38" i="1"/>
  <c r="AI45" i="2"/>
  <c r="AJ44" i="2"/>
  <c r="AI42" i="1" s="1"/>
  <c r="C39" i="7" s="1"/>
  <c r="AJ125" i="2"/>
  <c r="AJ113" i="2"/>
  <c r="AI25" i="1"/>
  <c r="AJ36" i="1"/>
  <c r="AK53" i="2"/>
  <c r="AH40" i="1"/>
  <c r="I38" i="7"/>
  <c r="AJ52" i="2"/>
  <c r="AI35" i="1"/>
  <c r="Q37" i="7" l="1"/>
  <c r="AH130" i="2"/>
  <c r="AH106" i="2"/>
  <c r="AH94" i="2"/>
  <c r="BH92" i="1"/>
  <c r="BH103" i="1"/>
  <c r="BH114" i="1"/>
  <c r="BL98" i="2"/>
  <c r="BK22" i="2"/>
  <c r="BJ122" i="2"/>
  <c r="BJ110" i="2"/>
  <c r="BI22" i="1"/>
  <c r="AG93" i="1"/>
  <c r="AV40" i="2"/>
  <c r="AZ40" i="3"/>
  <c r="AZ56" i="3" s="1"/>
  <c r="AZ80" i="3" s="1"/>
  <c r="AZ28" i="3" s="1"/>
  <c r="AZ116" i="3" s="1"/>
  <c r="AI42" i="11"/>
  <c r="AI41" i="11"/>
  <c r="AI40" i="11"/>
  <c r="AI43" i="11"/>
  <c r="AJ56" i="11"/>
  <c r="AJ53" i="11"/>
  <c r="AJ54" i="11"/>
  <c r="AJ57" i="11"/>
  <c r="AJ55" i="11"/>
  <c r="AT28" i="2"/>
  <c r="AT128" i="2" s="1"/>
  <c r="AK26" i="2"/>
  <c r="AJ74" i="1"/>
  <c r="AJ85" i="1" s="1"/>
  <c r="AG44" i="1"/>
  <c r="K37" i="7" s="1"/>
  <c r="J37" i="7"/>
  <c r="AI15" i="1"/>
  <c r="AI12" i="1"/>
  <c r="G39" i="7" s="1"/>
  <c r="AH72" i="1"/>
  <c r="AH83" i="1" s="1"/>
  <c r="AI24" i="2"/>
  <c r="AN27" i="2"/>
  <c r="AM75" i="1"/>
  <c r="AM86" i="1" s="1"/>
  <c r="AO7" i="3"/>
  <c r="AO10" i="3" s="1"/>
  <c r="AM23" i="3"/>
  <c r="AM82" i="3"/>
  <c r="AM94" i="3" s="1"/>
  <c r="AN42" i="3"/>
  <c r="AQ38" i="3"/>
  <c r="AQ54" i="3" s="1"/>
  <c r="AQ78" i="3" s="1"/>
  <c r="AQ26" i="3" s="1"/>
  <c r="AQ114" i="3" s="1"/>
  <c r="AP37" i="3"/>
  <c r="AP53" i="3" s="1"/>
  <c r="AP77" i="3" s="1"/>
  <c r="AP25" i="3" s="1"/>
  <c r="AP113" i="3" s="1"/>
  <c r="AO36" i="3"/>
  <c r="AO52" i="3" s="1"/>
  <c r="AO76" i="3" s="1"/>
  <c r="AO24" i="3" s="1"/>
  <c r="AO112" i="3" s="1"/>
  <c r="AN51" i="3"/>
  <c r="AJ7" i="1"/>
  <c r="AK9" i="2"/>
  <c r="AJ9" i="1" s="1"/>
  <c r="AJ44" i="11" s="1"/>
  <c r="AP39" i="3"/>
  <c r="BP50" i="2"/>
  <c r="BQ34" i="2"/>
  <c r="BO33" i="1"/>
  <c r="BO74" i="2"/>
  <c r="BN48" i="1"/>
  <c r="BN59" i="1" s="1"/>
  <c r="BM70" i="1"/>
  <c r="BM81" i="1" s="1"/>
  <c r="AH43" i="1"/>
  <c r="M38" i="7"/>
  <c r="AK77" i="2"/>
  <c r="AJ51" i="1"/>
  <c r="AJ62" i="1" s="1"/>
  <c r="AN53" i="1"/>
  <c r="AN64" i="1" s="1"/>
  <c r="AO79" i="2"/>
  <c r="AI23" i="2"/>
  <c r="AH71" i="1"/>
  <c r="AH82" i="1" s="1"/>
  <c r="AI82" i="2"/>
  <c r="AL37" i="2"/>
  <c r="AJ51" i="2"/>
  <c r="AK36" i="2"/>
  <c r="AM38" i="2"/>
  <c r="AI34" i="1"/>
  <c r="AJ42" i="2"/>
  <c r="AP39" i="2"/>
  <c r="AT54" i="1"/>
  <c r="AT65" i="1" s="1"/>
  <c r="AU80" i="2"/>
  <c r="AH55" i="1"/>
  <c r="AH60" i="1"/>
  <c r="S37" i="7"/>
  <c r="AG99" i="1"/>
  <c r="R37" i="7" s="1"/>
  <c r="AG121" i="1"/>
  <c r="U37" i="7" s="1"/>
  <c r="AG110" i="1"/>
  <c r="T37" i="7" s="1"/>
  <c r="AI50" i="1"/>
  <c r="AI61" i="1" s="1"/>
  <c r="AJ76" i="2"/>
  <c r="AI106" i="1"/>
  <c r="AI95" i="1"/>
  <c r="AI117" i="1"/>
  <c r="AL78" i="2"/>
  <c r="AK52" i="1"/>
  <c r="AK63" i="1" s="1"/>
  <c r="BM98" i="2" l="1"/>
  <c r="BL22" i="2"/>
  <c r="BK122" i="2"/>
  <c r="BK110" i="2"/>
  <c r="BJ22" i="1"/>
  <c r="G34" i="9"/>
  <c r="BI114" i="1"/>
  <c r="BI92" i="1"/>
  <c r="BI103" i="1"/>
  <c r="E39" i="7"/>
  <c r="AJ38" i="11"/>
  <c r="AJ42" i="11" s="1"/>
  <c r="AS28" i="1"/>
  <c r="AS109" i="1" s="1"/>
  <c r="AT116" i="2"/>
  <c r="AI14" i="1"/>
  <c r="H39" i="7" s="1"/>
  <c r="AJ26" i="1"/>
  <c r="AK126" i="2"/>
  <c r="AK114" i="2"/>
  <c r="AN127" i="2"/>
  <c r="AN115" i="2"/>
  <c r="AM27" i="1"/>
  <c r="AH24" i="1"/>
  <c r="AI112" i="2"/>
  <c r="AI124" i="2"/>
  <c r="AJ11" i="1"/>
  <c r="AO9" i="3"/>
  <c r="AO11" i="3" s="1"/>
  <c r="AP7" i="3" s="1"/>
  <c r="AP10" i="3" s="1"/>
  <c r="AK11" i="2"/>
  <c r="AM30" i="3"/>
  <c r="AM106" i="3" s="1"/>
  <c r="AM111" i="3"/>
  <c r="AN75" i="3"/>
  <c r="AN58" i="3"/>
  <c r="AN70" i="3" s="1"/>
  <c r="AO44" i="3"/>
  <c r="AN45" i="3"/>
  <c r="AP55" i="3"/>
  <c r="AP79" i="3" s="1"/>
  <c r="AP27" i="3" s="1"/>
  <c r="AP115" i="3" s="1"/>
  <c r="BN70" i="1"/>
  <c r="BN81" i="1" s="1"/>
  <c r="BQ50" i="2"/>
  <c r="BR34" i="2"/>
  <c r="BP33" i="1"/>
  <c r="BP74" i="2"/>
  <c r="BO48" i="1"/>
  <c r="BO59" i="1" s="1"/>
  <c r="AJ24" i="2"/>
  <c r="AI72" i="1"/>
  <c r="AI83" i="1" s="1"/>
  <c r="AK74" i="1"/>
  <c r="AK85" i="1" s="1"/>
  <c r="AL26" i="2"/>
  <c r="AU28" i="2"/>
  <c r="AT76" i="1"/>
  <c r="AT87" i="1" s="1"/>
  <c r="AM54" i="2"/>
  <c r="AL37" i="1"/>
  <c r="AL53" i="2"/>
  <c r="AK36" i="1"/>
  <c r="AO27" i="2"/>
  <c r="AN75" i="1"/>
  <c r="AN86" i="1" s="1"/>
  <c r="AI40" i="1"/>
  <c r="M39" i="7" s="1"/>
  <c r="I39" i="7"/>
  <c r="AI30" i="2"/>
  <c r="AH23" i="1"/>
  <c r="AI111" i="2"/>
  <c r="AI123" i="2"/>
  <c r="AP55" i="2"/>
  <c r="AO38" i="1"/>
  <c r="AK52" i="2"/>
  <c r="AJ35" i="1"/>
  <c r="AI94" i="2"/>
  <c r="AH77" i="1"/>
  <c r="J38" i="7"/>
  <c r="AH44" i="1"/>
  <c r="K38" i="7" s="1"/>
  <c r="AU39" i="1"/>
  <c r="AV56" i="2"/>
  <c r="AK25" i="2"/>
  <c r="AJ73" i="1"/>
  <c r="AJ84" i="1" s="1"/>
  <c r="N38" i="7"/>
  <c r="AH66" i="1"/>
  <c r="O38" i="7" s="1"/>
  <c r="AJ45" i="2"/>
  <c r="AK44" i="2"/>
  <c r="AJ42" i="1" s="1"/>
  <c r="C40" i="7" s="1"/>
  <c r="AI49" i="1"/>
  <c r="AJ58" i="2"/>
  <c r="AJ70" i="2" s="1"/>
  <c r="AJ75" i="2"/>
  <c r="BK22" i="1" l="1"/>
  <c r="BL110" i="2"/>
  <c r="BL122" i="2"/>
  <c r="BJ92" i="1"/>
  <c r="BJ103" i="1"/>
  <c r="BJ114" i="1"/>
  <c r="BN98" i="2"/>
  <c r="BM22" i="2"/>
  <c r="AJ43" i="11"/>
  <c r="L40" i="7"/>
  <c r="AJ22" i="11"/>
  <c r="AJ41" i="11"/>
  <c r="AJ40" i="11"/>
  <c r="AS98" i="1"/>
  <c r="AS120" i="1"/>
  <c r="AJ118" i="1"/>
  <c r="AJ96" i="1"/>
  <c r="AJ107" i="1"/>
  <c r="AM119" i="1"/>
  <c r="AM108" i="1"/>
  <c r="AM97" i="1"/>
  <c r="AH105" i="1"/>
  <c r="AH116" i="1"/>
  <c r="AH94" i="1"/>
  <c r="AP9" i="3"/>
  <c r="AP11" i="3" s="1"/>
  <c r="AO13" i="3"/>
  <c r="AO15" i="3" s="1"/>
  <c r="AO35" i="3" s="1"/>
  <c r="AK13" i="2"/>
  <c r="AL7" i="2"/>
  <c r="AM118" i="3"/>
  <c r="AN82" i="3"/>
  <c r="AN94" i="3" s="1"/>
  <c r="AN23" i="3"/>
  <c r="AI43" i="1"/>
  <c r="AI44" i="1" s="1"/>
  <c r="K39" i="7" s="1"/>
  <c r="BR50" i="2"/>
  <c r="BS34" i="2"/>
  <c r="BQ33" i="1"/>
  <c r="BO70" i="1"/>
  <c r="BO81" i="1" s="1"/>
  <c r="BQ74" i="2"/>
  <c r="BP48" i="1"/>
  <c r="BP59" i="1" s="1"/>
  <c r="AI106" i="2"/>
  <c r="AI118" i="2"/>
  <c r="AI130" i="2"/>
  <c r="AO115" i="2"/>
  <c r="AN27" i="1"/>
  <c r="AO127" i="2"/>
  <c r="AL52" i="1"/>
  <c r="AL63" i="1" s="1"/>
  <c r="AM78" i="2"/>
  <c r="AL114" i="2"/>
  <c r="AK26" i="1"/>
  <c r="AL126" i="2"/>
  <c r="AO53" i="1"/>
  <c r="AO64" i="1" s="1"/>
  <c r="AP79" i="2"/>
  <c r="AU128" i="2"/>
  <c r="AU116" i="2"/>
  <c r="AT28" i="1"/>
  <c r="AI60" i="1"/>
  <c r="AI55" i="1"/>
  <c r="AJ25" i="1"/>
  <c r="AK113" i="2"/>
  <c r="AK125" i="2"/>
  <c r="AJ50" i="1"/>
  <c r="AJ61" i="1" s="1"/>
  <c r="AK76" i="2"/>
  <c r="AJ23" i="2"/>
  <c r="AJ82" i="2"/>
  <c r="AI71" i="1"/>
  <c r="AI82" i="1" s="1"/>
  <c r="AV80" i="2"/>
  <c r="AU54" i="1"/>
  <c r="AU65" i="1" s="1"/>
  <c r="AH88" i="1"/>
  <c r="P38" i="7" s="1"/>
  <c r="Q38" i="7"/>
  <c r="AH29" i="1"/>
  <c r="AH104" i="1"/>
  <c r="AH93" i="1"/>
  <c r="AH115" i="1"/>
  <c r="AK51" i="1"/>
  <c r="AK62" i="1" s="1"/>
  <c r="AL77" i="2"/>
  <c r="AJ124" i="2"/>
  <c r="AJ112" i="2"/>
  <c r="AI24" i="1"/>
  <c r="BM110" i="2" l="1"/>
  <c r="BL22" i="1"/>
  <c r="BM122" i="2"/>
  <c r="BO98" i="2"/>
  <c r="BN22" i="2"/>
  <c r="BK92" i="1"/>
  <c r="BK114" i="1"/>
  <c r="BK103" i="1"/>
  <c r="BA40" i="3"/>
  <c r="BA56" i="3" s="1"/>
  <c r="BA80" i="3" s="1"/>
  <c r="BA28" i="3" s="1"/>
  <c r="BA116" i="3" s="1"/>
  <c r="AK15" i="2"/>
  <c r="AK35" i="2" s="1"/>
  <c r="AJ13" i="1"/>
  <c r="AP13" i="3"/>
  <c r="AP15" i="3" s="1"/>
  <c r="AP35" i="3" s="1"/>
  <c r="AQ7" i="3"/>
  <c r="AQ10" i="3" s="1"/>
  <c r="AP36" i="3"/>
  <c r="AP52" i="3" s="1"/>
  <c r="AP76" i="3" s="1"/>
  <c r="AP24" i="3" s="1"/>
  <c r="AP112" i="3" s="1"/>
  <c r="AQ37" i="3"/>
  <c r="AQ53" i="3" s="1"/>
  <c r="AQ77" i="3" s="1"/>
  <c r="AQ25" i="3" s="1"/>
  <c r="AQ113" i="3" s="1"/>
  <c r="AO51" i="3"/>
  <c r="AO42" i="3"/>
  <c r="AP44" i="3" s="1"/>
  <c r="AR38" i="3"/>
  <c r="AR54" i="3" s="1"/>
  <c r="AR78" i="3" s="1"/>
  <c r="AR26" i="3" s="1"/>
  <c r="AR114" i="3" s="1"/>
  <c r="AL9" i="2"/>
  <c r="AK7" i="1"/>
  <c r="AL10" i="2"/>
  <c r="AK10" i="1" s="1"/>
  <c r="AK58" i="11" s="1"/>
  <c r="AN30" i="3"/>
  <c r="AN106" i="3" s="1"/>
  <c r="AN111" i="3"/>
  <c r="J39" i="7"/>
  <c r="BP70" i="1"/>
  <c r="BP81" i="1" s="1"/>
  <c r="BS50" i="2"/>
  <c r="BT34" i="2"/>
  <c r="BR33" i="1"/>
  <c r="BR74" i="2"/>
  <c r="BQ48" i="1"/>
  <c r="BQ59" i="1" s="1"/>
  <c r="AJ117" i="1"/>
  <c r="AJ106" i="1"/>
  <c r="AJ95" i="1"/>
  <c r="N39" i="7"/>
  <c r="AI66" i="1"/>
  <c r="O39" i="7" s="1"/>
  <c r="AI94" i="1"/>
  <c r="AI116" i="1"/>
  <c r="AI105" i="1"/>
  <c r="AV28" i="2"/>
  <c r="AU76" i="1"/>
  <c r="AU87" i="1" s="1"/>
  <c r="AJ72" i="1"/>
  <c r="AJ83" i="1" s="1"/>
  <c r="AK24" i="2"/>
  <c r="AI77" i="1"/>
  <c r="AJ94" i="2"/>
  <c r="AO75" i="1"/>
  <c r="AO86" i="1" s="1"/>
  <c r="AP27" i="2"/>
  <c r="AK118" i="1"/>
  <c r="AK96" i="1"/>
  <c r="AK107" i="1"/>
  <c r="S38" i="7"/>
  <c r="AH99" i="1"/>
  <c r="R38" i="7" s="1"/>
  <c r="AH121" i="1"/>
  <c r="U38" i="7" s="1"/>
  <c r="AH110" i="1"/>
  <c r="T38" i="7" s="1"/>
  <c r="AM26" i="2"/>
  <c r="AL74" i="1"/>
  <c r="AL85" i="1" s="1"/>
  <c r="AK73" i="1"/>
  <c r="AK84" i="1" s="1"/>
  <c r="AL25" i="2"/>
  <c r="AJ111" i="2"/>
  <c r="AJ123" i="2"/>
  <c r="AJ30" i="2"/>
  <c r="AI23" i="1"/>
  <c r="AT109" i="1"/>
  <c r="AT120" i="1"/>
  <c r="AT98" i="1"/>
  <c r="AN119" i="1"/>
  <c r="AN108" i="1"/>
  <c r="AN97" i="1"/>
  <c r="BL103" i="1" l="1"/>
  <c r="BL114" i="1"/>
  <c r="BL92" i="1"/>
  <c r="BP98" i="2"/>
  <c r="BO22" i="2"/>
  <c r="BN122" i="2"/>
  <c r="BM22" i="1"/>
  <c r="BN110" i="2"/>
  <c r="AW40" i="2"/>
  <c r="AP51" i="3"/>
  <c r="AP58" i="3" s="1"/>
  <c r="BB40" i="3"/>
  <c r="BB56" i="3" s="1"/>
  <c r="BB80" i="3" s="1"/>
  <c r="BB28" i="3" s="1"/>
  <c r="BB116" i="3" s="1"/>
  <c r="AK57" i="11"/>
  <c r="AK53" i="11"/>
  <c r="AK56" i="11"/>
  <c r="AK55" i="11"/>
  <c r="AK54" i="11"/>
  <c r="AJ15" i="1"/>
  <c r="AQ36" i="3"/>
  <c r="AQ52" i="3" s="1"/>
  <c r="AQ76" i="3" s="1"/>
  <c r="AQ24" i="3" s="1"/>
  <c r="AQ112" i="3" s="1"/>
  <c r="F40" i="7"/>
  <c r="AJ12" i="1"/>
  <c r="G40" i="7" s="1"/>
  <c r="AS38" i="3"/>
  <c r="AS54" i="3" s="1"/>
  <c r="AS78" i="3" s="1"/>
  <c r="AS26" i="3" s="1"/>
  <c r="AS114" i="3" s="1"/>
  <c r="AR37" i="3"/>
  <c r="AR53" i="3" s="1"/>
  <c r="AR77" i="3" s="1"/>
  <c r="AR25" i="3" s="1"/>
  <c r="AR113" i="3" s="1"/>
  <c r="AP42" i="3"/>
  <c r="AQ44" i="3" s="1"/>
  <c r="AO75" i="3"/>
  <c r="AO58" i="3"/>
  <c r="AO70" i="3" s="1"/>
  <c r="AO45" i="3"/>
  <c r="AJ34" i="1"/>
  <c r="AL36" i="2"/>
  <c r="AM37" i="2"/>
  <c r="AK51" i="2"/>
  <c r="AN38" i="2"/>
  <c r="AQ39" i="3"/>
  <c r="AK42" i="2"/>
  <c r="AQ39" i="2"/>
  <c r="AK9" i="1"/>
  <c r="AL11" i="2"/>
  <c r="AN118" i="3"/>
  <c r="BQ70" i="1"/>
  <c r="BQ81" i="1" s="1"/>
  <c r="BT50" i="2"/>
  <c r="BU34" i="2"/>
  <c r="BS33" i="1"/>
  <c r="BS74" i="2"/>
  <c r="BR48" i="1"/>
  <c r="BR59" i="1" s="1"/>
  <c r="AM114" i="2"/>
  <c r="AL26" i="1"/>
  <c r="AM126" i="2"/>
  <c r="AK112" i="2"/>
  <c r="AJ24" i="1"/>
  <c r="AK124" i="2"/>
  <c r="AI104" i="1"/>
  <c r="AI115" i="1"/>
  <c r="AI93" i="1"/>
  <c r="AI29" i="1"/>
  <c r="AK25" i="1"/>
  <c r="AL125" i="2"/>
  <c r="AL113" i="2"/>
  <c r="AJ106" i="2"/>
  <c r="AJ118" i="2"/>
  <c r="AJ130" i="2"/>
  <c r="AP127" i="2"/>
  <c r="AO27" i="1"/>
  <c r="AP115" i="2"/>
  <c r="Q39" i="7"/>
  <c r="AI88" i="1"/>
  <c r="P39" i="7" s="1"/>
  <c r="AV116" i="2"/>
  <c r="AV128" i="2"/>
  <c r="AU28" i="1"/>
  <c r="BM92" i="1" l="1"/>
  <c r="BM114" i="1"/>
  <c r="BM103" i="1"/>
  <c r="BO110" i="2"/>
  <c r="BN22" i="1"/>
  <c r="BO122" i="2"/>
  <c r="BQ98" i="2"/>
  <c r="BP22" i="2"/>
  <c r="AJ14" i="1"/>
  <c r="H40" i="7" s="1"/>
  <c r="AP75" i="3"/>
  <c r="AP82" i="3" s="1"/>
  <c r="AP94" i="3" s="1"/>
  <c r="AK11" i="1"/>
  <c r="AK22" i="11" s="1"/>
  <c r="AK23" i="11" s="1"/>
  <c r="AK44" i="11"/>
  <c r="E40" i="7"/>
  <c r="AK38" i="11"/>
  <c r="AP45" i="3"/>
  <c r="AO82" i="3"/>
  <c r="AO94" i="3" s="1"/>
  <c r="AO23" i="3"/>
  <c r="AJ49" i="1"/>
  <c r="AK75" i="2"/>
  <c r="AK58" i="2"/>
  <c r="AK70" i="2" s="1"/>
  <c r="AL44" i="2"/>
  <c r="AK42" i="1" s="1"/>
  <c r="C41" i="7" s="1"/>
  <c r="C42" i="7" s="1"/>
  <c r="C5" i="7" s="1"/>
  <c r="AK45" i="2"/>
  <c r="AL36" i="1"/>
  <c r="AM53" i="2"/>
  <c r="AM7" i="2"/>
  <c r="AL13" i="2"/>
  <c r="AQ9" i="3"/>
  <c r="AQ11" i="3" s="1"/>
  <c r="AQ55" i="3"/>
  <c r="AQ79" i="3" s="1"/>
  <c r="AQ27" i="3" s="1"/>
  <c r="AQ115" i="3" s="1"/>
  <c r="AL52" i="2"/>
  <c r="AK35" i="1"/>
  <c r="AW56" i="2"/>
  <c r="AV39" i="1"/>
  <c r="AQ55" i="2"/>
  <c r="AP38" i="1"/>
  <c r="AM37" i="1"/>
  <c r="AN54" i="2"/>
  <c r="I40" i="7"/>
  <c r="AJ40" i="1"/>
  <c r="AP70" i="3"/>
  <c r="BU50" i="2"/>
  <c r="BV34" i="2"/>
  <c r="BT33" i="1"/>
  <c r="BR70" i="1"/>
  <c r="BR81" i="1" s="1"/>
  <c r="BT74" i="2"/>
  <c r="BS48" i="1"/>
  <c r="BS59" i="1" s="1"/>
  <c r="AL96" i="1"/>
  <c r="AL118" i="1"/>
  <c r="AL107" i="1"/>
  <c r="AK106" i="1"/>
  <c r="AK117" i="1"/>
  <c r="AK95" i="1"/>
  <c r="AO97" i="1"/>
  <c r="AO108" i="1"/>
  <c r="AO119" i="1"/>
  <c r="AI121" i="1"/>
  <c r="U39" i="7" s="1"/>
  <c r="AI99" i="1"/>
  <c r="R39" i="7" s="1"/>
  <c r="AI110" i="1"/>
  <c r="T39" i="7" s="1"/>
  <c r="S39" i="7"/>
  <c r="AU120" i="1"/>
  <c r="AU109" i="1"/>
  <c r="AU98" i="1"/>
  <c r="AJ116" i="1"/>
  <c r="AJ94" i="1"/>
  <c r="AJ105" i="1"/>
  <c r="BP110" i="2" l="1"/>
  <c r="BO22" i="1"/>
  <c r="BP122" i="2"/>
  <c r="BR98" i="2"/>
  <c r="BQ22" i="2"/>
  <c r="BN114" i="1"/>
  <c r="BN103" i="1"/>
  <c r="BN92" i="1"/>
  <c r="AP23" i="3"/>
  <c r="L41" i="7"/>
  <c r="L42" i="7" s="1"/>
  <c r="L5" i="7" s="1"/>
  <c r="E3" i="9" s="1"/>
  <c r="G8" i="8" s="1"/>
  <c r="AK43" i="11"/>
  <c r="AK40" i="11"/>
  <c r="AK42" i="11"/>
  <c r="AK41" i="11"/>
  <c r="AL15" i="2"/>
  <c r="AL35" i="2" s="1"/>
  <c r="AK13" i="1"/>
  <c r="AO111" i="3"/>
  <c r="AO30" i="3"/>
  <c r="AJ43" i="1"/>
  <c r="M40" i="7"/>
  <c r="AL51" i="1"/>
  <c r="AL62" i="1" s="1"/>
  <c r="AM77" i="2"/>
  <c r="AR7" i="3"/>
  <c r="AR10" i="3" s="1"/>
  <c r="AQ13" i="3"/>
  <c r="AQ15" i="3" s="1"/>
  <c r="AQ35" i="3" s="1"/>
  <c r="AP53" i="1"/>
  <c r="AP64" i="1" s="1"/>
  <c r="AQ79" i="2"/>
  <c r="AK50" i="1"/>
  <c r="AK61" i="1" s="1"/>
  <c r="AL76" i="2"/>
  <c r="AK82" i="2"/>
  <c r="AK23" i="2"/>
  <c r="AJ71" i="1"/>
  <c r="AJ82" i="1" s="1"/>
  <c r="AW80" i="2"/>
  <c r="AV54" i="1"/>
  <c r="AV65" i="1" s="1"/>
  <c r="AM9" i="2"/>
  <c r="AM10" i="2"/>
  <c r="AL10" i="1" s="1"/>
  <c r="AL58" i="11" s="1"/>
  <c r="AL7" i="1"/>
  <c r="AN78" i="2"/>
  <c r="AM52" i="1"/>
  <c r="AM63" i="1" s="1"/>
  <c r="AJ55" i="1"/>
  <c r="AJ60" i="1"/>
  <c r="AP111" i="3"/>
  <c r="AP30" i="3"/>
  <c r="AP106" i="3" s="1"/>
  <c r="BU74" i="2"/>
  <c r="BT48" i="1"/>
  <c r="BT59" i="1" s="1"/>
  <c r="BS70" i="1"/>
  <c r="BS81" i="1" s="1"/>
  <c r="BV50" i="2"/>
  <c r="BU33" i="1"/>
  <c r="AM11" i="2" l="1"/>
  <c r="BS98" i="2"/>
  <c r="BR22" i="2"/>
  <c r="BO103" i="1"/>
  <c r="BO92" i="1"/>
  <c r="BO114" i="1"/>
  <c r="BQ122" i="2"/>
  <c r="BQ110" i="2"/>
  <c r="BP22" i="1"/>
  <c r="AX40" i="2"/>
  <c r="BC40" i="3"/>
  <c r="BC56" i="3" s="1"/>
  <c r="BC80" i="3" s="1"/>
  <c r="BC28" i="3" s="1"/>
  <c r="BC116" i="3" s="1"/>
  <c r="AL57" i="11"/>
  <c r="AL53" i="11"/>
  <c r="AL56" i="11"/>
  <c r="AL55" i="11"/>
  <c r="AL54" i="11"/>
  <c r="AK15" i="1"/>
  <c r="F41" i="7"/>
  <c r="AK12" i="1"/>
  <c r="G41" i="7" s="1"/>
  <c r="AO106" i="3"/>
  <c r="AO118" i="3"/>
  <c r="AV76" i="1"/>
  <c r="AV87" i="1" s="1"/>
  <c r="AW28" i="2"/>
  <c r="AO38" i="2"/>
  <c r="AR39" i="2"/>
  <c r="AR39" i="3"/>
  <c r="AL51" i="2"/>
  <c r="AL42" i="2"/>
  <c r="AM44" i="2" s="1"/>
  <c r="AL42" i="1" s="1"/>
  <c r="C45" i="7" s="1"/>
  <c r="AK34" i="1"/>
  <c r="AM36" i="2"/>
  <c r="AN37" i="2"/>
  <c r="AL24" i="2"/>
  <c r="AK72" i="1"/>
  <c r="AK83" i="1" s="1"/>
  <c r="AL9" i="1"/>
  <c r="AK30" i="2"/>
  <c r="AJ23" i="1"/>
  <c r="AK111" i="2"/>
  <c r="AK123" i="2"/>
  <c r="AQ27" i="2"/>
  <c r="AP75" i="1"/>
  <c r="AP86" i="1" s="1"/>
  <c r="AM25" i="2"/>
  <c r="AL73" i="1"/>
  <c r="AL84" i="1" s="1"/>
  <c r="AS37" i="3"/>
  <c r="AS53" i="3" s="1"/>
  <c r="AS77" i="3" s="1"/>
  <c r="AS25" i="3" s="1"/>
  <c r="AS113" i="3" s="1"/>
  <c r="AR36" i="3"/>
  <c r="AR52" i="3" s="1"/>
  <c r="AR76" i="3" s="1"/>
  <c r="AR24" i="3" s="1"/>
  <c r="AR112" i="3" s="1"/>
  <c r="AQ51" i="3"/>
  <c r="AQ42" i="3"/>
  <c r="AR44" i="3" s="1"/>
  <c r="AT38" i="3"/>
  <c r="AT54" i="3" s="1"/>
  <c r="AT78" i="3" s="1"/>
  <c r="AT26" i="3" s="1"/>
  <c r="AT114" i="3" s="1"/>
  <c r="N40" i="7"/>
  <c r="AJ66" i="1"/>
  <c r="O40" i="7" s="1"/>
  <c r="AM74" i="1"/>
  <c r="AM85" i="1" s="1"/>
  <c r="AN26" i="2"/>
  <c r="AK94" i="2"/>
  <c r="AJ77" i="1"/>
  <c r="J40" i="7"/>
  <c r="AJ44" i="1"/>
  <c r="K40" i="7" s="1"/>
  <c r="AP118" i="3"/>
  <c r="BW50" i="2"/>
  <c r="BX34" i="2"/>
  <c r="BV33" i="1"/>
  <c r="BV74" i="2"/>
  <c r="BU48" i="1"/>
  <c r="BU59" i="1" s="1"/>
  <c r="BT70" i="1"/>
  <c r="BT81" i="1" s="1"/>
  <c r="BP92" i="1" l="1"/>
  <c r="BP114" i="1"/>
  <c r="BP103" i="1"/>
  <c r="BQ22" i="1"/>
  <c r="BR122" i="2"/>
  <c r="BR110" i="2"/>
  <c r="BT98" i="2"/>
  <c r="BS22" i="2"/>
  <c r="AL11" i="1"/>
  <c r="AL22" i="11" s="1"/>
  <c r="AL44" i="11"/>
  <c r="AK14" i="1"/>
  <c r="H41" i="7" s="1"/>
  <c r="AL38" i="11"/>
  <c r="E41" i="7"/>
  <c r="F42" i="7"/>
  <c r="F5" i="7" s="1"/>
  <c r="G42" i="7"/>
  <c r="G5" i="7" s="1"/>
  <c r="E4" i="9" s="1"/>
  <c r="G9" i="8" s="1"/>
  <c r="AQ127" i="2"/>
  <c r="AQ115" i="2"/>
  <c r="AP27" i="1"/>
  <c r="AL112" i="2"/>
  <c r="AL124" i="2"/>
  <c r="AK24" i="1"/>
  <c r="AN37" i="1"/>
  <c r="AO54" i="2"/>
  <c r="AM13" i="2"/>
  <c r="AN7" i="2"/>
  <c r="AW39" i="1"/>
  <c r="AX56" i="2"/>
  <c r="AL58" i="2"/>
  <c r="AL70" i="2" s="1"/>
  <c r="AK49" i="1"/>
  <c r="AL75" i="2"/>
  <c r="AW128" i="2"/>
  <c r="AW116" i="2"/>
  <c r="AV28" i="1"/>
  <c r="AJ88" i="1"/>
  <c r="P40" i="7" s="1"/>
  <c r="Q40" i="7"/>
  <c r="AK130" i="2"/>
  <c r="AK118" i="2"/>
  <c r="AK106" i="2"/>
  <c r="AN53" i="2"/>
  <c r="AM36" i="1"/>
  <c r="AM26" i="1"/>
  <c r="AN126" i="2"/>
  <c r="AN114" i="2"/>
  <c r="AL45" i="2"/>
  <c r="AQ75" i="3"/>
  <c r="AQ58" i="3"/>
  <c r="AQ70" i="3" s="1"/>
  <c r="AM125" i="2"/>
  <c r="AM113" i="2"/>
  <c r="AL25" i="1"/>
  <c r="AL35" i="1"/>
  <c r="AM52" i="2"/>
  <c r="AR9" i="3"/>
  <c r="AR11" i="3" s="1"/>
  <c r="AR55" i="3"/>
  <c r="AR79" i="3" s="1"/>
  <c r="AR27" i="3" s="1"/>
  <c r="AR115" i="3" s="1"/>
  <c r="AJ115" i="1"/>
  <c r="AJ93" i="1"/>
  <c r="AJ104" i="1"/>
  <c r="AJ29" i="1"/>
  <c r="I41" i="7"/>
  <c r="I42" i="7" s="1"/>
  <c r="I5" i="7" s="1"/>
  <c r="E6" i="9" s="1"/>
  <c r="G12" i="8" s="1"/>
  <c r="AK40" i="1"/>
  <c r="AQ38" i="1"/>
  <c r="AR55" i="2"/>
  <c r="AQ45" i="3"/>
  <c r="BU70" i="1"/>
  <c r="BU81" i="1" s="1"/>
  <c r="BX50" i="2"/>
  <c r="BY34" i="2"/>
  <c r="BW33" i="1"/>
  <c r="BW74" i="2"/>
  <c r="BV48" i="1"/>
  <c r="BV59" i="1" s="1"/>
  <c r="BU98" i="2" l="1"/>
  <c r="BT22" i="2"/>
  <c r="BQ103" i="1"/>
  <c r="BQ92" i="1"/>
  <c r="BQ114" i="1"/>
  <c r="BR22" i="1"/>
  <c r="BS122" i="2"/>
  <c r="BS110" i="2"/>
  <c r="AL43" i="11"/>
  <c r="E42" i="7"/>
  <c r="E5" i="7" s="1"/>
  <c r="L45" i="7"/>
  <c r="AL40" i="11"/>
  <c r="AL41" i="11"/>
  <c r="AL42" i="11"/>
  <c r="AM15" i="2"/>
  <c r="AL15" i="1" s="1"/>
  <c r="AL13" i="1"/>
  <c r="M41" i="7"/>
  <c r="M42" i="7" s="1"/>
  <c r="M5" i="7" s="1"/>
  <c r="AK43" i="1"/>
  <c r="AL50" i="1"/>
  <c r="AL61" i="1" s="1"/>
  <c r="AM76" i="2"/>
  <c r="AQ82" i="3"/>
  <c r="AQ94" i="3" s="1"/>
  <c r="AQ23" i="3"/>
  <c r="AM118" i="1"/>
  <c r="AM107" i="1"/>
  <c r="AM96" i="1"/>
  <c r="AK60" i="1"/>
  <c r="AK55" i="1"/>
  <c r="AN9" i="2"/>
  <c r="AM9" i="1" s="1"/>
  <c r="AM44" i="11" s="1"/>
  <c r="AM7" i="1"/>
  <c r="AN10" i="2"/>
  <c r="AM10" i="1" s="1"/>
  <c r="AM58" i="11" s="1"/>
  <c r="AM35" i="2"/>
  <c r="AV120" i="1"/>
  <c r="AV98" i="1"/>
  <c r="AV109" i="1"/>
  <c r="AQ53" i="1"/>
  <c r="AQ64" i="1" s="1"/>
  <c r="AR79" i="2"/>
  <c r="AJ110" i="1"/>
  <c r="T40" i="7" s="1"/>
  <c r="S40" i="7"/>
  <c r="AJ121" i="1"/>
  <c r="U40" i="7" s="1"/>
  <c r="AJ99" i="1"/>
  <c r="R40" i="7" s="1"/>
  <c r="AM51" i="1"/>
  <c r="AM62" i="1" s="1"/>
  <c r="AN77" i="2"/>
  <c r="AX80" i="2"/>
  <c r="AW54" i="1"/>
  <c r="AW65" i="1" s="1"/>
  <c r="AN52" i="1"/>
  <c r="AN63" i="1" s="1"/>
  <c r="AO78" i="2"/>
  <c r="AL106" i="1"/>
  <c r="AL95" i="1"/>
  <c r="AL117" i="1"/>
  <c r="AK116" i="1"/>
  <c r="AK94" i="1"/>
  <c r="AK105" i="1"/>
  <c r="AR13" i="3"/>
  <c r="AR15" i="3" s="1"/>
  <c r="AR35" i="3" s="1"/>
  <c r="AS7" i="3"/>
  <c r="AS10" i="3" s="1"/>
  <c r="AK71" i="1"/>
  <c r="AK82" i="1" s="1"/>
  <c r="AL82" i="2"/>
  <c r="AL23" i="2"/>
  <c r="AP119" i="1"/>
  <c r="AP108" i="1"/>
  <c r="AP97" i="1"/>
  <c r="BY50" i="2"/>
  <c r="BZ34" i="2"/>
  <c r="BX33" i="1"/>
  <c r="BX74" i="2"/>
  <c r="BW48" i="1"/>
  <c r="BW59" i="1" s="1"/>
  <c r="BV70" i="1"/>
  <c r="BV81" i="1" s="1"/>
  <c r="BR114" i="1" l="1"/>
  <c r="BR92" i="1"/>
  <c r="BR103" i="1"/>
  <c r="BT110" i="2"/>
  <c r="BS22" i="1"/>
  <c r="BT122" i="2"/>
  <c r="BV98" i="2"/>
  <c r="BU22" i="2"/>
  <c r="AY40" i="2"/>
  <c r="BD40" i="3"/>
  <c r="BD56" i="3" s="1"/>
  <c r="BD80" i="3" s="1"/>
  <c r="BD28" i="3" s="1"/>
  <c r="BD116" i="3" s="1"/>
  <c r="H42" i="7"/>
  <c r="H5" i="7" s="1"/>
  <c r="AM38" i="11"/>
  <c r="AM42" i="11" s="1"/>
  <c r="AM55" i="11"/>
  <c r="AM53" i="11"/>
  <c r="AM56" i="11"/>
  <c r="AM54" i="11"/>
  <c r="AM57" i="11"/>
  <c r="F45" i="7"/>
  <c r="AL12" i="1"/>
  <c r="G45" i="7" s="1"/>
  <c r="AX28" i="2"/>
  <c r="AW76" i="1"/>
  <c r="AW87" i="1" s="1"/>
  <c r="AL14" i="1"/>
  <c r="H45" i="7" s="1"/>
  <c r="E45" i="7"/>
  <c r="AM24" i="2"/>
  <c r="AL72" i="1"/>
  <c r="AL83" i="1" s="1"/>
  <c r="AL111" i="2"/>
  <c r="AL30" i="2"/>
  <c r="AL123" i="2"/>
  <c r="AK23" i="1"/>
  <c r="AS36" i="3"/>
  <c r="AS52" i="3" s="1"/>
  <c r="AS76" i="3" s="1"/>
  <c r="AS24" i="3" s="1"/>
  <c r="AS112" i="3" s="1"/>
  <c r="AR51" i="3"/>
  <c r="AR42" i="3"/>
  <c r="AT37" i="3"/>
  <c r="AT53" i="3" s="1"/>
  <c r="AT77" i="3" s="1"/>
  <c r="AT25" i="3" s="1"/>
  <c r="AT113" i="3" s="1"/>
  <c r="AU38" i="3"/>
  <c r="AU54" i="3" s="1"/>
  <c r="AU78" i="3" s="1"/>
  <c r="AU26" i="3" s="1"/>
  <c r="AU114" i="3" s="1"/>
  <c r="AO26" i="2"/>
  <c r="AN74" i="1"/>
  <c r="AN85" i="1" s="1"/>
  <c r="AN25" i="2"/>
  <c r="AM73" i="1"/>
  <c r="AM84" i="1" s="1"/>
  <c r="AS39" i="3"/>
  <c r="AP38" i="2"/>
  <c r="AS39" i="2"/>
  <c r="AL34" i="1"/>
  <c r="AN36" i="2"/>
  <c r="AO37" i="2"/>
  <c r="AM51" i="2"/>
  <c r="AM42" i="2"/>
  <c r="AK66" i="1"/>
  <c r="O41" i="7" s="1"/>
  <c r="N41" i="7"/>
  <c r="AK77" i="1"/>
  <c r="AL94" i="2"/>
  <c r="AN11" i="2"/>
  <c r="AM11" i="1"/>
  <c r="AM22" i="11" s="1"/>
  <c r="AQ30" i="3"/>
  <c r="AQ106" i="3" s="1"/>
  <c r="AQ111" i="3"/>
  <c r="AK44" i="1"/>
  <c r="K41" i="7" s="1"/>
  <c r="J41" i="7"/>
  <c r="AR27" i="2"/>
  <c r="AQ75" i="1"/>
  <c r="AQ86" i="1" s="1"/>
  <c r="E7" i="9"/>
  <c r="G13" i="8" s="1"/>
  <c r="X5" i="7"/>
  <c r="BW70" i="1"/>
  <c r="BW81" i="1" s="1"/>
  <c r="BY74" i="2"/>
  <c r="BX48" i="1"/>
  <c r="BX59" i="1" s="1"/>
  <c r="BZ50" i="2"/>
  <c r="CA34" i="2"/>
  <c r="BY33" i="1"/>
  <c r="BW98" i="2" l="1"/>
  <c r="BV22" i="2"/>
  <c r="BT22" i="1"/>
  <c r="BU122" i="2"/>
  <c r="BU110" i="2"/>
  <c r="BS103" i="1"/>
  <c r="BS92" i="1"/>
  <c r="BS114" i="1"/>
  <c r="G14" i="8"/>
  <c r="G4" i="8"/>
  <c r="E5" i="9"/>
  <c r="G10" i="8" s="1"/>
  <c r="AM43" i="11"/>
  <c r="AM41" i="11"/>
  <c r="AM40" i="11"/>
  <c r="L46" i="7"/>
  <c r="AM58" i="2"/>
  <c r="AM70" i="2" s="1"/>
  <c r="AM75" i="2"/>
  <c r="AL49" i="1"/>
  <c r="AR38" i="1"/>
  <c r="AS55" i="2"/>
  <c r="AO7" i="2"/>
  <c r="AN13" i="2"/>
  <c r="AN36" i="1"/>
  <c r="AO53" i="2"/>
  <c r="AO37" i="1"/>
  <c r="AP54" i="2"/>
  <c r="AS44" i="3"/>
  <c r="AR45" i="3"/>
  <c r="AK93" i="1"/>
  <c r="AK104" i="1"/>
  <c r="AK115" i="1"/>
  <c r="AK29" i="1"/>
  <c r="J42" i="7"/>
  <c r="J5" i="7" s="1"/>
  <c r="K42" i="7"/>
  <c r="K5" i="7" s="1"/>
  <c r="AN113" i="2"/>
  <c r="AM25" i="1"/>
  <c r="AN125" i="2"/>
  <c r="AN44" i="2"/>
  <c r="AM42" i="1" s="1"/>
  <c r="C46" i="7" s="1"/>
  <c r="AM45" i="2"/>
  <c r="AM35" i="1"/>
  <c r="AN52" i="2"/>
  <c r="AS9" i="3"/>
  <c r="AS11" i="3" s="1"/>
  <c r="AS55" i="3"/>
  <c r="AS79" i="3" s="1"/>
  <c r="AS27" i="3" s="1"/>
  <c r="AS115" i="3" s="1"/>
  <c r="AN26" i="1"/>
  <c r="AO114" i="2"/>
  <c r="AO126" i="2"/>
  <c r="AR115" i="2"/>
  <c r="AQ27" i="1"/>
  <c r="AR127" i="2"/>
  <c r="AQ118" i="3"/>
  <c r="Q41" i="7"/>
  <c r="AK88" i="1"/>
  <c r="P41" i="7" s="1"/>
  <c r="AY56" i="2"/>
  <c r="AX39" i="1"/>
  <c r="I45" i="7"/>
  <c r="AL40" i="1"/>
  <c r="AR58" i="3"/>
  <c r="AR70" i="3" s="1"/>
  <c r="AR75" i="3"/>
  <c r="AL118" i="2"/>
  <c r="AL106" i="2"/>
  <c r="AL130" i="2"/>
  <c r="AM112" i="2"/>
  <c r="AM124" i="2"/>
  <c r="AL24" i="1"/>
  <c r="AX116" i="2"/>
  <c r="AX128" i="2"/>
  <c r="AW28" i="1"/>
  <c r="CA50" i="2"/>
  <c r="CB34" i="2"/>
  <c r="BZ33" i="1"/>
  <c r="BZ74" i="2"/>
  <c r="BY48" i="1"/>
  <c r="BY59" i="1" s="1"/>
  <c r="BX70" i="1"/>
  <c r="BX81" i="1" s="1"/>
  <c r="BT92" i="1" l="1"/>
  <c r="BT114" i="1"/>
  <c r="BT103" i="1"/>
  <c r="BU22" i="1"/>
  <c r="BV122" i="2"/>
  <c r="BV110" i="2"/>
  <c r="BX98" i="2"/>
  <c r="BW22" i="2"/>
  <c r="AN15" i="2"/>
  <c r="AN35" i="2" s="1"/>
  <c r="AM13" i="1"/>
  <c r="AL116" i="1"/>
  <c r="AL105" i="1"/>
  <c r="AL94" i="1"/>
  <c r="AL43" i="1"/>
  <c r="M45" i="7"/>
  <c r="AN76" i="2"/>
  <c r="AM50" i="1"/>
  <c r="AM61" i="1" s="1"/>
  <c r="AO9" i="2"/>
  <c r="AO10" i="2"/>
  <c r="AN10" i="1" s="1"/>
  <c r="AN58" i="11" s="1"/>
  <c r="AN7" i="1"/>
  <c r="AM82" i="2"/>
  <c r="AM23" i="2"/>
  <c r="AL71" i="1"/>
  <c r="AL82" i="1" s="1"/>
  <c r="F33" i="9"/>
  <c r="AW98" i="1"/>
  <c r="AW109" i="1"/>
  <c r="AW120" i="1"/>
  <c r="AQ108" i="1"/>
  <c r="AQ97" i="1"/>
  <c r="AQ119" i="1"/>
  <c r="AN118" i="1"/>
  <c r="AN107" i="1"/>
  <c r="AN96" i="1"/>
  <c r="AM117" i="1"/>
  <c r="AM106" i="1"/>
  <c r="AM95" i="1"/>
  <c r="AK121" i="1"/>
  <c r="U41" i="7" s="1"/>
  <c r="S41" i="7"/>
  <c r="AK110" i="1"/>
  <c r="T41" i="7" s="1"/>
  <c r="AK99" i="1"/>
  <c r="R41" i="7" s="1"/>
  <c r="AO77" i="2"/>
  <c r="AN51" i="1"/>
  <c r="AN62" i="1" s="1"/>
  <c r="AS79" i="2"/>
  <c r="AR53" i="1"/>
  <c r="AR64" i="1" s="1"/>
  <c r="AR82" i="3"/>
  <c r="AR94" i="3" s="1"/>
  <c r="AR23" i="3"/>
  <c r="AX54" i="1"/>
  <c r="AX65" i="1" s="1"/>
  <c r="AY80" i="2"/>
  <c r="AS13" i="3"/>
  <c r="AS15" i="3" s="1"/>
  <c r="AS35" i="3" s="1"/>
  <c r="AT7" i="3"/>
  <c r="AT10" i="3" s="1"/>
  <c r="AP78" i="2"/>
  <c r="AO52" i="1"/>
  <c r="AO63" i="1" s="1"/>
  <c r="AM15" i="1"/>
  <c r="AL60" i="1"/>
  <c r="AL55" i="1"/>
  <c r="CB50" i="2"/>
  <c r="CC34" i="2"/>
  <c r="CA33" i="1"/>
  <c r="CA74" i="2"/>
  <c r="BZ48" i="1"/>
  <c r="BZ59" i="1" s="1"/>
  <c r="BY70" i="1"/>
  <c r="BY81" i="1" s="1"/>
  <c r="BW110" i="2" l="1"/>
  <c r="BV22" i="1"/>
  <c r="BW122" i="2"/>
  <c r="H34" i="9"/>
  <c r="BU103" i="1"/>
  <c r="BU92" i="1"/>
  <c r="BU114" i="1"/>
  <c r="BY98" i="2"/>
  <c r="BX22" i="2"/>
  <c r="AZ40" i="2"/>
  <c r="BE40" i="3"/>
  <c r="BE56" i="3" s="1"/>
  <c r="BE80" i="3" s="1"/>
  <c r="BE28" i="3" s="1"/>
  <c r="BE116" i="3" s="1"/>
  <c r="AN54" i="11"/>
  <c r="AN53" i="11"/>
  <c r="AN56" i="11"/>
  <c r="AN57" i="11"/>
  <c r="AN55" i="11"/>
  <c r="AN38" i="11"/>
  <c r="F46" i="7"/>
  <c r="AM12" i="1"/>
  <c r="G46" i="7" s="1"/>
  <c r="AO36" i="2"/>
  <c r="AP37" i="2"/>
  <c r="AQ38" i="2"/>
  <c r="AT39" i="3"/>
  <c r="AT39" i="2"/>
  <c r="AN42" i="2"/>
  <c r="AN51" i="2"/>
  <c r="AM34" i="1"/>
  <c r="AR30" i="3"/>
  <c r="AR106" i="3" s="1"/>
  <c r="AR111" i="3"/>
  <c r="AL44" i="1"/>
  <c r="K45" i="7" s="1"/>
  <c r="J45" i="7"/>
  <c r="AM14" i="1"/>
  <c r="H46" i="7" s="1"/>
  <c r="E46" i="7"/>
  <c r="AS51" i="3"/>
  <c r="AS42" i="3"/>
  <c r="AV38" i="3"/>
  <c r="AV54" i="3" s="1"/>
  <c r="AV78" i="3" s="1"/>
  <c r="AV26" i="3" s="1"/>
  <c r="AV114" i="3" s="1"/>
  <c r="AU37" i="3"/>
  <c r="AU53" i="3" s="1"/>
  <c r="AU77" i="3" s="1"/>
  <c r="AU25" i="3" s="1"/>
  <c r="AU113" i="3" s="1"/>
  <c r="AT36" i="3"/>
  <c r="AT52" i="3" s="1"/>
  <c r="AT76" i="3" s="1"/>
  <c r="AT24" i="3" s="1"/>
  <c r="AT112" i="3" s="1"/>
  <c r="AO25" i="2"/>
  <c r="AN73" i="1"/>
  <c r="AN84" i="1" s="1"/>
  <c r="AM94" i="2"/>
  <c r="AL77" i="1"/>
  <c r="AM30" i="2"/>
  <c r="AM123" i="2"/>
  <c r="AL23" i="1"/>
  <c r="AM111" i="2"/>
  <c r="AL66" i="1"/>
  <c r="O45" i="7" s="1"/>
  <c r="N45" i="7"/>
  <c r="AY28" i="2"/>
  <c r="AX76" i="1"/>
  <c r="AX87" i="1" s="1"/>
  <c r="AN24" i="2"/>
  <c r="AM72" i="1"/>
  <c r="AM83" i="1" s="1"/>
  <c r="AN9" i="1"/>
  <c r="AO11" i="2"/>
  <c r="AO74" i="1"/>
  <c r="AO85" i="1" s="1"/>
  <c r="AP26" i="2"/>
  <c r="AS27" i="2"/>
  <c r="AR75" i="1"/>
  <c r="AR86" i="1" s="1"/>
  <c r="BZ70" i="1"/>
  <c r="BZ81" i="1" s="1"/>
  <c r="CC50" i="2"/>
  <c r="CD34" i="2"/>
  <c r="CB33" i="1"/>
  <c r="CB74" i="2"/>
  <c r="CA48" i="1"/>
  <c r="CA59" i="1" s="1"/>
  <c r="BZ98" i="2" l="1"/>
  <c r="BY22" i="2"/>
  <c r="BV114" i="1"/>
  <c r="BV103" i="1"/>
  <c r="BV92" i="1"/>
  <c r="BW22" i="1"/>
  <c r="BX110" i="2"/>
  <c r="BX122" i="2"/>
  <c r="AN11" i="1"/>
  <c r="AN22" i="11" s="1"/>
  <c r="AN44" i="11"/>
  <c r="AO26" i="1"/>
  <c r="AP126" i="2"/>
  <c r="AP114" i="2"/>
  <c r="AY116" i="2"/>
  <c r="AX28" i="1"/>
  <c r="AY128" i="2"/>
  <c r="AL29" i="1"/>
  <c r="AL104" i="1"/>
  <c r="AL93" i="1"/>
  <c r="AL115" i="1"/>
  <c r="AS58" i="3"/>
  <c r="AS70" i="3" s="1"/>
  <c r="AS75" i="3"/>
  <c r="AT9" i="3"/>
  <c r="AT11" i="3" s="1"/>
  <c r="AT55" i="3"/>
  <c r="AT79" i="3" s="1"/>
  <c r="AT27" i="3" s="1"/>
  <c r="AT115" i="3" s="1"/>
  <c r="AO44" i="2"/>
  <c r="AN42" i="1" s="1"/>
  <c r="C47" i="7" s="1"/>
  <c r="AN45" i="2"/>
  <c r="AQ54" i="2"/>
  <c r="AP37" i="1"/>
  <c r="AN112" i="2"/>
  <c r="AM24" i="1"/>
  <c r="AN124" i="2"/>
  <c r="AM106" i="2"/>
  <c r="AM118" i="2"/>
  <c r="AM130" i="2"/>
  <c r="AN25" i="1"/>
  <c r="AO113" i="2"/>
  <c r="AO125" i="2"/>
  <c r="AT44" i="3"/>
  <c r="AS45" i="3"/>
  <c r="AR118" i="3"/>
  <c r="AZ56" i="2"/>
  <c r="AY39" i="1"/>
  <c r="AP53" i="2"/>
  <c r="AO36" i="1"/>
  <c r="AM49" i="1"/>
  <c r="AN58" i="2"/>
  <c r="AN70" i="2" s="1"/>
  <c r="AN75" i="2"/>
  <c r="AS115" i="2"/>
  <c r="AS127" i="2"/>
  <c r="AR27" i="1"/>
  <c r="AO13" i="2"/>
  <c r="AP7" i="2"/>
  <c r="AL88" i="1"/>
  <c r="P45" i="7" s="1"/>
  <c r="Q45" i="7"/>
  <c r="AM40" i="1"/>
  <c r="I46" i="7"/>
  <c r="AT55" i="2"/>
  <c r="AS38" i="1"/>
  <c r="AO52" i="2"/>
  <c r="AN35" i="1"/>
  <c r="CC74" i="2"/>
  <c r="CB48" i="1"/>
  <c r="CB59" i="1" s="1"/>
  <c r="CA70" i="1"/>
  <c r="CA81" i="1" s="1"/>
  <c r="CD50" i="2"/>
  <c r="CE34" i="2"/>
  <c r="CC33" i="1"/>
  <c r="BW114" i="1" l="1"/>
  <c r="BW103" i="1"/>
  <c r="BW92" i="1"/>
  <c r="BY110" i="2"/>
  <c r="BY122" i="2"/>
  <c r="BX22" i="1"/>
  <c r="CA98" i="2"/>
  <c r="BZ22" i="2"/>
  <c r="L47" i="7"/>
  <c r="AN41" i="11"/>
  <c r="AN40" i="11"/>
  <c r="AN43" i="11"/>
  <c r="AN42" i="11"/>
  <c r="AO15" i="2"/>
  <c r="AO35" i="2" s="1"/>
  <c r="AN13" i="1"/>
  <c r="AO76" i="2"/>
  <c r="AN50" i="1"/>
  <c r="AN61" i="1" s="1"/>
  <c r="AM43" i="1"/>
  <c r="M46" i="7"/>
  <c r="AN82" i="2"/>
  <c r="AM71" i="1"/>
  <c r="AM82" i="1" s="1"/>
  <c r="AN23" i="2"/>
  <c r="AR119" i="1"/>
  <c r="AR97" i="1"/>
  <c r="AR108" i="1"/>
  <c r="AN95" i="1"/>
  <c r="AN106" i="1"/>
  <c r="AN117" i="1"/>
  <c r="AP52" i="1"/>
  <c r="AP63" i="1" s="1"/>
  <c r="AQ78" i="2"/>
  <c r="AU7" i="3"/>
  <c r="AU10" i="3" s="1"/>
  <c r="AT13" i="3"/>
  <c r="AT15" i="3" s="1"/>
  <c r="AT35" i="3" s="1"/>
  <c r="AX120" i="1"/>
  <c r="AX109" i="1"/>
  <c r="AX98" i="1"/>
  <c r="AO107" i="1"/>
  <c r="AO96" i="1"/>
  <c r="AO118" i="1"/>
  <c r="AT79" i="2"/>
  <c r="AS53" i="1"/>
  <c r="AS64" i="1" s="1"/>
  <c r="AM60" i="1"/>
  <c r="AM55" i="1"/>
  <c r="AZ80" i="2"/>
  <c r="AY54" i="1"/>
  <c r="AY65" i="1" s="1"/>
  <c r="AM105" i="1"/>
  <c r="AM94" i="1"/>
  <c r="AM116" i="1"/>
  <c r="AS82" i="3"/>
  <c r="AS94" i="3" s="1"/>
  <c r="AS23" i="3"/>
  <c r="AN15" i="1"/>
  <c r="AO51" i="1"/>
  <c r="AO62" i="1" s="1"/>
  <c r="AP77" i="2"/>
  <c r="AP9" i="2"/>
  <c r="AO7" i="1"/>
  <c r="AP10" i="2"/>
  <c r="AO10" i="1" s="1"/>
  <c r="AO58" i="11" s="1"/>
  <c r="AL99" i="1"/>
  <c r="R45" i="7" s="1"/>
  <c r="AL110" i="1"/>
  <c r="T45" i="7" s="1"/>
  <c r="S45" i="7"/>
  <c r="AL121" i="1"/>
  <c r="U45" i="7" s="1"/>
  <c r="CE50" i="2"/>
  <c r="CF34" i="2"/>
  <c r="CD33" i="1"/>
  <c r="CD74" i="2"/>
  <c r="CC48" i="1"/>
  <c r="CC59" i="1" s="1"/>
  <c r="CB70" i="1"/>
  <c r="CB81" i="1" s="1"/>
  <c r="CB98" i="2" l="1"/>
  <c r="CA22" i="2"/>
  <c r="BZ110" i="2"/>
  <c r="BY22" i="1"/>
  <c r="BZ122" i="2"/>
  <c r="BX103" i="1"/>
  <c r="BX114" i="1"/>
  <c r="BX92" i="1"/>
  <c r="BA40" i="2"/>
  <c r="BF40" i="3"/>
  <c r="AO54" i="11"/>
  <c r="AO57" i="11"/>
  <c r="AO53" i="11"/>
  <c r="AO56" i="11"/>
  <c r="AO55" i="11"/>
  <c r="AO38" i="11"/>
  <c r="F47" i="7"/>
  <c r="AN12" i="1"/>
  <c r="G47" i="7" s="1"/>
  <c r="AY76" i="1"/>
  <c r="AY87" i="1" s="1"/>
  <c r="AZ28" i="2"/>
  <c r="AT27" i="2"/>
  <c r="AS75" i="1"/>
  <c r="AS86" i="1" s="1"/>
  <c r="AO9" i="1"/>
  <c r="AP11" i="2"/>
  <c r="E47" i="7"/>
  <c r="AN14" i="1"/>
  <c r="H47" i="7" s="1"/>
  <c r="N46" i="7"/>
  <c r="AM66" i="1"/>
  <c r="O46" i="7" s="1"/>
  <c r="AQ26" i="2"/>
  <c r="AP74" i="1"/>
  <c r="AP85" i="1" s="1"/>
  <c r="AM23" i="1"/>
  <c r="AN30" i="2"/>
  <c r="AN123" i="2"/>
  <c r="AN111" i="2"/>
  <c r="J46" i="7"/>
  <c r="AM44" i="1"/>
  <c r="K46" i="7" s="1"/>
  <c r="AO73" i="1"/>
  <c r="AO84" i="1" s="1"/>
  <c r="AP25" i="2"/>
  <c r="AS111" i="3"/>
  <c r="AS30" i="3"/>
  <c r="AS106" i="3" s="1"/>
  <c r="AU39" i="3"/>
  <c r="AQ37" i="2"/>
  <c r="AN34" i="1"/>
  <c r="AO51" i="2"/>
  <c r="AP36" i="2"/>
  <c r="AU39" i="2"/>
  <c r="AO42" i="2"/>
  <c r="AP44" i="2" s="1"/>
  <c r="AO42" i="1" s="1"/>
  <c r="C48" i="7" s="1"/>
  <c r="AR38" i="2"/>
  <c r="AV37" i="3"/>
  <c r="AV53" i="3" s="1"/>
  <c r="AV77" i="3" s="1"/>
  <c r="AV25" i="3" s="1"/>
  <c r="AV113" i="3" s="1"/>
  <c r="AU36" i="3"/>
  <c r="AU52" i="3" s="1"/>
  <c r="AU76" i="3" s="1"/>
  <c r="AU24" i="3" s="1"/>
  <c r="AU112" i="3" s="1"/>
  <c r="AT42" i="3"/>
  <c r="AW38" i="3"/>
  <c r="AW54" i="3" s="1"/>
  <c r="AW78" i="3" s="1"/>
  <c r="AW26" i="3" s="1"/>
  <c r="AW114" i="3" s="1"/>
  <c r="AT51" i="3"/>
  <c r="BF56" i="3"/>
  <c r="BF80" i="3" s="1"/>
  <c r="BF28" i="3" s="1"/>
  <c r="BF116" i="3" s="1"/>
  <c r="AM77" i="1"/>
  <c r="AN94" i="2"/>
  <c r="AO24" i="2"/>
  <c r="AN72" i="1"/>
  <c r="AN83" i="1" s="1"/>
  <c r="CC70" i="1"/>
  <c r="CC81" i="1" s="1"/>
  <c r="CE74" i="2"/>
  <c r="CD48" i="1"/>
  <c r="CD59" i="1" s="1"/>
  <c r="CF50" i="2"/>
  <c r="CG34" i="2"/>
  <c r="CE33" i="1"/>
  <c r="BY114" i="1" l="1"/>
  <c r="BY103" i="1"/>
  <c r="BY92" i="1"/>
  <c r="CA122" i="2"/>
  <c r="CA110" i="2"/>
  <c r="BZ22" i="1"/>
  <c r="CC98" i="2"/>
  <c r="CB22" i="2"/>
  <c r="AO11" i="1"/>
  <c r="AO22" i="11" s="1"/>
  <c r="AO44" i="11"/>
  <c r="AO40" i="11" s="1"/>
  <c r="AO58" i="2"/>
  <c r="AO70" i="2" s="1"/>
  <c r="AO75" i="2"/>
  <c r="AN49" i="1"/>
  <c r="AS118" i="3"/>
  <c r="AN106" i="2"/>
  <c r="AN118" i="2"/>
  <c r="AN130" i="2"/>
  <c r="AQ7" i="2"/>
  <c r="AP13" i="2"/>
  <c r="AT127" i="2"/>
  <c r="AT115" i="2"/>
  <c r="AS27" i="1"/>
  <c r="AN24" i="1"/>
  <c r="AO112" i="2"/>
  <c r="AO124" i="2"/>
  <c r="AT58" i="3"/>
  <c r="AT70" i="3" s="1"/>
  <c r="AT75" i="3"/>
  <c r="AZ39" i="1"/>
  <c r="BA56" i="2"/>
  <c r="I47" i="7"/>
  <c r="AN40" i="1"/>
  <c r="AM29" i="1"/>
  <c r="AM115" i="1"/>
  <c r="AM93" i="1"/>
  <c r="AM104" i="1"/>
  <c r="AZ128" i="2"/>
  <c r="AY28" i="1"/>
  <c r="AZ116" i="2"/>
  <c r="AU55" i="2"/>
  <c r="AT38" i="1"/>
  <c r="AQ53" i="2"/>
  <c r="AP36" i="1"/>
  <c r="AO25" i="1"/>
  <c r="AP125" i="2"/>
  <c r="AP113" i="2"/>
  <c r="Q46" i="7"/>
  <c r="AM88" i="1"/>
  <c r="P46" i="7" s="1"/>
  <c r="AU44" i="3"/>
  <c r="AT45" i="3"/>
  <c r="AR54" i="2"/>
  <c r="AQ37" i="1"/>
  <c r="AO35" i="1"/>
  <c r="AP52" i="2"/>
  <c r="AU9" i="3"/>
  <c r="AU11" i="3" s="1"/>
  <c r="AU55" i="3"/>
  <c r="AU79" i="3" s="1"/>
  <c r="AU27" i="3" s="1"/>
  <c r="AU115" i="3" s="1"/>
  <c r="AQ114" i="2"/>
  <c r="AP26" i="1"/>
  <c r="AQ126" i="2"/>
  <c r="AO45" i="2"/>
  <c r="CG50" i="2"/>
  <c r="CH34" i="2"/>
  <c r="CF33" i="1"/>
  <c r="CF74" i="2"/>
  <c r="CE48" i="1"/>
  <c r="CE59" i="1" s="1"/>
  <c r="CD70" i="1"/>
  <c r="CD81" i="1" s="1"/>
  <c r="CA22" i="1" l="1"/>
  <c r="CB110" i="2"/>
  <c r="CB122" i="2"/>
  <c r="CD98" i="2"/>
  <c r="CC22" i="2"/>
  <c r="BZ103" i="1"/>
  <c r="BZ114" i="1"/>
  <c r="BZ92" i="1"/>
  <c r="L48" i="7"/>
  <c r="AO43" i="11"/>
  <c r="AO42" i="11"/>
  <c r="AO41" i="11"/>
  <c r="AP15" i="2"/>
  <c r="AP35" i="2" s="1"/>
  <c r="AO13" i="1"/>
  <c r="AU79" i="2"/>
  <c r="AT53" i="1"/>
  <c r="AT64" i="1" s="1"/>
  <c r="AZ54" i="1"/>
  <c r="AZ65" i="1" s="1"/>
  <c r="BA80" i="2"/>
  <c r="AV7" i="3"/>
  <c r="AV10" i="3" s="1"/>
  <c r="AU13" i="3"/>
  <c r="AU15" i="3" s="1"/>
  <c r="AU35" i="3" s="1"/>
  <c r="AQ52" i="1"/>
  <c r="AQ63" i="1" s="1"/>
  <c r="AR78" i="2"/>
  <c r="AM110" i="1"/>
  <c r="T46" i="7" s="1"/>
  <c r="AM121" i="1"/>
  <c r="U46" i="7" s="1"/>
  <c r="AM99" i="1"/>
  <c r="R46" i="7" s="1"/>
  <c r="S46" i="7"/>
  <c r="AN55" i="1"/>
  <c r="AN60" i="1"/>
  <c r="AY98" i="1"/>
  <c r="AY109" i="1"/>
  <c r="AY120" i="1"/>
  <c r="AP107" i="1"/>
  <c r="AP118" i="1"/>
  <c r="AP96" i="1"/>
  <c r="AP76" i="2"/>
  <c r="AO50" i="1"/>
  <c r="AO61" i="1" s="1"/>
  <c r="AQ77" i="2"/>
  <c r="AP51" i="1"/>
  <c r="AP62" i="1" s="1"/>
  <c r="M47" i="7"/>
  <c r="AN43" i="1"/>
  <c r="AT82" i="3"/>
  <c r="AT94" i="3" s="1"/>
  <c r="AT23" i="3"/>
  <c r="AN116" i="1"/>
  <c r="AN105" i="1"/>
  <c r="AN94" i="1"/>
  <c r="AN71" i="1"/>
  <c r="AN82" i="1" s="1"/>
  <c r="AO82" i="2"/>
  <c r="AO23" i="2"/>
  <c r="AO106" i="1"/>
  <c r="AO95" i="1"/>
  <c r="AO117" i="1"/>
  <c r="AS119" i="1"/>
  <c r="AS108" i="1"/>
  <c r="AS97" i="1"/>
  <c r="AQ9" i="2"/>
  <c r="AQ10" i="2"/>
  <c r="AP10" i="1" s="1"/>
  <c r="AP58" i="11" s="1"/>
  <c r="AP7" i="1"/>
  <c r="CE70" i="1"/>
  <c r="CE81" i="1" s="1"/>
  <c r="CG74" i="2"/>
  <c r="CF48" i="1"/>
  <c r="CF59" i="1" s="1"/>
  <c r="CH50" i="2"/>
  <c r="CG33" i="1"/>
  <c r="CE98" i="2" l="1"/>
  <c r="CD22" i="2"/>
  <c r="CC110" i="2"/>
  <c r="CB22" i="1"/>
  <c r="CC122" i="2"/>
  <c r="CA103" i="1"/>
  <c r="CA92" i="1"/>
  <c r="CA114" i="1"/>
  <c r="BB40" i="2"/>
  <c r="BG40" i="3"/>
  <c r="BG56" i="3" s="1"/>
  <c r="BG80" i="3" s="1"/>
  <c r="BG28" i="3" s="1"/>
  <c r="BG116" i="3" s="1"/>
  <c r="AP54" i="11"/>
  <c r="AP57" i="11"/>
  <c r="AP53" i="11"/>
  <c r="AP56" i="11"/>
  <c r="AP55" i="11"/>
  <c r="AO15" i="1"/>
  <c r="F48" i="7"/>
  <c r="AO12" i="1"/>
  <c r="G48" i="7" s="1"/>
  <c r="AO123" i="2"/>
  <c r="AO30" i="2"/>
  <c r="AN23" i="1"/>
  <c r="AO111" i="2"/>
  <c r="AT30" i="3"/>
  <c r="AT106" i="3" s="1"/>
  <c r="AT111" i="3"/>
  <c r="AR26" i="2"/>
  <c r="AQ74" i="1"/>
  <c r="AQ85" i="1" s="1"/>
  <c r="BA28" i="2"/>
  <c r="AZ76" i="1"/>
  <c r="AZ87" i="1" s="1"/>
  <c r="AP9" i="1"/>
  <c r="AQ11" i="2"/>
  <c r="AO94" i="2"/>
  <c r="AN77" i="1"/>
  <c r="AP73" i="1"/>
  <c r="AP84" i="1" s="1"/>
  <c r="AQ25" i="2"/>
  <c r="AN44" i="1"/>
  <c r="K47" i="7" s="1"/>
  <c r="J47" i="7"/>
  <c r="AV36" i="3"/>
  <c r="AV52" i="3" s="1"/>
  <c r="AV76" i="3" s="1"/>
  <c r="AV24" i="3" s="1"/>
  <c r="AV112" i="3" s="1"/>
  <c r="AU51" i="3"/>
  <c r="AU42" i="3"/>
  <c r="AX38" i="3"/>
  <c r="AX54" i="3" s="1"/>
  <c r="AX78" i="3" s="1"/>
  <c r="AX26" i="3" s="1"/>
  <c r="AX114" i="3" s="1"/>
  <c r="AW37" i="3"/>
  <c r="AW53" i="3" s="1"/>
  <c r="AW77" i="3" s="1"/>
  <c r="AW25" i="3" s="1"/>
  <c r="AW113" i="3" s="1"/>
  <c r="AP42" i="2"/>
  <c r="AQ44" i="2" s="1"/>
  <c r="AP42" i="1" s="1"/>
  <c r="C49" i="7" s="1"/>
  <c r="AR37" i="2"/>
  <c r="AP51" i="2"/>
  <c r="AO34" i="1"/>
  <c r="AV39" i="2"/>
  <c r="AS38" i="2"/>
  <c r="AV39" i="3"/>
  <c r="AQ36" i="2"/>
  <c r="AO72" i="1"/>
  <c r="AO83" i="1" s="1"/>
  <c r="AP24" i="2"/>
  <c r="AN66" i="1"/>
  <c r="O47" i="7" s="1"/>
  <c r="N47" i="7"/>
  <c r="AT75" i="1"/>
  <c r="AT86" i="1" s="1"/>
  <c r="AU27" i="2"/>
  <c r="CI50" i="2"/>
  <c r="CJ34" i="2"/>
  <c r="CH33" i="1"/>
  <c r="CF70" i="1"/>
  <c r="CF81" i="1" s="1"/>
  <c r="CH74" i="2"/>
  <c r="CG48" i="1"/>
  <c r="CG59" i="1" s="1"/>
  <c r="CB114" i="1" l="1"/>
  <c r="CB92" i="1"/>
  <c r="CB103" i="1"/>
  <c r="CD122" i="2"/>
  <c r="CD110" i="2"/>
  <c r="CC22" i="1"/>
  <c r="CF98" i="2"/>
  <c r="CE22" i="2"/>
  <c r="AP11" i="1"/>
  <c r="AP22" i="11" s="1"/>
  <c r="AP44" i="11"/>
  <c r="E48" i="7"/>
  <c r="AP38" i="11"/>
  <c r="AO14" i="1"/>
  <c r="H48" i="7" s="1"/>
  <c r="AR37" i="1"/>
  <c r="AS54" i="2"/>
  <c r="AO106" i="2"/>
  <c r="AO118" i="2"/>
  <c r="AO130" i="2"/>
  <c r="AU115" i="2"/>
  <c r="AU127" i="2"/>
  <c r="AT27" i="1"/>
  <c r="AO24" i="1"/>
  <c r="AP124" i="2"/>
  <c r="AP112" i="2"/>
  <c r="BA39" i="1"/>
  <c r="BB56" i="2"/>
  <c r="AU38" i="1"/>
  <c r="AV55" i="2"/>
  <c r="AZ28" i="1"/>
  <c r="BA116" i="2"/>
  <c r="BA128" i="2"/>
  <c r="AT118" i="3"/>
  <c r="AR53" i="2"/>
  <c r="AQ36" i="1"/>
  <c r="AN88" i="1"/>
  <c r="P47" i="7" s="1"/>
  <c r="Q47" i="7"/>
  <c r="AP35" i="1"/>
  <c r="AQ52" i="2"/>
  <c r="AO40" i="1"/>
  <c r="I48" i="7"/>
  <c r="AU75" i="3"/>
  <c r="AU58" i="3"/>
  <c r="AU70" i="3" s="1"/>
  <c r="AQ113" i="2"/>
  <c r="AP25" i="1"/>
  <c r="AQ125" i="2"/>
  <c r="AR7" i="2"/>
  <c r="AQ13" i="2"/>
  <c r="AV44" i="3"/>
  <c r="AU45" i="3"/>
  <c r="AV9" i="3"/>
  <c r="AV11" i="3" s="1"/>
  <c r="AV55" i="3"/>
  <c r="AV79" i="3" s="1"/>
  <c r="AV27" i="3" s="1"/>
  <c r="AV115" i="3" s="1"/>
  <c r="AO49" i="1"/>
  <c r="AP75" i="2"/>
  <c r="AP58" i="2"/>
  <c r="AP70" i="2" s="1"/>
  <c r="AR114" i="2"/>
  <c r="AR126" i="2"/>
  <c r="AQ26" i="1"/>
  <c r="AN115" i="1"/>
  <c r="AN104" i="1"/>
  <c r="AN29" i="1"/>
  <c r="AN93" i="1"/>
  <c r="AP45" i="2"/>
  <c r="CJ50" i="2"/>
  <c r="CK34" i="2"/>
  <c r="CI33" i="1"/>
  <c r="CI74" i="2"/>
  <c r="CH48" i="1"/>
  <c r="CH59" i="1" s="1"/>
  <c r="CG70" i="1"/>
  <c r="CG81" i="1" s="1"/>
  <c r="CG98" i="2" l="1"/>
  <c r="CF22" i="2"/>
  <c r="CE110" i="2"/>
  <c r="CD22" i="1"/>
  <c r="CE122" i="2"/>
  <c r="CC92" i="1"/>
  <c r="CC103" i="1"/>
  <c r="CC114" i="1"/>
  <c r="L49" i="7"/>
  <c r="AP42" i="11"/>
  <c r="AP41" i="11"/>
  <c r="AP40" i="11"/>
  <c r="AP43" i="11"/>
  <c r="AQ15" i="2"/>
  <c r="AP15" i="1" s="1"/>
  <c r="AP13" i="1"/>
  <c r="AQ76" i="2"/>
  <c r="AP50" i="1"/>
  <c r="AP61" i="1" s="1"/>
  <c r="AS78" i="2"/>
  <c r="AR52" i="1"/>
  <c r="AR63" i="1" s="1"/>
  <c r="AQ96" i="1"/>
  <c r="AQ107" i="1"/>
  <c r="AQ118" i="1"/>
  <c r="AP23" i="2"/>
  <c r="AO71" i="1"/>
  <c r="AO82" i="1" s="1"/>
  <c r="AP82" i="2"/>
  <c r="AU82" i="3"/>
  <c r="AU94" i="3" s="1"/>
  <c r="AU23" i="3"/>
  <c r="AR77" i="2"/>
  <c r="AQ51" i="1"/>
  <c r="AQ62" i="1" s="1"/>
  <c r="BA54" i="1"/>
  <c r="BA65" i="1" s="1"/>
  <c r="BB80" i="2"/>
  <c r="AO105" i="1"/>
  <c r="AO94" i="1"/>
  <c r="AO116" i="1"/>
  <c r="AR9" i="2"/>
  <c r="AR10" i="2"/>
  <c r="AQ10" i="1" s="1"/>
  <c r="AQ58" i="11" s="1"/>
  <c r="AQ7" i="1"/>
  <c r="AN121" i="1"/>
  <c r="U47" i="7" s="1"/>
  <c r="S47" i="7"/>
  <c r="AN99" i="1"/>
  <c r="R47" i="7" s="1"/>
  <c r="AN110" i="1"/>
  <c r="T47" i="7" s="1"/>
  <c r="AO55" i="1"/>
  <c r="AO60" i="1"/>
  <c r="AP117" i="1"/>
  <c r="AP95" i="1"/>
  <c r="AP106" i="1"/>
  <c r="AZ120" i="1"/>
  <c r="AZ109" i="1"/>
  <c r="AZ98" i="1"/>
  <c r="AT97" i="1"/>
  <c r="AT119" i="1"/>
  <c r="AT108" i="1"/>
  <c r="AV13" i="3"/>
  <c r="AV15" i="3" s="1"/>
  <c r="AV35" i="3" s="1"/>
  <c r="AW7" i="3"/>
  <c r="AW10" i="3" s="1"/>
  <c r="M48" i="7"/>
  <c r="AO43" i="1"/>
  <c r="AV79" i="2"/>
  <c r="AU53" i="1"/>
  <c r="AU64" i="1" s="1"/>
  <c r="CK50" i="2"/>
  <c r="CL34" i="2"/>
  <c r="CJ33" i="1"/>
  <c r="CH70" i="1"/>
  <c r="CH81" i="1" s="1"/>
  <c r="CJ74" i="2"/>
  <c r="CI48" i="1"/>
  <c r="CI59" i="1" s="1"/>
  <c r="CF110" i="2" l="1"/>
  <c r="CF122" i="2"/>
  <c r="CE22" i="1"/>
  <c r="CD92" i="1"/>
  <c r="CD103" i="1"/>
  <c r="CD114" i="1"/>
  <c r="CH98" i="2"/>
  <c r="CG22" i="2"/>
  <c r="BH40" i="3"/>
  <c r="BH56" i="3" s="1"/>
  <c r="BH80" i="3" s="1"/>
  <c r="BH28" i="3" s="1"/>
  <c r="BH116" i="3" s="1"/>
  <c r="AQ55" i="11"/>
  <c r="AQ54" i="11"/>
  <c r="AQ53" i="11"/>
  <c r="AQ56" i="11"/>
  <c r="AQ57" i="11"/>
  <c r="AQ38" i="11"/>
  <c r="AQ35" i="2"/>
  <c r="F49" i="7"/>
  <c r="AP12" i="1"/>
  <c r="G49" i="7" s="1"/>
  <c r="AV27" i="2"/>
  <c r="AU75" i="1"/>
  <c r="AU86" i="1" s="1"/>
  <c r="BB28" i="2"/>
  <c r="BA76" i="1"/>
  <c r="BA87" i="1" s="1"/>
  <c r="AO44" i="1"/>
  <c r="K48" i="7" s="1"/>
  <c r="J48" i="7"/>
  <c r="AO66" i="1"/>
  <c r="O48" i="7" s="1"/>
  <c r="N48" i="7"/>
  <c r="AS26" i="2"/>
  <c r="AR74" i="1"/>
  <c r="AR85" i="1" s="1"/>
  <c r="AU111" i="3"/>
  <c r="AU30" i="3"/>
  <c r="AU106" i="3" s="1"/>
  <c r="AV42" i="3"/>
  <c r="AW44" i="3" s="1"/>
  <c r="AX37" i="3"/>
  <c r="AX53" i="3" s="1"/>
  <c r="AX77" i="3" s="1"/>
  <c r="AX25" i="3" s="1"/>
  <c r="AX113" i="3" s="1"/>
  <c r="AY38" i="3"/>
  <c r="AY54" i="3" s="1"/>
  <c r="AY78" i="3" s="1"/>
  <c r="AY26" i="3" s="1"/>
  <c r="AY114" i="3" s="1"/>
  <c r="AV51" i="3"/>
  <c r="AW36" i="3"/>
  <c r="AW52" i="3" s="1"/>
  <c r="AW76" i="3" s="1"/>
  <c r="AW24" i="3" s="1"/>
  <c r="AW112" i="3" s="1"/>
  <c r="AP94" i="2"/>
  <c r="AO77" i="1"/>
  <c r="AP14" i="1"/>
  <c r="H49" i="7" s="1"/>
  <c r="E49" i="7"/>
  <c r="AQ9" i="1"/>
  <c r="AR11" i="2"/>
  <c r="AP123" i="2"/>
  <c r="AO23" i="1"/>
  <c r="AP30" i="2"/>
  <c r="AP111" i="2"/>
  <c r="AQ73" i="1"/>
  <c r="AQ84" i="1" s="1"/>
  <c r="AR25" i="2"/>
  <c r="AP72" i="1"/>
  <c r="AP83" i="1" s="1"/>
  <c r="AQ24" i="2"/>
  <c r="CK74" i="2"/>
  <c r="CJ48" i="1"/>
  <c r="CJ59" i="1" s="1"/>
  <c r="CI70" i="1"/>
  <c r="CI81" i="1" s="1"/>
  <c r="CL50" i="2"/>
  <c r="CM34" i="2"/>
  <c r="CK33" i="1"/>
  <c r="CI98" i="2" l="1"/>
  <c r="CH22" i="2"/>
  <c r="CE92" i="1"/>
  <c r="CE103" i="1"/>
  <c r="CE114" i="1"/>
  <c r="CG122" i="2"/>
  <c r="CG110" i="2"/>
  <c r="CF22" i="1"/>
  <c r="AP34" i="1"/>
  <c r="AP40" i="1" s="1"/>
  <c r="BC40" i="2"/>
  <c r="BC56" i="2" s="1"/>
  <c r="AQ11" i="1"/>
  <c r="AQ22" i="11" s="1"/>
  <c r="AQ44" i="11"/>
  <c r="AQ42" i="11" s="1"/>
  <c r="AS37" i="2"/>
  <c r="AR36" i="1" s="1"/>
  <c r="AT38" i="2"/>
  <c r="AS37" i="1" s="1"/>
  <c r="AQ42" i="2"/>
  <c r="AR44" i="2" s="1"/>
  <c r="AQ42" i="1" s="1"/>
  <c r="C50" i="7" s="1"/>
  <c r="AW39" i="2"/>
  <c r="AW55" i="2" s="1"/>
  <c r="AR36" i="2"/>
  <c r="AQ35" i="1" s="1"/>
  <c r="AW39" i="3"/>
  <c r="AW9" i="3" s="1"/>
  <c r="AW11" i="3" s="1"/>
  <c r="AQ51" i="2"/>
  <c r="AQ58" i="2" s="1"/>
  <c r="AV45" i="3"/>
  <c r="AS7" i="2"/>
  <c r="AR13" i="2"/>
  <c r="AV75" i="3"/>
  <c r="AV58" i="3"/>
  <c r="AV70" i="3" s="1"/>
  <c r="AU118" i="3"/>
  <c r="AQ112" i="2"/>
  <c r="AP24" i="1"/>
  <c r="AQ124" i="2"/>
  <c r="AP106" i="2"/>
  <c r="AP130" i="2"/>
  <c r="AP118" i="2"/>
  <c r="BA28" i="1"/>
  <c r="BB116" i="2"/>
  <c r="BB128" i="2"/>
  <c r="AO93" i="1"/>
  <c r="AO104" i="1"/>
  <c r="AO115" i="1"/>
  <c r="AO29" i="1"/>
  <c r="AO88" i="1"/>
  <c r="P48" i="7" s="1"/>
  <c r="Q48" i="7"/>
  <c r="AR125" i="2"/>
  <c r="AR113" i="2"/>
  <c r="AQ25" i="1"/>
  <c r="AS114" i="2"/>
  <c r="AR26" i="1"/>
  <c r="AS126" i="2"/>
  <c r="AU27" i="1"/>
  <c r="AV127" i="2"/>
  <c r="AV115" i="2"/>
  <c r="CL74" i="2"/>
  <c r="CK48" i="1"/>
  <c r="CK59" i="1" s="1"/>
  <c r="CM50" i="2"/>
  <c r="CN34" i="2"/>
  <c r="CL33" i="1"/>
  <c r="CJ70" i="1"/>
  <c r="CJ81" i="1" s="1"/>
  <c r="CG22" i="1" l="1"/>
  <c r="CH110" i="2"/>
  <c r="CH122" i="2"/>
  <c r="CF92" i="1"/>
  <c r="CF114" i="1"/>
  <c r="CF103" i="1"/>
  <c r="CJ98" i="2"/>
  <c r="CI22" i="2"/>
  <c r="I49" i="7"/>
  <c r="L50" i="7"/>
  <c r="AQ41" i="11"/>
  <c r="AQ43" i="11"/>
  <c r="AQ40" i="11"/>
  <c r="AT54" i="2"/>
  <c r="AS52" i="1" s="1"/>
  <c r="AS63" i="1" s="1"/>
  <c r="AS53" i="2"/>
  <c r="AR51" i="1" s="1"/>
  <c r="AR62" i="1" s="1"/>
  <c r="AR52" i="2"/>
  <c r="AQ50" i="1" s="1"/>
  <c r="AQ61" i="1" s="1"/>
  <c r="AQ45" i="2"/>
  <c r="AQ70" i="2"/>
  <c r="BB39" i="1"/>
  <c r="AW55" i="3"/>
  <c r="AW79" i="3" s="1"/>
  <c r="AW27" i="3" s="1"/>
  <c r="AW115" i="3" s="1"/>
  <c r="AV38" i="1"/>
  <c r="AP49" i="1"/>
  <c r="AP60" i="1" s="1"/>
  <c r="AQ75" i="2"/>
  <c r="AQ82" i="2" s="1"/>
  <c r="AR15" i="2"/>
  <c r="AQ15" i="1" s="1"/>
  <c r="AQ13" i="1"/>
  <c r="AX7" i="3"/>
  <c r="AX10" i="3" s="1"/>
  <c r="AW13" i="3"/>
  <c r="AW15" i="3" s="1"/>
  <c r="AW35" i="3" s="1"/>
  <c r="AP43" i="1"/>
  <c r="M49" i="7"/>
  <c r="AP116" i="1"/>
  <c r="AP94" i="1"/>
  <c r="AP105" i="1"/>
  <c r="AR96" i="1"/>
  <c r="AR107" i="1"/>
  <c r="AR118" i="1"/>
  <c r="BA109" i="1"/>
  <c r="BA120" i="1"/>
  <c r="BA98" i="1"/>
  <c r="AW79" i="2"/>
  <c r="AV82" i="3"/>
  <c r="AV94" i="3" s="1"/>
  <c r="AV23" i="3"/>
  <c r="BC80" i="2"/>
  <c r="BB54" i="1"/>
  <c r="AR76" i="2"/>
  <c r="AU119" i="1"/>
  <c r="AU97" i="1"/>
  <c r="AU108" i="1"/>
  <c r="AQ95" i="1"/>
  <c r="AQ117" i="1"/>
  <c r="AQ106" i="1"/>
  <c r="AO110" i="1"/>
  <c r="T48" i="7" s="1"/>
  <c r="S48" i="7"/>
  <c r="AO99" i="1"/>
  <c r="R48" i="7" s="1"/>
  <c r="AO121" i="1"/>
  <c r="U48" i="7" s="1"/>
  <c r="AS9" i="2"/>
  <c r="AR7" i="1"/>
  <c r="AS10" i="2"/>
  <c r="AR10" i="1" s="1"/>
  <c r="AR58" i="11" s="1"/>
  <c r="CN50" i="2"/>
  <c r="CO34" i="2"/>
  <c r="CM33" i="1"/>
  <c r="CM74" i="2"/>
  <c r="CL48" i="1"/>
  <c r="CL59" i="1" s="1"/>
  <c r="CK70" i="1"/>
  <c r="CK81" i="1" s="1"/>
  <c r="CI122" i="2" l="1"/>
  <c r="CH22" i="1"/>
  <c r="CI110" i="2"/>
  <c r="CK98" i="2"/>
  <c r="CJ22" i="2"/>
  <c r="I34" i="9"/>
  <c r="CG92" i="1"/>
  <c r="CG114" i="1"/>
  <c r="CG103" i="1"/>
  <c r="AT78" i="2"/>
  <c r="AS74" i="1" s="1"/>
  <c r="AS85" i="1" s="1"/>
  <c r="BI40" i="3"/>
  <c r="BI56" i="3" s="1"/>
  <c r="BI80" i="3" s="1"/>
  <c r="BI28" i="3" s="1"/>
  <c r="BI116" i="3" s="1"/>
  <c r="AR38" i="11"/>
  <c r="AR54" i="11"/>
  <c r="AR57" i="11"/>
  <c r="AR56" i="11"/>
  <c r="AR55" i="11"/>
  <c r="AR53" i="11"/>
  <c r="AS77" i="2"/>
  <c r="AR73" i="1" s="1"/>
  <c r="AR84" i="1" s="1"/>
  <c r="AP55" i="1"/>
  <c r="N49" i="7" s="1"/>
  <c r="BB65" i="1"/>
  <c r="AQ23" i="2"/>
  <c r="AQ123" i="2" s="1"/>
  <c r="AV53" i="1"/>
  <c r="AV64" i="1" s="1"/>
  <c r="AP71" i="1"/>
  <c r="AP82" i="1" s="1"/>
  <c r="AR35" i="2"/>
  <c r="F50" i="7"/>
  <c r="AQ12" i="1"/>
  <c r="G50" i="7" s="1"/>
  <c r="AR9" i="1"/>
  <c r="AS11" i="2"/>
  <c r="AQ94" i="2"/>
  <c r="AP77" i="1"/>
  <c r="AW27" i="2"/>
  <c r="AV75" i="1"/>
  <c r="J49" i="7"/>
  <c r="AP44" i="1"/>
  <c r="K49" i="7" s="1"/>
  <c r="AR24" i="2"/>
  <c r="AQ72" i="1"/>
  <c r="AQ83" i="1" s="1"/>
  <c r="AQ14" i="1"/>
  <c r="H50" i="7" s="1"/>
  <c r="E50" i="7"/>
  <c r="AY37" i="3"/>
  <c r="AY53" i="3" s="1"/>
  <c r="AY77" i="3" s="1"/>
  <c r="AY25" i="3" s="1"/>
  <c r="AY113" i="3" s="1"/>
  <c r="AW51" i="3"/>
  <c r="AZ38" i="3"/>
  <c r="AZ54" i="3" s="1"/>
  <c r="AZ78" i="3" s="1"/>
  <c r="AZ26" i="3" s="1"/>
  <c r="AZ114" i="3" s="1"/>
  <c r="AX36" i="3"/>
  <c r="AX52" i="3" s="1"/>
  <c r="AX76" i="3" s="1"/>
  <c r="AX24" i="3" s="1"/>
  <c r="AX112" i="3" s="1"/>
  <c r="AW42" i="3"/>
  <c r="BC28" i="2"/>
  <c r="BB76" i="1"/>
  <c r="BB87" i="1" s="1"/>
  <c r="AV30" i="3"/>
  <c r="AV106" i="3" s="1"/>
  <c r="AV111" i="3"/>
  <c r="CL70" i="1"/>
  <c r="CL81" i="1" s="1"/>
  <c r="CO50" i="2"/>
  <c r="CP34" i="2"/>
  <c r="CN33" i="1"/>
  <c r="CN74" i="2"/>
  <c r="CM48" i="1"/>
  <c r="CM59" i="1" s="1"/>
  <c r="CL98" i="2" l="1"/>
  <c r="CK22" i="2"/>
  <c r="CH92" i="1"/>
  <c r="CH103" i="1"/>
  <c r="CH114" i="1"/>
  <c r="CJ122" i="2"/>
  <c r="CJ110" i="2"/>
  <c r="CI22" i="1"/>
  <c r="AT26" i="2"/>
  <c r="AS26" i="1" s="1"/>
  <c r="BD40" i="2"/>
  <c r="BD56" i="2" s="1"/>
  <c r="AR11" i="1"/>
  <c r="AR22" i="11" s="1"/>
  <c r="AR44" i="11"/>
  <c r="AR42" i="11" s="1"/>
  <c r="AS25" i="2"/>
  <c r="AS113" i="2" s="1"/>
  <c r="AV86" i="1"/>
  <c r="AQ111" i="2"/>
  <c r="AQ30" i="2"/>
  <c r="AQ130" i="2" s="1"/>
  <c r="AP23" i="1"/>
  <c r="AP93" i="1" s="1"/>
  <c r="AP66" i="1"/>
  <c r="O49" i="7" s="1"/>
  <c r="AX39" i="2"/>
  <c r="AX55" i="2" s="1"/>
  <c r="AT37" i="2"/>
  <c r="AS36" i="1" s="1"/>
  <c r="AR42" i="2"/>
  <c r="AS44" i="2" s="1"/>
  <c r="AR42" i="1" s="1"/>
  <c r="C51" i="7" s="1"/>
  <c r="AQ34" i="1"/>
  <c r="AQ40" i="1" s="1"/>
  <c r="M50" i="7" s="1"/>
  <c r="AU38" i="2"/>
  <c r="AU54" i="2" s="1"/>
  <c r="AR51" i="2"/>
  <c r="AR75" i="2" s="1"/>
  <c r="AS36" i="2"/>
  <c r="AS52" i="2" s="1"/>
  <c r="AX39" i="3"/>
  <c r="AX9" i="3" s="1"/>
  <c r="AX11" i="3" s="1"/>
  <c r="AS13" i="2"/>
  <c r="AT7" i="2"/>
  <c r="AW58" i="3"/>
  <c r="AW70" i="3" s="1"/>
  <c r="AW75" i="3"/>
  <c r="AR112" i="2"/>
  <c r="AR124" i="2"/>
  <c r="AQ24" i="1"/>
  <c r="AW115" i="2"/>
  <c r="AW127" i="2"/>
  <c r="AV27" i="1"/>
  <c r="AV118" i="3"/>
  <c r="BB28" i="1"/>
  <c r="BC116" i="2"/>
  <c r="BC128" i="2"/>
  <c r="AW45" i="3"/>
  <c r="AX44" i="3"/>
  <c r="Q49" i="7"/>
  <c r="AP88" i="1"/>
  <c r="P49" i="7" s="1"/>
  <c r="BC39" i="1"/>
  <c r="CM70" i="1"/>
  <c r="CM81" i="1" s="1"/>
  <c r="CP50" i="2"/>
  <c r="CQ34" i="2"/>
  <c r="CO33" i="1"/>
  <c r="CO74" i="2"/>
  <c r="CN48" i="1"/>
  <c r="CN59" i="1" s="1"/>
  <c r="AT114" i="2" l="1"/>
  <c r="AT126" i="2"/>
  <c r="CK110" i="2"/>
  <c r="CJ22" i="1"/>
  <c r="CK122" i="2"/>
  <c r="CI114" i="1"/>
  <c r="CI103" i="1"/>
  <c r="CI92" i="1"/>
  <c r="CM98" i="2"/>
  <c r="CL22" i="2"/>
  <c r="AS125" i="2"/>
  <c r="AQ118" i="2"/>
  <c r="AR25" i="1"/>
  <c r="AR106" i="1" s="1"/>
  <c r="L51" i="7"/>
  <c r="AR41" i="11"/>
  <c r="AR40" i="11"/>
  <c r="AR43" i="11"/>
  <c r="AP29" i="1"/>
  <c r="AP99" i="1" s="1"/>
  <c r="R49" i="7" s="1"/>
  <c r="AQ106" i="2"/>
  <c r="AP104" i="1"/>
  <c r="AP115" i="1"/>
  <c r="AT53" i="2"/>
  <c r="AT77" i="2" s="1"/>
  <c r="AR58" i="2"/>
  <c r="AR70" i="2" s="1"/>
  <c r="AR35" i="1"/>
  <c r="AQ49" i="1"/>
  <c r="AQ55" i="1" s="1"/>
  <c r="AT37" i="1"/>
  <c r="AR45" i="2"/>
  <c r="AX55" i="3"/>
  <c r="AX79" i="3" s="1"/>
  <c r="AX27" i="3" s="1"/>
  <c r="AX115" i="3" s="1"/>
  <c r="I50" i="7"/>
  <c r="AW38" i="1"/>
  <c r="AS15" i="2"/>
  <c r="AR15" i="1" s="1"/>
  <c r="AR13" i="1"/>
  <c r="AQ43" i="1"/>
  <c r="AQ44" i="1" s="1"/>
  <c r="K50" i="7" s="1"/>
  <c r="AY7" i="3"/>
  <c r="AY10" i="3" s="1"/>
  <c r="AX13" i="3"/>
  <c r="AX15" i="3" s="1"/>
  <c r="AX35" i="3" s="1"/>
  <c r="BC54" i="1"/>
  <c r="BC65" i="1" s="1"/>
  <c r="BD80" i="2"/>
  <c r="BB98" i="1"/>
  <c r="BB120" i="1"/>
  <c r="BB109" i="1"/>
  <c r="AW82" i="3"/>
  <c r="AW94" i="3" s="1"/>
  <c r="AW23" i="3"/>
  <c r="AV119" i="1"/>
  <c r="AV108" i="1"/>
  <c r="AV97" i="1"/>
  <c r="AX79" i="2"/>
  <c r="AU78" i="2"/>
  <c r="AT52" i="1"/>
  <c r="AQ71" i="1"/>
  <c r="AR82" i="2"/>
  <c r="AR23" i="2"/>
  <c r="AS96" i="1"/>
  <c r="AS107" i="1"/>
  <c r="AS118" i="1"/>
  <c r="AQ94" i="1"/>
  <c r="AQ105" i="1"/>
  <c r="AQ116" i="1"/>
  <c r="AT9" i="2"/>
  <c r="AS7" i="1"/>
  <c r="AT10" i="2"/>
  <c r="AS10" i="1" s="1"/>
  <c r="AS58" i="11" s="1"/>
  <c r="AS76" i="2"/>
  <c r="AR50" i="1"/>
  <c r="CQ50" i="2"/>
  <c r="CR34" i="2"/>
  <c r="CP33" i="1"/>
  <c r="CN70" i="1"/>
  <c r="CN81" i="1" s="1"/>
  <c r="CP74" i="2"/>
  <c r="CO48" i="1"/>
  <c r="CO59" i="1" s="1"/>
  <c r="CK22" i="1" l="1"/>
  <c r="CL122" i="2"/>
  <c r="CL110" i="2"/>
  <c r="CN98" i="2"/>
  <c r="CM22" i="2"/>
  <c r="CJ92" i="1"/>
  <c r="CJ103" i="1"/>
  <c r="CJ114" i="1"/>
  <c r="BJ40" i="3"/>
  <c r="BJ56" i="3" s="1"/>
  <c r="BJ80" i="3" s="1"/>
  <c r="BJ28" i="3" s="1"/>
  <c r="BJ116" i="3" s="1"/>
  <c r="AR95" i="1"/>
  <c r="AR117" i="1"/>
  <c r="AP110" i="1"/>
  <c r="T49" i="7" s="1"/>
  <c r="AT63" i="1"/>
  <c r="AS38" i="11"/>
  <c r="AS55" i="11"/>
  <c r="AS54" i="11"/>
  <c r="AS57" i="11"/>
  <c r="AS53" i="11"/>
  <c r="AS56" i="11"/>
  <c r="S49" i="7"/>
  <c r="AP121" i="1"/>
  <c r="U49" i="7" s="1"/>
  <c r="AR61" i="1"/>
  <c r="AQ60" i="1"/>
  <c r="AS51" i="1"/>
  <c r="AS62" i="1" s="1"/>
  <c r="AQ82" i="1"/>
  <c r="AW53" i="1"/>
  <c r="AW64" i="1" s="1"/>
  <c r="AS35" i="2"/>
  <c r="F51" i="7"/>
  <c r="AR12" i="1"/>
  <c r="G51" i="7" s="1"/>
  <c r="J50" i="7"/>
  <c r="AT25" i="2"/>
  <c r="AS73" i="1"/>
  <c r="AS84" i="1" s="1"/>
  <c r="AW30" i="3"/>
  <c r="AW106" i="3" s="1"/>
  <c r="AW111" i="3"/>
  <c r="E51" i="7"/>
  <c r="AR14" i="1"/>
  <c r="H51" i="7" s="1"/>
  <c r="AS9" i="1"/>
  <c r="AT11" i="2"/>
  <c r="AR111" i="2"/>
  <c r="AR123" i="2"/>
  <c r="AR30" i="2"/>
  <c r="AQ23" i="1"/>
  <c r="AU26" i="2"/>
  <c r="AT74" i="1"/>
  <c r="AT85" i="1" s="1"/>
  <c r="BC76" i="1"/>
  <c r="BC87" i="1" s="1"/>
  <c r="BD28" i="2"/>
  <c r="AX42" i="3"/>
  <c r="AZ37" i="3"/>
  <c r="AZ53" i="3" s="1"/>
  <c r="AZ77" i="3" s="1"/>
  <c r="AZ25" i="3" s="1"/>
  <c r="AZ113" i="3" s="1"/>
  <c r="AX51" i="3"/>
  <c r="AY36" i="3"/>
  <c r="AY52" i="3" s="1"/>
  <c r="AY76" i="3" s="1"/>
  <c r="AY24" i="3" s="1"/>
  <c r="AY112" i="3" s="1"/>
  <c r="BA38" i="3"/>
  <c r="BA54" i="3" s="1"/>
  <c r="BA78" i="3" s="1"/>
  <c r="BA26" i="3" s="1"/>
  <c r="BA114" i="3" s="1"/>
  <c r="AQ66" i="1"/>
  <c r="O50" i="7" s="1"/>
  <c r="N50" i="7"/>
  <c r="AR72" i="1"/>
  <c r="AR83" i="1" s="1"/>
  <c r="AS24" i="2"/>
  <c r="AR94" i="2"/>
  <c r="AQ77" i="1"/>
  <c r="AX27" i="2"/>
  <c r="AW75" i="1"/>
  <c r="CO70" i="1"/>
  <c r="CO81" i="1" s="1"/>
  <c r="CR50" i="2"/>
  <c r="CS34" i="2"/>
  <c r="CQ33" i="1"/>
  <c r="CQ74" i="2"/>
  <c r="CP48" i="1"/>
  <c r="CP59" i="1" s="1"/>
  <c r="CO98" i="2" l="1"/>
  <c r="CN22" i="2"/>
  <c r="CM122" i="2"/>
  <c r="CM110" i="2"/>
  <c r="CL22" i="1"/>
  <c r="CK92" i="1"/>
  <c r="CK114" i="1"/>
  <c r="CK103" i="1"/>
  <c r="AY39" i="3"/>
  <c r="AY9" i="3" s="1"/>
  <c r="AY11" i="3" s="1"/>
  <c r="BE40" i="2"/>
  <c r="BD39" i="1" s="1"/>
  <c r="AS11" i="1"/>
  <c r="AS22" i="11" s="1"/>
  <c r="AS44" i="11"/>
  <c r="AS43" i="11" s="1"/>
  <c r="AW86" i="1"/>
  <c r="AV38" i="2"/>
  <c r="AU37" i="1" s="1"/>
  <c r="AR34" i="1"/>
  <c r="I51" i="7" s="1"/>
  <c r="AY39" i="2"/>
  <c r="AS51" i="2"/>
  <c r="AR49" i="1" s="1"/>
  <c r="AT36" i="2"/>
  <c r="AT52" i="2" s="1"/>
  <c r="AS42" i="2"/>
  <c r="AT44" i="2" s="1"/>
  <c r="AS42" i="1" s="1"/>
  <c r="C52" i="7" s="1"/>
  <c r="AU37" i="2"/>
  <c r="AU53" i="2" s="1"/>
  <c r="AW27" i="1"/>
  <c r="AX115" i="2"/>
  <c r="AX127" i="2"/>
  <c r="Q50" i="7"/>
  <c r="AQ88" i="1"/>
  <c r="P50" i="7" s="1"/>
  <c r="BD116" i="2"/>
  <c r="BD128" i="2"/>
  <c r="BC28" i="1"/>
  <c r="AQ115" i="1"/>
  <c r="AQ104" i="1"/>
  <c r="AQ93" i="1"/>
  <c r="AQ29" i="1"/>
  <c r="AU7" i="2"/>
  <c r="AT13" i="2"/>
  <c r="AU114" i="2"/>
  <c r="AT26" i="1"/>
  <c r="AU126" i="2"/>
  <c r="AX58" i="3"/>
  <c r="AX70" i="3" s="1"/>
  <c r="AX75" i="3"/>
  <c r="AR130" i="2"/>
  <c r="AR106" i="2"/>
  <c r="AR118" i="2"/>
  <c r="AW118" i="3"/>
  <c r="AX45" i="3"/>
  <c r="AY44" i="3"/>
  <c r="AR24" i="1"/>
  <c r="AS112" i="2"/>
  <c r="AS124" i="2"/>
  <c r="AT125" i="2"/>
  <c r="AS25" i="1"/>
  <c r="AT113" i="2"/>
  <c r="CP70" i="1"/>
  <c r="CP81" i="1" s="1"/>
  <c r="CS50" i="2"/>
  <c r="CT34" i="2"/>
  <c r="CR33" i="1"/>
  <c r="CR74" i="2"/>
  <c r="CQ48" i="1"/>
  <c r="CQ59" i="1" s="1"/>
  <c r="L52" i="7" l="1"/>
  <c r="CM22" i="1"/>
  <c r="CN110" i="2"/>
  <c r="CN122" i="2"/>
  <c r="CL92" i="1"/>
  <c r="CL114" i="1"/>
  <c r="CL103" i="1"/>
  <c r="CP98" i="2"/>
  <c r="CO22" i="2"/>
  <c r="AY55" i="3"/>
  <c r="AY79" i="3" s="1"/>
  <c r="AY27" i="3" s="1"/>
  <c r="AY115" i="3" s="1"/>
  <c r="AX38" i="1"/>
  <c r="AY55" i="2"/>
  <c r="AY79" i="2" s="1"/>
  <c r="AS40" i="11"/>
  <c r="AS41" i="11"/>
  <c r="AS42" i="11"/>
  <c r="BE56" i="2"/>
  <c r="BD54" i="1" s="1"/>
  <c r="BD65" i="1" s="1"/>
  <c r="AR40" i="1"/>
  <c r="M51" i="7" s="1"/>
  <c r="AV54" i="2"/>
  <c r="AV78" i="2" s="1"/>
  <c r="AS45" i="2"/>
  <c r="AS58" i="2"/>
  <c r="AS70" i="2" s="1"/>
  <c r="AS75" i="2"/>
  <c r="AS82" i="2" s="1"/>
  <c r="AS35" i="1"/>
  <c r="AT36" i="1"/>
  <c r="AT15" i="2"/>
  <c r="AS15" i="1" s="1"/>
  <c r="AS13" i="1"/>
  <c r="AS117" i="1"/>
  <c r="AS106" i="1"/>
  <c r="AS95" i="1"/>
  <c r="AR105" i="1"/>
  <c r="AR116" i="1"/>
  <c r="AR94" i="1"/>
  <c r="AU77" i="2"/>
  <c r="AT51" i="1"/>
  <c r="AY13" i="3"/>
  <c r="AY15" i="3" s="1"/>
  <c r="AY35" i="3" s="1"/>
  <c r="AZ7" i="3"/>
  <c r="AZ10" i="3" s="1"/>
  <c r="AU9" i="2"/>
  <c r="AT7" i="1"/>
  <c r="AU10" i="2"/>
  <c r="AT10" i="1" s="1"/>
  <c r="AT58" i="11" s="1"/>
  <c r="F32" i="9"/>
  <c r="AW119" i="1"/>
  <c r="AW97" i="1"/>
  <c r="AW108" i="1"/>
  <c r="AR55" i="1"/>
  <c r="AR60" i="1"/>
  <c r="AQ99" i="1"/>
  <c r="R50" i="7" s="1"/>
  <c r="AQ121" i="1"/>
  <c r="U50" i="7" s="1"/>
  <c r="AQ110" i="1"/>
  <c r="T50" i="7" s="1"/>
  <c r="S50" i="7"/>
  <c r="BC120" i="1"/>
  <c r="BC98" i="1"/>
  <c r="BC109" i="1"/>
  <c r="AT76" i="2"/>
  <c r="AS50" i="1"/>
  <c r="AX23" i="3"/>
  <c r="AX82" i="3"/>
  <c r="AX94" i="3" s="1"/>
  <c r="AT118" i="1"/>
  <c r="AT96" i="1"/>
  <c r="AT107" i="1"/>
  <c r="CS74" i="2"/>
  <c r="CR48" i="1"/>
  <c r="CR59" i="1" s="1"/>
  <c r="CQ70" i="1"/>
  <c r="CQ81" i="1" s="1"/>
  <c r="CT50" i="2"/>
  <c r="CS33" i="1"/>
  <c r="CO110" i="2" l="1"/>
  <c r="CO122" i="2"/>
  <c r="CN22" i="1"/>
  <c r="CQ98" i="2"/>
  <c r="CP22" i="2"/>
  <c r="CM114" i="1"/>
  <c r="CM103" i="1"/>
  <c r="CM92" i="1"/>
  <c r="AX53" i="1"/>
  <c r="AX64" i="1" s="1"/>
  <c r="BK40" i="3"/>
  <c r="BK56" i="3" s="1"/>
  <c r="BK80" i="3" s="1"/>
  <c r="BK28" i="3" s="1"/>
  <c r="BK116" i="3" s="1"/>
  <c r="AT38" i="11"/>
  <c r="AT55" i="11"/>
  <c r="AT54" i="11"/>
  <c r="AT57" i="11"/>
  <c r="AT53" i="11"/>
  <c r="AT56" i="11"/>
  <c r="AR43" i="1"/>
  <c r="AR44" i="1" s="1"/>
  <c r="K51" i="7" s="1"/>
  <c r="AT62" i="1"/>
  <c r="AU52" i="1"/>
  <c r="AU63" i="1" s="1"/>
  <c r="BE80" i="2"/>
  <c r="BD76" i="1" s="1"/>
  <c r="BD87" i="1" s="1"/>
  <c r="AS23" i="2"/>
  <c r="AR23" i="1" s="1"/>
  <c r="AR71" i="1"/>
  <c r="AR82" i="1" s="1"/>
  <c r="AS61" i="1"/>
  <c r="AT35" i="2"/>
  <c r="F52" i="7"/>
  <c r="AS12" i="1"/>
  <c r="G52" i="7" s="1"/>
  <c r="AS94" i="2"/>
  <c r="AR77" i="1"/>
  <c r="AT9" i="1"/>
  <c r="AU11" i="2"/>
  <c r="AU25" i="2"/>
  <c r="AT73" i="1"/>
  <c r="AT84" i="1" s="1"/>
  <c r="AU74" i="1"/>
  <c r="AV26" i="2"/>
  <c r="AR66" i="1"/>
  <c r="O51" i="7" s="1"/>
  <c r="N51" i="7"/>
  <c r="AX75" i="1"/>
  <c r="AX86" i="1" s="1"/>
  <c r="AY27" i="2"/>
  <c r="AX30" i="3"/>
  <c r="AX106" i="3" s="1"/>
  <c r="AX111" i="3"/>
  <c r="AT24" i="2"/>
  <c r="AS72" i="1"/>
  <c r="AS83" i="1" s="1"/>
  <c r="BA37" i="3"/>
  <c r="BA53" i="3" s="1"/>
  <c r="BA77" i="3" s="1"/>
  <c r="BA25" i="3" s="1"/>
  <c r="BA113" i="3" s="1"/>
  <c r="BB38" i="3"/>
  <c r="BB54" i="3" s="1"/>
  <c r="BB78" i="3" s="1"/>
  <c r="BB26" i="3" s="1"/>
  <c r="BB114" i="3" s="1"/>
  <c r="AZ36" i="3"/>
  <c r="AZ52" i="3" s="1"/>
  <c r="AZ76" i="3" s="1"/>
  <c r="AZ24" i="3" s="1"/>
  <c r="AZ112" i="3" s="1"/>
  <c r="AY42" i="3"/>
  <c r="AY51" i="3"/>
  <c r="E52" i="7"/>
  <c r="AS14" i="1"/>
  <c r="H52" i="7" s="1"/>
  <c r="CR70" i="1"/>
  <c r="CR81" i="1" s="1"/>
  <c r="CT74" i="2"/>
  <c r="CS48" i="1"/>
  <c r="CS59" i="1" s="1"/>
  <c r="CR98" i="2" l="1"/>
  <c r="CQ22" i="2"/>
  <c r="CN92" i="1"/>
  <c r="CN103" i="1"/>
  <c r="CN114" i="1"/>
  <c r="CO22" i="1"/>
  <c r="CP110" i="2"/>
  <c r="CP122" i="2"/>
  <c r="BF40" i="2"/>
  <c r="BE39" i="1" s="1"/>
  <c r="AT11" i="1"/>
  <c r="AT22" i="11" s="1"/>
  <c r="AT44" i="11"/>
  <c r="AT43" i="11" s="1"/>
  <c r="AU85" i="1"/>
  <c r="J51" i="7"/>
  <c r="BE28" i="2"/>
  <c r="BE128" i="2" s="1"/>
  <c r="AS123" i="2"/>
  <c r="AS111" i="2"/>
  <c r="AS30" i="2"/>
  <c r="AS130" i="2" s="1"/>
  <c r="AU36" i="2"/>
  <c r="AU52" i="2" s="1"/>
  <c r="AS34" i="1"/>
  <c r="I52" i="7" s="1"/>
  <c r="AZ39" i="3"/>
  <c r="AZ9" i="3" s="1"/>
  <c r="AZ11" i="3" s="1"/>
  <c r="AZ39" i="2"/>
  <c r="AZ55" i="2" s="1"/>
  <c r="AT42" i="2"/>
  <c r="AU44" i="2" s="1"/>
  <c r="AT42" i="1" s="1"/>
  <c r="C53" i="7" s="1"/>
  <c r="AV37" i="2"/>
  <c r="AV53" i="2" s="1"/>
  <c r="AW38" i="2"/>
  <c r="AV37" i="1" s="1"/>
  <c r="AT51" i="2"/>
  <c r="AS49" i="1" s="1"/>
  <c r="AY58" i="3"/>
  <c r="AY70" i="3" s="1"/>
  <c r="AY75" i="3"/>
  <c r="AX118" i="3"/>
  <c r="AU13" i="2"/>
  <c r="AV7" i="2"/>
  <c r="AZ44" i="3"/>
  <c r="AY45" i="3"/>
  <c r="AY127" i="2"/>
  <c r="AX27" i="1"/>
  <c r="AY115" i="2"/>
  <c r="AR93" i="1"/>
  <c r="AR104" i="1"/>
  <c r="AR29" i="1"/>
  <c r="AR115" i="1"/>
  <c r="AU113" i="2"/>
  <c r="AT25" i="1"/>
  <c r="AU125" i="2"/>
  <c r="AS24" i="1"/>
  <c r="AT124" i="2"/>
  <c r="AT112" i="2"/>
  <c r="AV126" i="2"/>
  <c r="AV114" i="2"/>
  <c r="AU26" i="1"/>
  <c r="Q51" i="7"/>
  <c r="AR88" i="1"/>
  <c r="P51" i="7" s="1"/>
  <c r="CS70" i="1"/>
  <c r="CS81" i="1" s="1"/>
  <c r="CO114" i="1" l="1"/>
  <c r="CO103" i="1"/>
  <c r="CO92" i="1"/>
  <c r="CP22" i="1"/>
  <c r="CQ122" i="2"/>
  <c r="CQ110" i="2"/>
  <c r="CS98" i="2"/>
  <c r="CR22" i="2"/>
  <c r="L53" i="7"/>
  <c r="AT42" i="11"/>
  <c r="AT41" i="11"/>
  <c r="AT40" i="11"/>
  <c r="BE116" i="2"/>
  <c r="BD28" i="1"/>
  <c r="BD109" i="1" s="1"/>
  <c r="AS106" i="2"/>
  <c r="AU36" i="1"/>
  <c r="AS118" i="2"/>
  <c r="AT45" i="2"/>
  <c r="AT35" i="1"/>
  <c r="AS40" i="1"/>
  <c r="M52" i="7" s="1"/>
  <c r="BF56" i="2"/>
  <c r="BE54" i="1" s="1"/>
  <c r="BE65" i="1" s="1"/>
  <c r="AY38" i="1"/>
  <c r="AZ55" i="3"/>
  <c r="AZ79" i="3" s="1"/>
  <c r="AZ27" i="3" s="1"/>
  <c r="AZ115" i="3" s="1"/>
  <c r="AW54" i="2"/>
  <c r="AW78" i="2" s="1"/>
  <c r="AT58" i="2"/>
  <c r="AT70" i="2" s="1"/>
  <c r="AT75" i="2"/>
  <c r="AT82" i="2" s="1"/>
  <c r="AU15" i="2"/>
  <c r="AT15" i="1" s="1"/>
  <c r="AT13" i="1"/>
  <c r="AZ79" i="2"/>
  <c r="AY23" i="3"/>
  <c r="AY82" i="3"/>
  <c r="AY94" i="3" s="1"/>
  <c r="AU118" i="1"/>
  <c r="AU96" i="1"/>
  <c r="AU107" i="1"/>
  <c r="AU51" i="1"/>
  <c r="AV77" i="2"/>
  <c r="AT95" i="1"/>
  <c r="AT106" i="1"/>
  <c r="AT117" i="1"/>
  <c r="AS94" i="1"/>
  <c r="AS105" i="1"/>
  <c r="AS116" i="1"/>
  <c r="AR121" i="1"/>
  <c r="U51" i="7" s="1"/>
  <c r="AR99" i="1"/>
  <c r="R51" i="7" s="1"/>
  <c r="S51" i="7"/>
  <c r="AR110" i="1"/>
  <c r="T51" i="7" s="1"/>
  <c r="AX97" i="1"/>
  <c r="AX108" i="1"/>
  <c r="AX119" i="1"/>
  <c r="AV9" i="2"/>
  <c r="AU7" i="1"/>
  <c r="AV10" i="2"/>
  <c r="AU10" i="1" s="1"/>
  <c r="AU58" i="11" s="1"/>
  <c r="AU76" i="2"/>
  <c r="AT50" i="1"/>
  <c r="AS55" i="1"/>
  <c r="AS60" i="1"/>
  <c r="AZ13" i="3"/>
  <c r="AZ15" i="3" s="1"/>
  <c r="AZ35" i="3" s="1"/>
  <c r="BA7" i="3"/>
  <c r="BA10" i="3" s="1"/>
  <c r="CR110" i="2" l="1"/>
  <c r="CQ22" i="1"/>
  <c r="CR122" i="2"/>
  <c r="CT98" i="2"/>
  <c r="CT22" i="2" s="1"/>
  <c r="CS22" i="2"/>
  <c r="CP92" i="1"/>
  <c r="CP114" i="1"/>
  <c r="CP103" i="1"/>
  <c r="BL40" i="3"/>
  <c r="BL56" i="3" s="1"/>
  <c r="BL80" i="3" s="1"/>
  <c r="BL28" i="3" s="1"/>
  <c r="BL116" i="3" s="1"/>
  <c r="BD120" i="1"/>
  <c r="AU38" i="11"/>
  <c r="AU56" i="11"/>
  <c r="AU55" i="11"/>
  <c r="AU54" i="11"/>
  <c r="AU53" i="11"/>
  <c r="AU57" i="11"/>
  <c r="AS43" i="1"/>
  <c r="AS44" i="1" s="1"/>
  <c r="K52" i="7" s="1"/>
  <c r="BD98" i="1"/>
  <c r="AU62" i="1"/>
  <c r="AT61" i="1"/>
  <c r="BF80" i="2"/>
  <c r="BF28" i="2" s="1"/>
  <c r="AV52" i="1"/>
  <c r="AV63" i="1" s="1"/>
  <c r="AY53" i="1"/>
  <c r="AY64" i="1" s="1"/>
  <c r="AT23" i="2"/>
  <c r="AT111" i="2" s="1"/>
  <c r="AS71" i="1"/>
  <c r="AS82" i="1" s="1"/>
  <c r="AU35" i="2"/>
  <c r="F53" i="7"/>
  <c r="AT12" i="1"/>
  <c r="G53" i="7" s="1"/>
  <c r="BE76" i="1"/>
  <c r="BE87" i="1" s="1"/>
  <c r="AZ51" i="3"/>
  <c r="BB37" i="3"/>
  <c r="BB53" i="3" s="1"/>
  <c r="BB77" i="3" s="1"/>
  <c r="BB25" i="3" s="1"/>
  <c r="BB113" i="3" s="1"/>
  <c r="BC38" i="3"/>
  <c r="BC54" i="3" s="1"/>
  <c r="BC78" i="3" s="1"/>
  <c r="BC26" i="3" s="1"/>
  <c r="BC114" i="3" s="1"/>
  <c r="BA36" i="3"/>
  <c r="BA52" i="3" s="1"/>
  <c r="BA76" i="3" s="1"/>
  <c r="BA24" i="3" s="1"/>
  <c r="BA112" i="3" s="1"/>
  <c r="AZ42" i="3"/>
  <c r="BA44" i="3" s="1"/>
  <c r="AU24" i="2"/>
  <c r="AT72" i="1"/>
  <c r="AT83" i="1" s="1"/>
  <c r="AU9" i="1"/>
  <c r="AV11" i="2"/>
  <c r="AU73" i="1"/>
  <c r="AU84" i="1" s="1"/>
  <c r="AV25" i="2"/>
  <c r="AY111" i="3"/>
  <c r="AY30" i="3"/>
  <c r="AY106" i="3" s="1"/>
  <c r="AT14" i="1"/>
  <c r="H53" i="7" s="1"/>
  <c r="E53" i="7"/>
  <c r="AS77" i="1"/>
  <c r="AT94" i="2"/>
  <c r="N52" i="7"/>
  <c r="AS66" i="1"/>
  <c r="O52" i="7" s="1"/>
  <c r="AW26" i="2"/>
  <c r="AV74" i="1"/>
  <c r="AZ27" i="2"/>
  <c r="AY75" i="1"/>
  <c r="CT110" i="2" l="1"/>
  <c r="CT122" i="2"/>
  <c r="CS22" i="1"/>
  <c r="CQ103" i="1"/>
  <c r="CQ92" i="1"/>
  <c r="CQ114" i="1"/>
  <c r="CS110" i="2"/>
  <c r="CR22" i="1"/>
  <c r="CS122" i="2"/>
  <c r="BG40" i="2"/>
  <c r="BF39" i="1" s="1"/>
  <c r="AU11" i="1"/>
  <c r="AU22" i="11" s="1"/>
  <c r="AU44" i="11"/>
  <c r="J52" i="7"/>
  <c r="AY86" i="1"/>
  <c r="AT30" i="2"/>
  <c r="AT130" i="2" s="1"/>
  <c r="AT123" i="2"/>
  <c r="AU51" i="2"/>
  <c r="AU75" i="2" s="1"/>
  <c r="AV85" i="1"/>
  <c r="AS23" i="1"/>
  <c r="AS29" i="1" s="1"/>
  <c r="AU42" i="2"/>
  <c r="AU45" i="2" s="1"/>
  <c r="AW37" i="2"/>
  <c r="AV36" i="1" s="1"/>
  <c r="AX38" i="2"/>
  <c r="AX54" i="2" s="1"/>
  <c r="AV36" i="2"/>
  <c r="AV52" i="2" s="1"/>
  <c r="AT34" i="1"/>
  <c r="AT40" i="1" s="1"/>
  <c r="BA39" i="2"/>
  <c r="BA55" i="2" s="1"/>
  <c r="BA39" i="3"/>
  <c r="BA55" i="3" s="1"/>
  <c r="BA79" i="3" s="1"/>
  <c r="BA27" i="3" s="1"/>
  <c r="BA115" i="3" s="1"/>
  <c r="AZ45" i="3"/>
  <c r="AW114" i="2"/>
  <c r="AV26" i="1"/>
  <c r="AW126" i="2"/>
  <c r="AV113" i="2"/>
  <c r="AU25" i="1"/>
  <c r="AV125" i="2"/>
  <c r="AZ58" i="3"/>
  <c r="AZ70" i="3" s="1"/>
  <c r="AZ75" i="3"/>
  <c r="AZ115" i="2"/>
  <c r="AZ127" i="2"/>
  <c r="AY27" i="1"/>
  <c r="Q52" i="7"/>
  <c r="AS88" i="1"/>
  <c r="P52" i="7" s="1"/>
  <c r="BE28" i="1"/>
  <c r="BF128" i="2"/>
  <c r="BF116" i="2"/>
  <c r="AY118" i="3"/>
  <c r="AW7" i="2"/>
  <c r="AV13" i="2"/>
  <c r="AT24" i="1"/>
  <c r="AU112" i="2"/>
  <c r="AU124" i="2"/>
  <c r="CR92" i="1" l="1"/>
  <c r="CR114" i="1"/>
  <c r="CR103" i="1"/>
  <c r="J34" i="9"/>
  <c r="CS103" i="1"/>
  <c r="CS92" i="1"/>
  <c r="CS114" i="1"/>
  <c r="L54" i="7"/>
  <c r="AU41" i="11"/>
  <c r="AU43" i="11"/>
  <c r="AU40" i="11"/>
  <c r="AU42" i="11"/>
  <c r="AT49" i="1"/>
  <c r="AT60" i="1" s="1"/>
  <c r="I53" i="7"/>
  <c r="AT106" i="2"/>
  <c r="AW53" i="2"/>
  <c r="AV51" i="1" s="1"/>
  <c r="AV62" i="1" s="1"/>
  <c r="BG56" i="2"/>
  <c r="BF54" i="1" s="1"/>
  <c r="BF65" i="1" s="1"/>
  <c r="AT118" i="2"/>
  <c r="BA9" i="3"/>
  <c r="BA11" i="3" s="1"/>
  <c r="BA13" i="3" s="1"/>
  <c r="BA15" i="3" s="1"/>
  <c r="BA35" i="3" s="1"/>
  <c r="AU58" i="2"/>
  <c r="AU70" i="2" s="1"/>
  <c r="AS104" i="1"/>
  <c r="AS115" i="1"/>
  <c r="AS93" i="1"/>
  <c r="AV44" i="2"/>
  <c r="AU42" i="1" s="1"/>
  <c r="C54" i="7" s="1"/>
  <c r="AU35" i="1"/>
  <c r="AW37" i="1"/>
  <c r="AZ38" i="1"/>
  <c r="AV15" i="2"/>
  <c r="AU15" i="1" s="1"/>
  <c r="AU13" i="1"/>
  <c r="M53" i="7"/>
  <c r="AT43" i="1"/>
  <c r="AZ82" i="3"/>
  <c r="AZ94" i="3" s="1"/>
  <c r="AZ23" i="3"/>
  <c r="AV96" i="1"/>
  <c r="AV118" i="1"/>
  <c r="AV107" i="1"/>
  <c r="AW9" i="2"/>
  <c r="AV7" i="1"/>
  <c r="AW10" i="2"/>
  <c r="AV10" i="1" s="1"/>
  <c r="AV58" i="11" s="1"/>
  <c r="AU50" i="1"/>
  <c r="AV76" i="2"/>
  <c r="AT71" i="1"/>
  <c r="AU23" i="2"/>
  <c r="AU82" i="2"/>
  <c r="AT55" i="1"/>
  <c r="AZ53" i="1"/>
  <c r="BA79" i="2"/>
  <c r="AS99" i="1"/>
  <c r="R52" i="7" s="1"/>
  <c r="AS121" i="1"/>
  <c r="U52" i="7" s="1"/>
  <c r="S52" i="7"/>
  <c r="AS110" i="1"/>
  <c r="T52" i="7" s="1"/>
  <c r="BE98" i="1"/>
  <c r="BE109" i="1"/>
  <c r="BE120" i="1"/>
  <c r="AT94" i="1"/>
  <c r="AT105" i="1"/>
  <c r="AT116" i="1"/>
  <c r="AY119" i="1"/>
  <c r="AY108" i="1"/>
  <c r="AY97" i="1"/>
  <c r="AX78" i="2"/>
  <c r="AW52" i="1"/>
  <c r="AU117" i="1"/>
  <c r="AU95" i="1"/>
  <c r="AU106" i="1"/>
  <c r="BM40" i="3" l="1"/>
  <c r="AV57" i="11"/>
  <c r="AV55" i="11"/>
  <c r="AV56" i="11"/>
  <c r="AV53" i="11"/>
  <c r="AV54" i="11"/>
  <c r="AV38" i="11"/>
  <c r="AT82" i="1"/>
  <c r="AW77" i="2"/>
  <c r="AW25" i="2" s="1"/>
  <c r="BG80" i="2"/>
  <c r="BF76" i="1" s="1"/>
  <c r="BF87" i="1" s="1"/>
  <c r="AU61" i="1"/>
  <c r="AZ64" i="1"/>
  <c r="BB7" i="3"/>
  <c r="BB10" i="3" s="1"/>
  <c r="AW63" i="1"/>
  <c r="AV35" i="2"/>
  <c r="F54" i="7"/>
  <c r="AU12" i="1"/>
  <c r="G54" i="7" s="1"/>
  <c r="AV9" i="1"/>
  <c r="AW11" i="2"/>
  <c r="AZ30" i="3"/>
  <c r="AZ106" i="3" s="1"/>
  <c r="AZ111" i="3"/>
  <c r="AX26" i="2"/>
  <c r="AW74" i="1"/>
  <c r="AW85" i="1" s="1"/>
  <c r="AZ75" i="1"/>
  <c r="AZ86" i="1" s="1"/>
  <c r="BA27" i="2"/>
  <c r="AU94" i="2"/>
  <c r="AT77" i="1"/>
  <c r="BA51" i="3"/>
  <c r="BM56" i="3"/>
  <c r="BM80" i="3" s="1"/>
  <c r="BM28" i="3" s="1"/>
  <c r="BM116" i="3" s="1"/>
  <c r="BA42" i="3"/>
  <c r="BB44" i="3" s="1"/>
  <c r="BD38" i="3"/>
  <c r="BD54" i="3" s="1"/>
  <c r="BD78" i="3" s="1"/>
  <c r="BD26" i="3" s="1"/>
  <c r="BD114" i="3" s="1"/>
  <c r="BC37" i="3"/>
  <c r="BC53" i="3" s="1"/>
  <c r="BC77" i="3" s="1"/>
  <c r="BC25" i="3" s="1"/>
  <c r="BC113" i="3" s="1"/>
  <c r="BB36" i="3"/>
  <c r="BB52" i="3" s="1"/>
  <c r="BB76" i="3" s="1"/>
  <c r="BB24" i="3" s="1"/>
  <c r="BB112" i="3" s="1"/>
  <c r="AU111" i="2"/>
  <c r="AT23" i="1"/>
  <c r="AU30" i="2"/>
  <c r="AU123" i="2"/>
  <c r="AT44" i="1"/>
  <c r="K53" i="7" s="1"/>
  <c r="J53" i="7"/>
  <c r="AU14" i="1"/>
  <c r="H54" i="7" s="1"/>
  <c r="E54" i="7"/>
  <c r="AT66" i="1"/>
  <c r="O53" i="7" s="1"/>
  <c r="N53" i="7"/>
  <c r="AV24" i="2"/>
  <c r="AU72" i="1"/>
  <c r="AU83" i="1" s="1"/>
  <c r="AV51" i="2" l="1"/>
  <c r="AV75" i="2" s="1"/>
  <c r="BH40" i="2"/>
  <c r="BG39" i="1" s="1"/>
  <c r="AV11" i="1"/>
  <c r="AV22" i="11" s="1"/>
  <c r="AV44" i="11"/>
  <c r="AV42" i="11" s="1"/>
  <c r="BA45" i="3"/>
  <c r="BG28" i="2"/>
  <c r="BG116" i="2" s="1"/>
  <c r="AY38" i="2"/>
  <c r="AY54" i="2" s="1"/>
  <c r="AV73" i="1"/>
  <c r="AV84" i="1" s="1"/>
  <c r="BB39" i="2"/>
  <c r="BB55" i="2" s="1"/>
  <c r="AX37" i="2"/>
  <c r="AW36" i="1" s="1"/>
  <c r="BB39" i="3"/>
  <c r="BB55" i="3" s="1"/>
  <c r="BB79" i="3" s="1"/>
  <c r="BB27" i="3" s="1"/>
  <c r="BB115" i="3" s="1"/>
  <c r="AV42" i="2"/>
  <c r="AV45" i="2" s="1"/>
  <c r="AU34" i="1"/>
  <c r="I54" i="7" s="1"/>
  <c r="AW36" i="2"/>
  <c r="AW52" i="2" s="1"/>
  <c r="AZ118" i="3"/>
  <c r="AT88" i="1"/>
  <c r="P53" i="7" s="1"/>
  <c r="Q53" i="7"/>
  <c r="AU24" i="1"/>
  <c r="AV124" i="2"/>
  <c r="AV112" i="2"/>
  <c r="AU118" i="2"/>
  <c r="AU130" i="2"/>
  <c r="AU106" i="2"/>
  <c r="AW13" i="2"/>
  <c r="AX7" i="2"/>
  <c r="BA127" i="2"/>
  <c r="AZ27" i="1"/>
  <c r="BA115" i="2"/>
  <c r="AT104" i="1"/>
  <c r="AT93" i="1"/>
  <c r="AT115" i="1"/>
  <c r="AT29" i="1"/>
  <c r="BA58" i="3"/>
  <c r="BA70" i="3" s="1"/>
  <c r="BA75" i="3"/>
  <c r="AW125" i="2"/>
  <c r="AW113" i="2"/>
  <c r="AV25" i="1"/>
  <c r="AX114" i="2"/>
  <c r="AX126" i="2"/>
  <c r="AW26" i="1"/>
  <c r="AU49" i="1" l="1"/>
  <c r="AV58" i="2"/>
  <c r="L55" i="7"/>
  <c r="AV43" i="11"/>
  <c r="AV41" i="11"/>
  <c r="AV40" i="11"/>
  <c r="BF28" i="1"/>
  <c r="BF120" i="1" s="1"/>
  <c r="BG128" i="2"/>
  <c r="AX37" i="1"/>
  <c r="BB9" i="3"/>
  <c r="BB11" i="3" s="1"/>
  <c r="BC7" i="3" s="1"/>
  <c r="BC10" i="3" s="1"/>
  <c r="AX53" i="2"/>
  <c r="AX77" i="2" s="1"/>
  <c r="AV35" i="1"/>
  <c r="AW44" i="2"/>
  <c r="AV42" i="1" s="1"/>
  <c r="C55" i="7" s="1"/>
  <c r="AV70" i="2"/>
  <c r="BH56" i="2"/>
  <c r="BG54" i="1" s="1"/>
  <c r="BG65" i="1" s="1"/>
  <c r="BA38" i="1"/>
  <c r="AU40" i="1"/>
  <c r="AU43" i="1" s="1"/>
  <c r="AW15" i="2"/>
  <c r="AV15" i="1" s="1"/>
  <c r="AV13" i="1"/>
  <c r="AU94" i="1"/>
  <c r="AU105" i="1"/>
  <c r="AU116" i="1"/>
  <c r="F31" i="9"/>
  <c r="AW118" i="1"/>
  <c r="AW107" i="1"/>
  <c r="AW96" i="1"/>
  <c r="AT99" i="1"/>
  <c r="R53" i="7" s="1"/>
  <c r="AT121" i="1"/>
  <c r="U53" i="7" s="1"/>
  <c r="S53" i="7"/>
  <c r="AT110" i="1"/>
  <c r="T53" i="7" s="1"/>
  <c r="AX9" i="2"/>
  <c r="AW7" i="1"/>
  <c r="AX10" i="2"/>
  <c r="AW10" i="1" s="1"/>
  <c r="AW58" i="11" s="1"/>
  <c r="AU60" i="1"/>
  <c r="AU55" i="1"/>
  <c r="AZ97" i="1"/>
  <c r="AZ119" i="1"/>
  <c r="AZ108" i="1"/>
  <c r="AY78" i="2"/>
  <c r="AX52" i="1"/>
  <c r="AV117" i="1"/>
  <c r="AV95" i="1"/>
  <c r="AV106" i="1"/>
  <c r="BB79" i="2"/>
  <c r="BA53" i="1"/>
  <c r="AV82" i="2"/>
  <c r="AV23" i="2"/>
  <c r="AU71" i="1"/>
  <c r="AU82" i="1" s="1"/>
  <c r="BA23" i="3"/>
  <c r="BA82" i="3"/>
  <c r="BA94" i="3" s="1"/>
  <c r="AW76" i="2"/>
  <c r="AV50" i="1"/>
  <c r="AW56" i="11" l="1"/>
  <c r="AW55" i="11"/>
  <c r="AW54" i="11"/>
  <c r="AW57" i="11"/>
  <c r="AW53" i="11"/>
  <c r="AW38" i="11"/>
  <c r="AW35" i="2"/>
  <c r="BF109" i="1"/>
  <c r="BF98" i="1"/>
  <c r="AW51" i="1"/>
  <c r="AW62" i="1" s="1"/>
  <c r="AX63" i="1"/>
  <c r="AV61" i="1"/>
  <c r="M54" i="7"/>
  <c r="BB13" i="3"/>
  <c r="BB15" i="3" s="1"/>
  <c r="BB35" i="3" s="1"/>
  <c r="BH80" i="2"/>
  <c r="BG76" i="1" s="1"/>
  <c r="BG87" i="1" s="1"/>
  <c r="BA64" i="1"/>
  <c r="F55" i="7"/>
  <c r="AV12" i="1"/>
  <c r="G55" i="7" s="1"/>
  <c r="BA75" i="1"/>
  <c r="BA86" i="1" s="1"/>
  <c r="BB27" i="2"/>
  <c r="AV111" i="2"/>
  <c r="AV30" i="2"/>
  <c r="AU23" i="1"/>
  <c r="AV123" i="2"/>
  <c r="J54" i="7"/>
  <c r="AU44" i="1"/>
  <c r="K54" i="7" s="1"/>
  <c r="AY37" i="2"/>
  <c r="AW73" i="1"/>
  <c r="AX25" i="2"/>
  <c r="AW9" i="1"/>
  <c r="AX11" i="2"/>
  <c r="E55" i="7"/>
  <c r="AV14" i="1"/>
  <c r="H55" i="7" s="1"/>
  <c r="AV94" i="2"/>
  <c r="AU77" i="1"/>
  <c r="AW24" i="2"/>
  <c r="AV72" i="1"/>
  <c r="AV83" i="1" s="1"/>
  <c r="BA30" i="3"/>
  <c r="BA106" i="3" s="1"/>
  <c r="BA111" i="3"/>
  <c r="AY26" i="2"/>
  <c r="AX74" i="1"/>
  <c r="AX85" i="1" s="1"/>
  <c r="AU66" i="1"/>
  <c r="O54" i="7" s="1"/>
  <c r="N54" i="7"/>
  <c r="AW51" i="2" l="1"/>
  <c r="AV49" i="1" s="1"/>
  <c r="BI40" i="2"/>
  <c r="BH39" i="1" s="1"/>
  <c r="BN40" i="3"/>
  <c r="BN56" i="3" s="1"/>
  <c r="BN80" i="3" s="1"/>
  <c r="BN28" i="3" s="1"/>
  <c r="BN116" i="3" s="1"/>
  <c r="AZ38" i="2"/>
  <c r="AZ54" i="2" s="1"/>
  <c r="AW11" i="1"/>
  <c r="AW22" i="11" s="1"/>
  <c r="AW44" i="11"/>
  <c r="AW41" i="11" s="1"/>
  <c r="AX36" i="2"/>
  <c r="AX52" i="2" s="1"/>
  <c r="BC39" i="2"/>
  <c r="BC55" i="2" s="1"/>
  <c r="AV34" i="1"/>
  <c r="I55" i="7" s="1"/>
  <c r="BC39" i="3"/>
  <c r="BC9" i="3" s="1"/>
  <c r="BC11" i="3" s="1"/>
  <c r="AW42" i="2"/>
  <c r="AW45" i="2" s="1"/>
  <c r="AW84" i="1"/>
  <c r="BB51" i="3"/>
  <c r="BB75" i="3" s="1"/>
  <c r="BD37" i="3"/>
  <c r="BD53" i="3" s="1"/>
  <c r="BD77" i="3" s="1"/>
  <c r="BD25" i="3" s="1"/>
  <c r="BD113" i="3" s="1"/>
  <c r="BC36" i="3"/>
  <c r="BC52" i="3" s="1"/>
  <c r="BC76" i="3" s="1"/>
  <c r="BC24" i="3" s="1"/>
  <c r="BC112" i="3" s="1"/>
  <c r="BE38" i="3"/>
  <c r="BE54" i="3" s="1"/>
  <c r="BE78" i="3" s="1"/>
  <c r="BE26" i="3" s="1"/>
  <c r="BE114" i="3" s="1"/>
  <c r="BB42" i="3"/>
  <c r="BC44" i="3" s="1"/>
  <c r="BH28" i="2"/>
  <c r="BH116" i="2" s="1"/>
  <c r="BA27" i="1"/>
  <c r="BB127" i="2"/>
  <c r="BB115" i="2"/>
  <c r="AY114" i="2"/>
  <c r="AX26" i="1"/>
  <c r="AY126" i="2"/>
  <c r="AW112" i="2"/>
  <c r="AV24" i="1"/>
  <c r="AW124" i="2"/>
  <c r="AX125" i="2"/>
  <c r="AX113" i="2"/>
  <c r="AW25" i="1"/>
  <c r="AU93" i="1"/>
  <c r="AU104" i="1"/>
  <c r="AU115" i="1"/>
  <c r="AU29" i="1"/>
  <c r="AX36" i="1"/>
  <c r="AY53" i="2"/>
  <c r="AV106" i="2"/>
  <c r="AV118" i="2"/>
  <c r="AV130" i="2"/>
  <c r="BA118" i="3"/>
  <c r="AU88" i="1"/>
  <c r="P54" i="7" s="1"/>
  <c r="Q54" i="7"/>
  <c r="AX13" i="2"/>
  <c r="AY7" i="2"/>
  <c r="AW58" i="2" l="1"/>
  <c r="AW70" i="2" s="1"/>
  <c r="AW75" i="2"/>
  <c r="AW23" i="2" s="1"/>
  <c r="L56" i="7"/>
  <c r="L57" i="7" s="1"/>
  <c r="L6" i="7" s="1"/>
  <c r="F3" i="9" s="1"/>
  <c r="H8" i="8" s="1"/>
  <c r="AW35" i="1"/>
  <c r="AY37" i="1"/>
  <c r="BI56" i="2"/>
  <c r="BI80" i="2" s="1"/>
  <c r="AX44" i="2"/>
  <c r="AW42" i="1" s="1"/>
  <c r="C56" i="7" s="1"/>
  <c r="C57" i="7" s="1"/>
  <c r="C6" i="7" s="1"/>
  <c r="AW42" i="11"/>
  <c r="AW43" i="11"/>
  <c r="AW40" i="11"/>
  <c r="AV40" i="1"/>
  <c r="M55" i="7" s="1"/>
  <c r="BB38" i="1"/>
  <c r="BG28" i="1"/>
  <c r="BG98" i="1" s="1"/>
  <c r="BC55" i="3"/>
  <c r="BC79" i="3" s="1"/>
  <c r="BC27" i="3" s="1"/>
  <c r="BC115" i="3" s="1"/>
  <c r="BB58" i="3"/>
  <c r="BB70" i="3" s="1"/>
  <c r="BB45" i="3"/>
  <c r="BH128" i="2"/>
  <c r="AX15" i="2"/>
  <c r="AW15" i="1" s="1"/>
  <c r="AW13" i="1"/>
  <c r="AV60" i="1"/>
  <c r="AV55" i="1"/>
  <c r="AW50" i="1"/>
  <c r="AX76" i="2"/>
  <c r="AZ78" i="2"/>
  <c r="AY52" i="1"/>
  <c r="BB82" i="3"/>
  <c r="BB23" i="3"/>
  <c r="AY77" i="2"/>
  <c r="AX51" i="1"/>
  <c r="AX62" i="1" s="1"/>
  <c r="AW82" i="2"/>
  <c r="BC79" i="2"/>
  <c r="AX107" i="1"/>
  <c r="AX96" i="1"/>
  <c r="AX118" i="1"/>
  <c r="BA108" i="1"/>
  <c r="BA97" i="1"/>
  <c r="BA119" i="1"/>
  <c r="AY9" i="2"/>
  <c r="AY10" i="2"/>
  <c r="AX10" i="1" s="1"/>
  <c r="AX58" i="11" s="1"/>
  <c r="AX7" i="1"/>
  <c r="S54" i="7"/>
  <c r="AU121" i="1"/>
  <c r="U54" i="7" s="1"/>
  <c r="AU110" i="1"/>
  <c r="T54" i="7" s="1"/>
  <c r="AU99" i="1"/>
  <c r="R54" i="7" s="1"/>
  <c r="BC13" i="3"/>
  <c r="BC15" i="3" s="1"/>
  <c r="BC35" i="3" s="1"/>
  <c r="BD7" i="3"/>
  <c r="BD10" i="3" s="1"/>
  <c r="F30" i="9"/>
  <c r="AW95" i="1"/>
  <c r="AW117" i="1"/>
  <c r="AW106" i="1"/>
  <c r="AV116" i="1"/>
  <c r="AV105" i="1"/>
  <c r="AV94" i="1"/>
  <c r="AV71" i="1" l="1"/>
  <c r="AV82" i="1" s="1"/>
  <c r="AW61" i="1"/>
  <c r="AY63" i="1"/>
  <c r="BH54" i="1"/>
  <c r="BH65" i="1" s="1"/>
  <c r="BO40" i="3"/>
  <c r="BO56" i="3" s="1"/>
  <c r="BO80" i="3" s="1"/>
  <c r="BO28" i="3" s="1"/>
  <c r="BO116" i="3" s="1"/>
  <c r="BB94" i="3"/>
  <c r="AX56" i="11"/>
  <c r="AX55" i="11"/>
  <c r="AX54" i="11"/>
  <c r="AX57" i="11"/>
  <c r="AX53" i="11"/>
  <c r="AX38" i="11"/>
  <c r="BG109" i="1"/>
  <c r="AV43" i="1"/>
  <c r="J55" i="7" s="1"/>
  <c r="BG120" i="1"/>
  <c r="BB53" i="1"/>
  <c r="BB64" i="1" s="1"/>
  <c r="AX35" i="2"/>
  <c r="F56" i="7"/>
  <c r="AW12" i="1"/>
  <c r="G56" i="7" s="1"/>
  <c r="AX24" i="2"/>
  <c r="AW72" i="1"/>
  <c r="AW83" i="1" s="1"/>
  <c r="BE37" i="3"/>
  <c r="BE53" i="3" s="1"/>
  <c r="BE77" i="3" s="1"/>
  <c r="BE25" i="3" s="1"/>
  <c r="BE113" i="3" s="1"/>
  <c r="BF38" i="3"/>
  <c r="BF54" i="3" s="1"/>
  <c r="BF78" i="3" s="1"/>
  <c r="BF26" i="3" s="1"/>
  <c r="BF114" i="3" s="1"/>
  <c r="BD36" i="3"/>
  <c r="BD52" i="3" s="1"/>
  <c r="BD76" i="3" s="1"/>
  <c r="BD24" i="3" s="1"/>
  <c r="BD112" i="3" s="1"/>
  <c r="BC51" i="3"/>
  <c r="BC42" i="3"/>
  <c r="AW111" i="2"/>
  <c r="AV23" i="1"/>
  <c r="AW30" i="2"/>
  <c r="AW123" i="2"/>
  <c r="AX73" i="1"/>
  <c r="AX84" i="1" s="1"/>
  <c r="AY25" i="2"/>
  <c r="BB111" i="3"/>
  <c r="BB30" i="3"/>
  <c r="BB106" i="3" s="1"/>
  <c r="AY74" i="1"/>
  <c r="AY85" i="1" s="1"/>
  <c r="AZ26" i="2"/>
  <c r="AX9" i="1"/>
  <c r="AY11" i="2"/>
  <c r="AW94" i="2"/>
  <c r="AV77" i="1"/>
  <c r="E56" i="7"/>
  <c r="E57" i="7" s="1"/>
  <c r="AW14" i="1"/>
  <c r="H56" i="7" s="1"/>
  <c r="N55" i="7"/>
  <c r="AV66" i="1"/>
  <c r="O55" i="7" s="1"/>
  <c r="BH76" i="1"/>
  <c r="BI28" i="2"/>
  <c r="BB75" i="1"/>
  <c r="BC27" i="2"/>
  <c r="BH87" i="1" l="1"/>
  <c r="AV44" i="1"/>
  <c r="K55" i="7" s="1"/>
  <c r="AX51" i="2"/>
  <c r="AX58" i="2" s="1"/>
  <c r="BJ40" i="2"/>
  <c r="BI39" i="1" s="1"/>
  <c r="BB86" i="1"/>
  <c r="AX11" i="1"/>
  <c r="AX22" i="11" s="1"/>
  <c r="AX44" i="11"/>
  <c r="AX43" i="11" s="1"/>
  <c r="AZ37" i="2"/>
  <c r="AZ53" i="2" s="1"/>
  <c r="AX42" i="2"/>
  <c r="AY44" i="2" s="1"/>
  <c r="AX42" i="1" s="1"/>
  <c r="C60" i="7" s="1"/>
  <c r="BD39" i="2"/>
  <c r="BD55" i="2" s="1"/>
  <c r="BA38" i="2"/>
  <c r="AZ37" i="1" s="1"/>
  <c r="BD39" i="3"/>
  <c r="BD9" i="3" s="1"/>
  <c r="BD11" i="3" s="1"/>
  <c r="AY36" i="2"/>
  <c r="AX35" i="1" s="1"/>
  <c r="AW34" i="1"/>
  <c r="I56" i="7" s="1"/>
  <c r="I57" i="7" s="1"/>
  <c r="I6" i="7" s="1"/>
  <c r="F6" i="9" s="1"/>
  <c r="H12" i="8" s="1"/>
  <c r="F57" i="7"/>
  <c r="F6" i="7" s="1"/>
  <c r="G57" i="7"/>
  <c r="G6" i="7" s="1"/>
  <c r="F4" i="9" s="1"/>
  <c r="H9" i="8" s="1"/>
  <c r="BC115" i="2"/>
  <c r="BC127" i="2"/>
  <c r="BB27" i="1"/>
  <c r="Q55" i="7"/>
  <c r="AV88" i="1"/>
  <c r="P55" i="7" s="1"/>
  <c r="AW106" i="2"/>
  <c r="AW118" i="2"/>
  <c r="AW130" i="2"/>
  <c r="BC45" i="3"/>
  <c r="BD44" i="3"/>
  <c r="AY13" i="2"/>
  <c r="AZ7" i="2"/>
  <c r="BB118" i="3"/>
  <c r="BI128" i="2"/>
  <c r="BI116" i="2"/>
  <c r="BH28" i="1"/>
  <c r="AZ126" i="2"/>
  <c r="AZ114" i="2"/>
  <c r="AY26" i="1"/>
  <c r="AY125" i="2"/>
  <c r="AX25" i="1"/>
  <c r="AY113" i="2"/>
  <c r="AV104" i="1"/>
  <c r="AV93" i="1"/>
  <c r="AV29" i="1"/>
  <c r="AV115" i="1"/>
  <c r="BC58" i="3"/>
  <c r="BC70" i="3" s="1"/>
  <c r="BC75" i="3"/>
  <c r="E6" i="7"/>
  <c r="AW24" i="1"/>
  <c r="AX112" i="2"/>
  <c r="AX124" i="2"/>
  <c r="AW49" i="1" l="1"/>
  <c r="AW55" i="1" s="1"/>
  <c r="AX75" i="2"/>
  <c r="AW71" i="1" s="1"/>
  <c r="L60" i="7"/>
  <c r="AX40" i="11"/>
  <c r="AX41" i="11"/>
  <c r="AX42" i="11"/>
  <c r="BJ56" i="2"/>
  <c r="BJ80" i="2" s="1"/>
  <c r="AY36" i="1"/>
  <c r="AX70" i="2"/>
  <c r="AX45" i="2"/>
  <c r="BA54" i="2"/>
  <c r="AZ52" i="1" s="1"/>
  <c r="AZ63" i="1" s="1"/>
  <c r="H57" i="7"/>
  <c r="H6" i="7" s="1"/>
  <c r="F5" i="9" s="1"/>
  <c r="H10" i="8" s="1"/>
  <c r="AY52" i="2"/>
  <c r="AX50" i="1" s="1"/>
  <c r="AX61" i="1" s="1"/>
  <c r="BC38" i="1"/>
  <c r="BD55" i="3"/>
  <c r="BD79" i="3" s="1"/>
  <c r="BD27" i="3" s="1"/>
  <c r="BD115" i="3" s="1"/>
  <c r="AW40" i="1"/>
  <c r="AW43" i="1" s="1"/>
  <c r="AY15" i="2"/>
  <c r="AY35" i="2" s="1"/>
  <c r="AX13" i="1"/>
  <c r="BB119" i="1"/>
  <c r="BB97" i="1"/>
  <c r="BB108" i="1"/>
  <c r="AZ77" i="2"/>
  <c r="AY51" i="1"/>
  <c r="AY96" i="1"/>
  <c r="AY118" i="1"/>
  <c r="AY107" i="1"/>
  <c r="AZ9" i="2"/>
  <c r="AY9" i="1" s="1"/>
  <c r="AY44" i="11" s="1"/>
  <c r="AZ10" i="2"/>
  <c r="AY10" i="1" s="1"/>
  <c r="AY58" i="11" s="1"/>
  <c r="AY7" i="1"/>
  <c r="AV99" i="1"/>
  <c r="R55" i="7" s="1"/>
  <c r="AV121" i="1"/>
  <c r="U55" i="7" s="1"/>
  <c r="S55" i="7"/>
  <c r="AV110" i="1"/>
  <c r="T55" i="7" s="1"/>
  <c r="AX95" i="1"/>
  <c r="AX117" i="1"/>
  <c r="AX106" i="1"/>
  <c r="BD79" i="2"/>
  <c r="BD13" i="3"/>
  <c r="BD15" i="3" s="1"/>
  <c r="BD35" i="3" s="1"/>
  <c r="BE7" i="3"/>
  <c r="BE10" i="3" s="1"/>
  <c r="F29" i="9"/>
  <c r="AW94" i="1"/>
  <c r="AW116" i="1"/>
  <c r="AW105" i="1"/>
  <c r="BC82" i="3"/>
  <c r="BC94" i="3" s="1"/>
  <c r="BC23" i="3"/>
  <c r="BH109" i="1"/>
  <c r="BH120" i="1"/>
  <c r="BH98" i="1"/>
  <c r="AW60" i="1" l="1"/>
  <c r="AW82" i="1"/>
  <c r="AY76" i="2"/>
  <c r="AY24" i="2" s="1"/>
  <c r="AX23" i="2"/>
  <c r="AW23" i="1" s="1"/>
  <c r="AX82" i="2"/>
  <c r="AX94" i="2" s="1"/>
  <c r="BK40" i="2"/>
  <c r="BP40" i="3"/>
  <c r="BP56" i="3" s="1"/>
  <c r="BP80" i="3" s="1"/>
  <c r="BP28" i="3" s="1"/>
  <c r="BP116" i="3" s="1"/>
  <c r="AY62" i="1"/>
  <c r="AY54" i="11"/>
  <c r="AY57" i="11"/>
  <c r="AY53" i="11"/>
  <c r="AY55" i="11"/>
  <c r="AY56" i="11"/>
  <c r="BI54" i="1"/>
  <c r="BI65" i="1" s="1"/>
  <c r="BA78" i="2"/>
  <c r="BA26" i="2" s="1"/>
  <c r="M56" i="7"/>
  <c r="M57" i="7" s="1"/>
  <c r="M6" i="7" s="1"/>
  <c r="X6" i="7" s="1"/>
  <c r="BC53" i="1"/>
  <c r="BC64" i="1" s="1"/>
  <c r="AX15" i="1"/>
  <c r="F60" i="7"/>
  <c r="AX12" i="1"/>
  <c r="G60" i="7" s="1"/>
  <c r="BC30" i="3"/>
  <c r="BC106" i="3" s="1"/>
  <c r="BC111" i="3"/>
  <c r="BC75" i="1"/>
  <c r="BD27" i="2"/>
  <c r="AY11" i="1"/>
  <c r="AY22" i="11" s="1"/>
  <c r="AY42" i="2"/>
  <c r="BE39" i="2"/>
  <c r="BE39" i="3"/>
  <c r="BA37" i="2"/>
  <c r="AX34" i="1"/>
  <c r="BB38" i="2"/>
  <c r="AY51" i="2"/>
  <c r="AZ36" i="2"/>
  <c r="AZ25" i="2"/>
  <c r="AY73" i="1"/>
  <c r="AY84" i="1" s="1"/>
  <c r="N56" i="7"/>
  <c r="N57" i="7" s="1"/>
  <c r="AW66" i="1"/>
  <c r="O56" i="7" s="1"/>
  <c r="J56" i="7"/>
  <c r="AW44" i="1"/>
  <c r="K56" i="7" s="1"/>
  <c r="BI76" i="1"/>
  <c r="BJ28" i="2"/>
  <c r="BE36" i="3"/>
  <c r="BE52" i="3" s="1"/>
  <c r="BE76" i="3" s="1"/>
  <c r="BE24" i="3" s="1"/>
  <c r="BE112" i="3" s="1"/>
  <c r="BG38" i="3"/>
  <c r="BG54" i="3" s="1"/>
  <c r="BG78" i="3" s="1"/>
  <c r="BG26" i="3" s="1"/>
  <c r="BG114" i="3" s="1"/>
  <c r="BD42" i="3"/>
  <c r="BF37" i="3"/>
  <c r="BF53" i="3" s="1"/>
  <c r="BF77" i="3" s="1"/>
  <c r="BF25" i="3" s="1"/>
  <c r="BF113" i="3" s="1"/>
  <c r="BD51" i="3"/>
  <c r="AZ11" i="2"/>
  <c r="AX111" i="2" l="1"/>
  <c r="AX30" i="2"/>
  <c r="AX118" i="2" s="1"/>
  <c r="AX123" i="2"/>
  <c r="AX72" i="1"/>
  <c r="AX83" i="1" s="1"/>
  <c r="AW77" i="1"/>
  <c r="Q56" i="7" s="1"/>
  <c r="Q57" i="7" s="1"/>
  <c r="E60" i="7"/>
  <c r="AY38" i="11"/>
  <c r="BI87" i="1"/>
  <c r="AZ74" i="1"/>
  <c r="AZ85" i="1" s="1"/>
  <c r="BC86" i="1"/>
  <c r="F7" i="9"/>
  <c r="H13" i="8" s="1"/>
  <c r="H14" i="8" s="1"/>
  <c r="AX14" i="1"/>
  <c r="H60" i="7" s="1"/>
  <c r="BA114" i="2"/>
  <c r="AZ26" i="1"/>
  <c r="BA126" i="2"/>
  <c r="BE9" i="3"/>
  <c r="BE11" i="3" s="1"/>
  <c r="BE55" i="3"/>
  <c r="BE79" i="3" s="1"/>
  <c r="BE27" i="3" s="1"/>
  <c r="BE115" i="3" s="1"/>
  <c r="BD127" i="2"/>
  <c r="BD115" i="2"/>
  <c r="BC27" i="1"/>
  <c r="BA7" i="2"/>
  <c r="AZ13" i="2"/>
  <c r="BD45" i="3"/>
  <c r="BE44" i="3"/>
  <c r="AZ125" i="2"/>
  <c r="AY25" i="1"/>
  <c r="AZ113" i="2"/>
  <c r="BB54" i="2"/>
  <c r="BA37" i="1"/>
  <c r="BD38" i="1"/>
  <c r="BE55" i="2"/>
  <c r="BD75" i="3"/>
  <c r="BD58" i="3"/>
  <c r="BD70" i="3" s="1"/>
  <c r="AY35" i="1"/>
  <c r="AZ52" i="2"/>
  <c r="I60" i="7"/>
  <c r="AX40" i="1"/>
  <c r="AZ44" i="2"/>
  <c r="AY42" i="1" s="1"/>
  <c r="C61" i="7" s="1"/>
  <c r="AY45" i="2"/>
  <c r="F28" i="9"/>
  <c r="F35" i="9" s="1"/>
  <c r="AW104" i="1"/>
  <c r="AW93" i="1"/>
  <c r="AW29" i="1"/>
  <c r="AW115" i="1"/>
  <c r="BJ116" i="2"/>
  <c r="BJ128" i="2"/>
  <c r="BI28" i="1"/>
  <c r="AY75" i="2"/>
  <c r="AX49" i="1"/>
  <c r="AY58" i="2"/>
  <c r="AY70" i="2" s="1"/>
  <c r="AX130" i="2"/>
  <c r="J57" i="7"/>
  <c r="J6" i="7" s="1"/>
  <c r="K57" i="7"/>
  <c r="K6" i="7" s="1"/>
  <c r="N6" i="7"/>
  <c r="F8" i="9" s="1"/>
  <c r="H16" i="8" s="1"/>
  <c r="O57" i="7"/>
  <c r="O6" i="7" s="1"/>
  <c r="F9" i="9" s="1"/>
  <c r="H17" i="8" s="1"/>
  <c r="AY112" i="2"/>
  <c r="AY124" i="2"/>
  <c r="AX24" i="1"/>
  <c r="BJ39" i="1"/>
  <c r="BK56" i="2"/>
  <c r="BA53" i="2"/>
  <c r="AZ36" i="1"/>
  <c r="L61" i="7"/>
  <c r="BC118" i="3"/>
  <c r="AX106" i="2" l="1"/>
  <c r="AW88" i="1"/>
  <c r="P56" i="7" s="1"/>
  <c r="AY41" i="11"/>
  <c r="AY43" i="11"/>
  <c r="AY42" i="11"/>
  <c r="AY40" i="11"/>
  <c r="AZ15" i="2"/>
  <c r="AY15" i="1" s="1"/>
  <c r="AY13" i="1"/>
  <c r="BK80" i="2"/>
  <c r="BJ54" i="1"/>
  <c r="BJ65" i="1" s="1"/>
  <c r="AY95" i="1"/>
  <c r="AY117" i="1"/>
  <c r="AY106" i="1"/>
  <c r="Q6" i="7"/>
  <c r="P57" i="7"/>
  <c r="P6" i="7" s="1"/>
  <c r="F10" i="9" s="1"/>
  <c r="H18" i="8" s="1"/>
  <c r="AX55" i="1"/>
  <c r="AX60" i="1"/>
  <c r="AX43" i="1"/>
  <c r="M60" i="7"/>
  <c r="BA9" i="2"/>
  <c r="AZ9" i="1" s="1"/>
  <c r="AZ44" i="11" s="1"/>
  <c r="BA10" i="2"/>
  <c r="AZ10" i="1" s="1"/>
  <c r="AZ58" i="11" s="1"/>
  <c r="AZ7" i="1"/>
  <c r="AX116" i="1"/>
  <c r="AX94" i="1"/>
  <c r="AX105" i="1"/>
  <c r="AY82" i="2"/>
  <c r="AX71" i="1"/>
  <c r="AX82" i="1" s="1"/>
  <c r="AY23" i="2"/>
  <c r="F39" i="9"/>
  <c r="H24" i="8" s="1"/>
  <c r="F44" i="9"/>
  <c r="F40" i="9"/>
  <c r="F45" i="9"/>
  <c r="F43" i="9"/>
  <c r="F41" i="9"/>
  <c r="F42" i="9"/>
  <c r="BD82" i="3"/>
  <c r="BD94" i="3" s="1"/>
  <c r="BD23" i="3"/>
  <c r="BB78" i="2"/>
  <c r="BA52" i="1"/>
  <c r="BA63" i="1" s="1"/>
  <c r="BC108" i="1"/>
  <c r="BC119" i="1"/>
  <c r="BC97" i="1"/>
  <c r="BE13" i="3"/>
  <c r="BE15" i="3" s="1"/>
  <c r="BE35" i="3" s="1"/>
  <c r="BF7" i="3"/>
  <c r="AZ118" i="1"/>
  <c r="AZ107" i="1"/>
  <c r="AZ96" i="1"/>
  <c r="BA77" i="2"/>
  <c r="AZ51" i="1"/>
  <c r="AZ62" i="1" s="1"/>
  <c r="G33" i="9"/>
  <c r="BI98" i="1"/>
  <c r="BI109" i="1"/>
  <c r="BI120" i="1"/>
  <c r="AW121" i="1"/>
  <c r="U56" i="7" s="1"/>
  <c r="AW99" i="1"/>
  <c r="R56" i="7" s="1"/>
  <c r="S56" i="7"/>
  <c r="S57" i="7" s="1"/>
  <c r="AW110" i="1"/>
  <c r="T56" i="7" s="1"/>
  <c r="AZ76" i="2"/>
  <c r="AY50" i="1"/>
  <c r="AY61" i="1" s="1"/>
  <c r="BE79" i="2"/>
  <c r="BD53" i="1"/>
  <c r="BD64" i="1" s="1"/>
  <c r="BQ40" i="3" l="1"/>
  <c r="BQ56" i="3" s="1"/>
  <c r="BQ80" i="3" s="1"/>
  <c r="BQ28" i="3" s="1"/>
  <c r="BQ116" i="3" s="1"/>
  <c r="AZ56" i="11"/>
  <c r="AZ57" i="11"/>
  <c r="AZ54" i="11"/>
  <c r="AZ53" i="11"/>
  <c r="AZ55" i="11"/>
  <c r="AZ38" i="11"/>
  <c r="AZ42" i="11" s="1"/>
  <c r="AZ35" i="2"/>
  <c r="F61" i="7"/>
  <c r="AY12" i="1"/>
  <c r="G61" i="7" s="1"/>
  <c r="BE27" i="2"/>
  <c r="BD75" i="1"/>
  <c r="BD86" i="1" s="1"/>
  <c r="U57" i="7"/>
  <c r="U6" i="7" s="1"/>
  <c r="F13" i="9" s="1"/>
  <c r="H21" i="8" s="1"/>
  <c r="R57" i="7"/>
  <c r="R6" i="7" s="1"/>
  <c r="F11" i="9" s="1"/>
  <c r="H19" i="8" s="1"/>
  <c r="T57" i="7"/>
  <c r="T6" i="7" s="1"/>
  <c r="F12" i="9" s="1"/>
  <c r="H20" i="8" s="1"/>
  <c r="S6" i="7"/>
  <c r="BA25" i="2"/>
  <c r="AZ73" i="1"/>
  <c r="AZ84" i="1" s="1"/>
  <c r="BA74" i="1"/>
  <c r="BA85" i="1" s="1"/>
  <c r="BB26" i="2"/>
  <c r="AX77" i="1"/>
  <c r="AY94" i="2"/>
  <c r="BA11" i="2"/>
  <c r="BB37" i="2"/>
  <c r="BD111" i="3"/>
  <c r="BD30" i="3"/>
  <c r="BD106" i="3" s="1"/>
  <c r="AZ11" i="1"/>
  <c r="AZ22" i="11" s="1"/>
  <c r="J60" i="7"/>
  <c r="AX44" i="1"/>
  <c r="K60" i="7" s="1"/>
  <c r="BE51" i="3"/>
  <c r="BE42" i="3"/>
  <c r="BF44" i="3" s="1"/>
  <c r="BF36" i="3"/>
  <c r="BF52" i="3" s="1"/>
  <c r="BF76" i="3" s="1"/>
  <c r="BF24" i="3" s="1"/>
  <c r="BF112" i="3" s="1"/>
  <c r="BH38" i="3"/>
  <c r="BH54" i="3" s="1"/>
  <c r="BH78" i="3" s="1"/>
  <c r="BH26" i="3" s="1"/>
  <c r="BH114" i="3" s="1"/>
  <c r="BG37" i="3"/>
  <c r="BG53" i="3" s="1"/>
  <c r="BG77" i="3" s="1"/>
  <c r="BG25" i="3" s="1"/>
  <c r="BG113" i="3" s="1"/>
  <c r="AX66" i="1"/>
  <c r="O60" i="7" s="1"/>
  <c r="N60" i="7"/>
  <c r="AZ24" i="2"/>
  <c r="AY72" i="1"/>
  <c r="AY83" i="1" s="1"/>
  <c r="AY14" i="1"/>
  <c r="H61" i="7" s="1"/>
  <c r="E61" i="7"/>
  <c r="BF10" i="3"/>
  <c r="AX23" i="1"/>
  <c r="AY123" i="2"/>
  <c r="AY111" i="2"/>
  <c r="AY30" i="2"/>
  <c r="BJ76" i="1"/>
  <c r="BJ87" i="1" s="1"/>
  <c r="BK28" i="2"/>
  <c r="AY34" i="1" l="1"/>
  <c r="AY40" i="1" s="1"/>
  <c r="M61" i="7" s="1"/>
  <c r="BL40" i="2"/>
  <c r="AZ43" i="11"/>
  <c r="AZ40" i="11"/>
  <c r="AZ41" i="11"/>
  <c r="H22" i="8"/>
  <c r="F17" i="9"/>
  <c r="AZ51" i="2"/>
  <c r="AY49" i="1" s="1"/>
  <c r="BF39" i="3"/>
  <c r="BF9" i="3" s="1"/>
  <c r="BF11" i="3" s="1"/>
  <c r="BL56" i="2"/>
  <c r="BC38" i="2"/>
  <c r="BC54" i="2" s="1"/>
  <c r="BF39" i="2"/>
  <c r="BF55" i="2" s="1"/>
  <c r="AZ42" i="2"/>
  <c r="AZ45" i="2" s="1"/>
  <c r="BA36" i="2"/>
  <c r="AZ35" i="1" s="1"/>
  <c r="BK116" i="2"/>
  <c r="BJ28" i="1"/>
  <c r="BK128" i="2"/>
  <c r="BA125" i="2"/>
  <c r="AZ25" i="1"/>
  <c r="BA113" i="2"/>
  <c r="AX93" i="1"/>
  <c r="AX115" i="1"/>
  <c r="AX29" i="1"/>
  <c r="AX104" i="1"/>
  <c r="BA36" i="1"/>
  <c r="BB53" i="2"/>
  <c r="BB114" i="2"/>
  <c r="BA26" i="1"/>
  <c r="BB126" i="2"/>
  <c r="AA6" i="7"/>
  <c r="AY130" i="2"/>
  <c r="AY118" i="2"/>
  <c r="AY106" i="2"/>
  <c r="L62" i="7"/>
  <c r="BA13" i="2"/>
  <c r="BB7" i="2"/>
  <c r="BE127" i="2"/>
  <c r="BD27" i="1"/>
  <c r="BE115" i="2"/>
  <c r="Q60" i="7"/>
  <c r="AX88" i="1"/>
  <c r="P60" i="7" s="1"/>
  <c r="AY24" i="1"/>
  <c r="AZ112" i="2"/>
  <c r="AZ124" i="2"/>
  <c r="BE58" i="3"/>
  <c r="BE70" i="3" s="1"/>
  <c r="BE75" i="3"/>
  <c r="BD118" i="3"/>
  <c r="BE45" i="3"/>
  <c r="H1" i="8" l="1"/>
  <c r="I61" i="7"/>
  <c r="BA52" i="2"/>
  <c r="AZ50" i="1" s="1"/>
  <c r="AZ61" i="1" s="1"/>
  <c r="BK39" i="1"/>
  <c r="AZ75" i="2"/>
  <c r="AZ82" i="2" s="1"/>
  <c r="BA44" i="2"/>
  <c r="AZ42" i="1" s="1"/>
  <c r="C62" i="7" s="1"/>
  <c r="BB37" i="1"/>
  <c r="BF55" i="3"/>
  <c r="BF79" i="3" s="1"/>
  <c r="BF27" i="3" s="1"/>
  <c r="BF115" i="3" s="1"/>
  <c r="AZ58" i="2"/>
  <c r="AZ70" i="2" s="1"/>
  <c r="BE38" i="1"/>
  <c r="BA15" i="2"/>
  <c r="AZ15" i="1" s="1"/>
  <c r="AZ13" i="1"/>
  <c r="AY43" i="1"/>
  <c r="J61" i="7" s="1"/>
  <c r="BC78" i="2"/>
  <c r="BB52" i="1"/>
  <c r="BE82" i="3"/>
  <c r="BE94" i="3" s="1"/>
  <c r="BE23" i="3"/>
  <c r="BA107" i="1"/>
  <c r="BA118" i="1"/>
  <c r="BA96" i="1"/>
  <c r="BF13" i="3"/>
  <c r="BF15" i="3" s="1"/>
  <c r="BF35" i="3" s="1"/>
  <c r="BG7" i="3"/>
  <c r="BD97" i="1"/>
  <c r="BD119" i="1"/>
  <c r="BD108" i="1"/>
  <c r="BA7" i="1"/>
  <c r="BB10" i="2"/>
  <c r="BA10" i="1" s="1"/>
  <c r="BA58" i="11" s="1"/>
  <c r="BB9" i="2"/>
  <c r="BA9" i="1" s="1"/>
  <c r="BA44" i="11" s="1"/>
  <c r="BA51" i="1"/>
  <c r="BA62" i="1" s="1"/>
  <c r="BB77" i="2"/>
  <c r="BJ120" i="1"/>
  <c r="BJ98" i="1"/>
  <c r="BJ109" i="1"/>
  <c r="AY116" i="1"/>
  <c r="AY94" i="1"/>
  <c r="AY105" i="1"/>
  <c r="BL80" i="2"/>
  <c r="BK54" i="1"/>
  <c r="BF79" i="2"/>
  <c r="AY60" i="1"/>
  <c r="AY55" i="1"/>
  <c r="S60" i="7"/>
  <c r="AX110" i="1"/>
  <c r="T60" i="7" s="1"/>
  <c r="AX99" i="1"/>
  <c r="R60" i="7" s="1"/>
  <c r="AX121" i="1"/>
  <c r="U60" i="7" s="1"/>
  <c r="AZ106" i="1"/>
  <c r="AZ95" i="1"/>
  <c r="AZ117" i="1"/>
  <c r="AY71" i="1" l="1"/>
  <c r="AY82" i="1" s="1"/>
  <c r="BR40" i="3"/>
  <c r="BA57" i="11"/>
  <c r="BA53" i="11"/>
  <c r="BA56" i="11"/>
  <c r="BA55" i="11"/>
  <c r="BA54" i="11"/>
  <c r="BA38" i="11"/>
  <c r="BA41" i="11" s="1"/>
  <c r="BK65" i="1"/>
  <c r="BB63" i="1"/>
  <c r="BA76" i="2"/>
  <c r="AZ72" i="1" s="1"/>
  <c r="AZ83" i="1" s="1"/>
  <c r="AZ23" i="2"/>
  <c r="AZ30" i="2" s="1"/>
  <c r="BE53" i="1"/>
  <c r="BE64" i="1" s="1"/>
  <c r="BA35" i="2"/>
  <c r="F62" i="7"/>
  <c r="AZ12" i="1"/>
  <c r="G62" i="7" s="1"/>
  <c r="AY44" i="1"/>
  <c r="K61" i="7" s="1"/>
  <c r="BL28" i="2"/>
  <c r="BK76" i="1"/>
  <c r="BK87" i="1" s="1"/>
  <c r="BE30" i="3"/>
  <c r="BE106" i="3" s="1"/>
  <c r="BE111" i="3"/>
  <c r="AY66" i="1"/>
  <c r="O61" i="7" s="1"/>
  <c r="N61" i="7"/>
  <c r="BA73" i="1"/>
  <c r="BA84" i="1" s="1"/>
  <c r="BB25" i="2"/>
  <c r="BA11" i="1"/>
  <c r="BA22" i="11" s="1"/>
  <c r="BA24" i="2"/>
  <c r="AZ14" i="1"/>
  <c r="H62" i="7" s="1"/>
  <c r="E62" i="7"/>
  <c r="BG10" i="3"/>
  <c r="BF27" i="2"/>
  <c r="BE75" i="1"/>
  <c r="BB11" i="2"/>
  <c r="BH37" i="3"/>
  <c r="BH53" i="3" s="1"/>
  <c r="BH77" i="3" s="1"/>
  <c r="BH25" i="3" s="1"/>
  <c r="BH113" i="3" s="1"/>
  <c r="BI38" i="3"/>
  <c r="BI54" i="3" s="1"/>
  <c r="BI78" i="3" s="1"/>
  <c r="BI26" i="3" s="1"/>
  <c r="BI114" i="3" s="1"/>
  <c r="BR56" i="3"/>
  <c r="BR80" i="3" s="1"/>
  <c r="BR28" i="3" s="1"/>
  <c r="BR116" i="3" s="1"/>
  <c r="BF42" i="3"/>
  <c r="BG44" i="3" s="1"/>
  <c r="BG36" i="3"/>
  <c r="BG52" i="3" s="1"/>
  <c r="BG76" i="3" s="1"/>
  <c r="BG24" i="3" s="1"/>
  <c r="BG112" i="3" s="1"/>
  <c r="BF51" i="3"/>
  <c r="AY77" i="1"/>
  <c r="AZ94" i="2"/>
  <c r="BB74" i="1"/>
  <c r="BB85" i="1" s="1"/>
  <c r="BC26" i="2"/>
  <c r="BM40" i="2" l="1"/>
  <c r="BL39" i="1" s="1"/>
  <c r="BA40" i="11"/>
  <c r="BA43" i="11"/>
  <c r="BA42" i="11"/>
  <c r="AZ111" i="2"/>
  <c r="AZ123" i="2"/>
  <c r="BE86" i="1"/>
  <c r="AY23" i="1"/>
  <c r="AY29" i="1" s="1"/>
  <c r="BG39" i="2"/>
  <c r="BG55" i="2" s="1"/>
  <c r="BC37" i="2"/>
  <c r="BB36" i="1" s="1"/>
  <c r="BA51" i="2"/>
  <c r="BA75" i="2" s="1"/>
  <c r="BA42" i="2"/>
  <c r="BB44" i="2" s="1"/>
  <c r="BA42" i="1" s="1"/>
  <c r="C63" i="7" s="1"/>
  <c r="BB36" i="2"/>
  <c r="BB52" i="2" s="1"/>
  <c r="BG39" i="3"/>
  <c r="BG55" i="3" s="1"/>
  <c r="BG79" i="3" s="1"/>
  <c r="BG27" i="3" s="1"/>
  <c r="BG115" i="3" s="1"/>
  <c r="BD38" i="2"/>
  <c r="BC37" i="1" s="1"/>
  <c r="AZ34" i="1"/>
  <c r="I62" i="7" s="1"/>
  <c r="BC7" i="2"/>
  <c r="BB13" i="2"/>
  <c r="BB26" i="1"/>
  <c r="BC114" i="2"/>
  <c r="BC126" i="2"/>
  <c r="BF45" i="3"/>
  <c r="AZ118" i="2"/>
  <c r="AZ130" i="2"/>
  <c r="AZ106" i="2"/>
  <c r="L63" i="7"/>
  <c r="BE118" i="3"/>
  <c r="BF75" i="3"/>
  <c r="BF58" i="3"/>
  <c r="BF70" i="3" s="1"/>
  <c r="BE27" i="1"/>
  <c r="BF127" i="2"/>
  <c r="BF115" i="2"/>
  <c r="BB113" i="2"/>
  <c r="BB125" i="2"/>
  <c r="BA25" i="1"/>
  <c r="Q61" i="7"/>
  <c r="AY88" i="1"/>
  <c r="P61" i="7" s="1"/>
  <c r="BA112" i="2"/>
  <c r="AZ24" i="1"/>
  <c r="BA124" i="2"/>
  <c r="BL128" i="2"/>
  <c r="BK28" i="1"/>
  <c r="BL116" i="2"/>
  <c r="BM56" i="2" l="1"/>
  <c r="BL54" i="1" s="1"/>
  <c r="BL65" i="1" s="1"/>
  <c r="AY115" i="1"/>
  <c r="AY93" i="1"/>
  <c r="AY104" i="1"/>
  <c r="BC53" i="2"/>
  <c r="BC77" i="2" s="1"/>
  <c r="AZ49" i="1"/>
  <c r="AZ55" i="1" s="1"/>
  <c r="BA35" i="1"/>
  <c r="BA45" i="2"/>
  <c r="AZ40" i="1"/>
  <c r="M62" i="7" s="1"/>
  <c r="BA58" i="2"/>
  <c r="BA70" i="2" s="1"/>
  <c r="BF38" i="1"/>
  <c r="BG9" i="3"/>
  <c r="BG11" i="3" s="1"/>
  <c r="BG13" i="3" s="1"/>
  <c r="BG15" i="3" s="1"/>
  <c r="BG35" i="3" s="1"/>
  <c r="BD54" i="2"/>
  <c r="BC52" i="1" s="1"/>
  <c r="BC63" i="1" s="1"/>
  <c r="BB15" i="2"/>
  <c r="BB35" i="2" s="1"/>
  <c r="BA13" i="1"/>
  <c r="BA106" i="1"/>
  <c r="BA117" i="1"/>
  <c r="BA95" i="1"/>
  <c r="BA82" i="2"/>
  <c r="AZ71" i="1"/>
  <c r="BA23" i="2"/>
  <c r="BK98" i="1"/>
  <c r="BK120" i="1"/>
  <c r="BK109" i="1"/>
  <c r="BE119" i="1"/>
  <c r="BE108" i="1"/>
  <c r="BE97" i="1"/>
  <c r="BB107" i="1"/>
  <c r="BB118" i="1"/>
  <c r="BB96" i="1"/>
  <c r="AY99" i="1"/>
  <c r="R61" i="7" s="1"/>
  <c r="AY110" i="1"/>
  <c r="T61" i="7" s="1"/>
  <c r="S61" i="7"/>
  <c r="AY121" i="1"/>
  <c r="U61" i="7" s="1"/>
  <c r="BA50" i="1"/>
  <c r="BB76" i="2"/>
  <c r="AZ94" i="1"/>
  <c r="AZ116" i="1"/>
  <c r="AZ105" i="1"/>
  <c r="BG79" i="2"/>
  <c r="BF53" i="1"/>
  <c r="BF23" i="3"/>
  <c r="BF82" i="3"/>
  <c r="BF94" i="3" s="1"/>
  <c r="BC9" i="2"/>
  <c r="BB9" i="1" s="1"/>
  <c r="BB44" i="11" s="1"/>
  <c r="BC10" i="2"/>
  <c r="BB10" i="1" s="1"/>
  <c r="BB58" i="11" s="1"/>
  <c r="BB7" i="1"/>
  <c r="BN40" i="2" l="1"/>
  <c r="BS40" i="3"/>
  <c r="BS56" i="3" s="1"/>
  <c r="BS80" i="3" s="1"/>
  <c r="BS28" i="3" s="1"/>
  <c r="BS116" i="3" s="1"/>
  <c r="BM80" i="2"/>
  <c r="BM28" i="2" s="1"/>
  <c r="BB57" i="11"/>
  <c r="BB53" i="11"/>
  <c r="BB56" i="11"/>
  <c r="BB55" i="11"/>
  <c r="BB54" i="11"/>
  <c r="BB51" i="1"/>
  <c r="BB62" i="1" s="1"/>
  <c r="AZ60" i="1"/>
  <c r="AZ82" i="1"/>
  <c r="BA61" i="1"/>
  <c r="BD78" i="2"/>
  <c r="BD26" i="2" s="1"/>
  <c r="AZ43" i="1"/>
  <c r="AZ44" i="1" s="1"/>
  <c r="K62" i="7" s="1"/>
  <c r="BH7" i="3"/>
  <c r="BH10" i="3" s="1"/>
  <c r="BA15" i="1"/>
  <c r="BF64" i="1"/>
  <c r="F63" i="7"/>
  <c r="BA12" i="1"/>
  <c r="G63" i="7" s="1"/>
  <c r="N62" i="7"/>
  <c r="AZ66" i="1"/>
  <c r="O62" i="7" s="1"/>
  <c r="BA94" i="2"/>
  <c r="AZ77" i="1"/>
  <c r="BF75" i="1"/>
  <c r="BF86" i="1" s="1"/>
  <c r="BG27" i="2"/>
  <c r="BB24" i="2"/>
  <c r="BA72" i="1"/>
  <c r="BA83" i="1" s="1"/>
  <c r="BC36" i="2"/>
  <c r="BA34" i="1"/>
  <c r="BH39" i="3"/>
  <c r="BH39" i="2"/>
  <c r="BD37" i="2"/>
  <c r="BB42" i="2"/>
  <c r="BB45" i="2" s="1"/>
  <c r="BB51" i="2"/>
  <c r="BE38" i="2"/>
  <c r="BC11" i="2"/>
  <c r="BB73" i="1"/>
  <c r="BC25" i="2"/>
  <c r="BA123" i="2"/>
  <c r="BA111" i="2"/>
  <c r="BA30" i="2"/>
  <c r="AZ23" i="1"/>
  <c r="BB11" i="1"/>
  <c r="BB22" i="11" s="1"/>
  <c r="BF30" i="3"/>
  <c r="BF106" i="3" s="1"/>
  <c r="BF111" i="3"/>
  <c r="BI37" i="3"/>
  <c r="BI53" i="3" s="1"/>
  <c r="BI77" i="3" s="1"/>
  <c r="BI25" i="3" s="1"/>
  <c r="BI113" i="3" s="1"/>
  <c r="BJ38" i="3"/>
  <c r="BJ54" i="3" s="1"/>
  <c r="BJ78" i="3" s="1"/>
  <c r="BJ26" i="3" s="1"/>
  <c r="BJ114" i="3" s="1"/>
  <c r="BG51" i="3"/>
  <c r="BH36" i="3"/>
  <c r="BH52" i="3" s="1"/>
  <c r="BH76" i="3" s="1"/>
  <c r="BH24" i="3" s="1"/>
  <c r="BH112" i="3" s="1"/>
  <c r="BG42" i="3"/>
  <c r="BH44" i="3" s="1"/>
  <c r="BL76" i="1" l="1"/>
  <c r="BL87" i="1" s="1"/>
  <c r="BA14" i="1"/>
  <c r="H63" i="7" s="1"/>
  <c r="BB38" i="11"/>
  <c r="BB84" i="1"/>
  <c r="BC74" i="1"/>
  <c r="BC85" i="1" s="1"/>
  <c r="J62" i="7"/>
  <c r="E63" i="7"/>
  <c r="BA106" i="2"/>
  <c r="BA118" i="2"/>
  <c r="BA130" i="2"/>
  <c r="BA49" i="1"/>
  <c r="BB58" i="2"/>
  <c r="BB70" i="2" s="1"/>
  <c r="BB75" i="2"/>
  <c r="BC52" i="2"/>
  <c r="BB35" i="1"/>
  <c r="BG45" i="3"/>
  <c r="BG58" i="3"/>
  <c r="BG70" i="3" s="1"/>
  <c r="BG75" i="3"/>
  <c r="BD114" i="2"/>
  <c r="BC26" i="1"/>
  <c r="BD126" i="2"/>
  <c r="BF118" i="3"/>
  <c r="BH55" i="2"/>
  <c r="BG38" i="1"/>
  <c r="BM39" i="1"/>
  <c r="BN56" i="2"/>
  <c r="L64" i="7"/>
  <c r="BC44" i="2"/>
  <c r="BB42" i="1" s="1"/>
  <c r="C64" i="7" s="1"/>
  <c r="BH9" i="3"/>
  <c r="BH11" i="3" s="1"/>
  <c r="BH55" i="3"/>
  <c r="BH79" i="3" s="1"/>
  <c r="BH27" i="3" s="1"/>
  <c r="BH115" i="3" s="1"/>
  <c r="AZ88" i="1"/>
  <c r="P62" i="7" s="1"/>
  <c r="Q62" i="7"/>
  <c r="BG127" i="2"/>
  <c r="BF27" i="1"/>
  <c r="BG115" i="2"/>
  <c r="BM128" i="2"/>
  <c r="BL28" i="1"/>
  <c r="BM116" i="2"/>
  <c r="AZ115" i="1"/>
  <c r="AZ104" i="1"/>
  <c r="AZ93" i="1"/>
  <c r="AZ29" i="1"/>
  <c r="BB25" i="1"/>
  <c r="BC125" i="2"/>
  <c r="BC113" i="2"/>
  <c r="BC13" i="2"/>
  <c r="BD7" i="2"/>
  <c r="BE54" i="2"/>
  <c r="BD37" i="1"/>
  <c r="BD53" i="2"/>
  <c r="BC36" i="1"/>
  <c r="I63" i="7"/>
  <c r="BA40" i="1"/>
  <c r="BA43" i="1" s="1"/>
  <c r="BA24" i="1"/>
  <c r="BB124" i="2"/>
  <c r="BB112" i="2"/>
  <c r="BB43" i="11" l="1"/>
  <c r="BB42" i="11"/>
  <c r="BB40" i="11"/>
  <c r="BB41" i="11"/>
  <c r="BC15" i="2"/>
  <c r="BC35" i="2" s="1"/>
  <c r="BB13" i="1"/>
  <c r="BA44" i="1"/>
  <c r="K63" i="7" s="1"/>
  <c r="J63" i="7"/>
  <c r="BA60" i="1"/>
  <c r="BA55" i="1"/>
  <c r="BC51" i="1"/>
  <c r="BC62" i="1" s="1"/>
  <c r="BD77" i="2"/>
  <c r="AZ121" i="1"/>
  <c r="U62" i="7" s="1"/>
  <c r="S62" i="7"/>
  <c r="AZ99" i="1"/>
  <c r="R62" i="7" s="1"/>
  <c r="AZ110" i="1"/>
  <c r="T62" i="7" s="1"/>
  <c r="BF97" i="1"/>
  <c r="BF108" i="1"/>
  <c r="BF119" i="1"/>
  <c r="BB106" i="1"/>
  <c r="BB95" i="1"/>
  <c r="BB117" i="1"/>
  <c r="BG82" i="3"/>
  <c r="BG94" i="3" s="1"/>
  <c r="BG23" i="3"/>
  <c r="M63" i="7"/>
  <c r="BL109" i="1"/>
  <c r="BL120" i="1"/>
  <c r="BL98" i="1"/>
  <c r="BI7" i="3"/>
  <c r="BI10" i="3" s="1"/>
  <c r="BH13" i="3"/>
  <c r="BH15" i="3" s="1"/>
  <c r="BH35" i="3" s="1"/>
  <c r="BH79" i="2"/>
  <c r="BG53" i="1"/>
  <c r="BG64" i="1" s="1"/>
  <c r="BC107" i="1"/>
  <c r="BC96" i="1"/>
  <c r="BC118" i="1"/>
  <c r="BA71" i="1"/>
  <c r="BA82" i="1" s="1"/>
  <c r="BB82" i="2"/>
  <c r="BB23" i="2"/>
  <c r="BA105" i="1"/>
  <c r="BA94" i="1"/>
  <c r="BA116" i="1"/>
  <c r="BC7" i="1"/>
  <c r="BD10" i="2"/>
  <c r="BC10" i="1" s="1"/>
  <c r="BC58" i="11" s="1"/>
  <c r="BD9" i="2"/>
  <c r="BC9" i="1" s="1"/>
  <c r="BC44" i="11" s="1"/>
  <c r="BC76" i="2"/>
  <c r="BB50" i="1"/>
  <c r="BB61" i="1" s="1"/>
  <c r="BE78" i="2"/>
  <c r="BD52" i="1"/>
  <c r="BD63" i="1" s="1"/>
  <c r="BN80" i="2"/>
  <c r="BM54" i="1"/>
  <c r="BM65" i="1" s="1"/>
  <c r="BO40" i="2" l="1"/>
  <c r="BT40" i="3"/>
  <c r="BT56" i="3" s="1"/>
  <c r="BT80" i="3" s="1"/>
  <c r="BT28" i="3" s="1"/>
  <c r="BT116" i="3" s="1"/>
  <c r="BC55" i="11"/>
  <c r="BC53" i="11"/>
  <c r="BC57" i="11"/>
  <c r="BC56" i="11"/>
  <c r="BC54" i="11"/>
  <c r="BB15" i="1"/>
  <c r="F64" i="7"/>
  <c r="BB12" i="1"/>
  <c r="G64" i="7" s="1"/>
  <c r="BD11" i="2"/>
  <c r="BE7" i="2" s="1"/>
  <c r="BH27" i="2"/>
  <c r="BG75" i="1"/>
  <c r="BG86" i="1" s="1"/>
  <c r="BG30" i="3"/>
  <c r="BG106" i="3" s="1"/>
  <c r="BG111" i="3"/>
  <c r="N63" i="7"/>
  <c r="BA66" i="1"/>
  <c r="O63" i="7" s="1"/>
  <c r="BN28" i="2"/>
  <c r="BM76" i="1"/>
  <c r="BM87" i="1" s="1"/>
  <c r="BC24" i="2"/>
  <c r="BB72" i="1"/>
  <c r="BB83" i="1" s="1"/>
  <c r="BC11" i="1"/>
  <c r="BC22" i="11" s="1"/>
  <c r="BB123" i="2"/>
  <c r="BB111" i="2"/>
  <c r="BB30" i="2"/>
  <c r="BA23" i="1"/>
  <c r="BK38" i="3"/>
  <c r="BK54" i="3" s="1"/>
  <c r="BK78" i="3" s="1"/>
  <c r="BK26" i="3" s="1"/>
  <c r="BK114" i="3" s="1"/>
  <c r="BH51" i="3"/>
  <c r="BH42" i="3"/>
  <c r="BI44" i="3" s="1"/>
  <c r="BJ37" i="3"/>
  <c r="BJ53" i="3" s="1"/>
  <c r="BJ77" i="3" s="1"/>
  <c r="BJ25" i="3" s="1"/>
  <c r="BJ113" i="3" s="1"/>
  <c r="BI36" i="3"/>
  <c r="BI52" i="3" s="1"/>
  <c r="BI76" i="3" s="1"/>
  <c r="BI24" i="3" s="1"/>
  <c r="BI112" i="3" s="1"/>
  <c r="BA77" i="1"/>
  <c r="BB94" i="2"/>
  <c r="BD25" i="2"/>
  <c r="BC73" i="1"/>
  <c r="BC84" i="1" s="1"/>
  <c r="BC51" i="2"/>
  <c r="BE37" i="2"/>
  <c r="BB34" i="1"/>
  <c r="BD36" i="2"/>
  <c r="BF38" i="2"/>
  <c r="BI39" i="2"/>
  <c r="BI39" i="3"/>
  <c r="BC42" i="2"/>
  <c r="BE26" i="2"/>
  <c r="BD74" i="1"/>
  <c r="BD85" i="1" s="1"/>
  <c r="E64" i="7" l="1"/>
  <c r="BC38" i="11"/>
  <c r="BB14" i="1"/>
  <c r="H64" i="7" s="1"/>
  <c r="BD13" i="2"/>
  <c r="BH45" i="3"/>
  <c r="BI55" i="3"/>
  <c r="BI79" i="3" s="1"/>
  <c r="BI27" i="3" s="1"/>
  <c r="BI115" i="3" s="1"/>
  <c r="BI9" i="3"/>
  <c r="BI11" i="3" s="1"/>
  <c r="BG118" i="3"/>
  <c r="BI55" i="2"/>
  <c r="BH38" i="1"/>
  <c r="I64" i="7"/>
  <c r="BB40" i="1"/>
  <c r="BB43" i="1" s="1"/>
  <c r="BE9" i="2"/>
  <c r="BD9" i="1" s="1"/>
  <c r="BD44" i="11" s="1"/>
  <c r="BE10" i="2"/>
  <c r="BD10" i="1" s="1"/>
  <c r="BD58" i="11" s="1"/>
  <c r="BD7" i="1"/>
  <c r="BA88" i="1"/>
  <c r="P63" i="7" s="1"/>
  <c r="Q63" i="7"/>
  <c r="BD44" i="2"/>
  <c r="BC42" i="1" s="1"/>
  <c r="C65" i="7" s="1"/>
  <c r="BF54" i="2"/>
  <c r="BE37" i="1"/>
  <c r="BE53" i="2"/>
  <c r="BD36" i="1"/>
  <c r="BH58" i="3"/>
  <c r="BH70" i="3" s="1"/>
  <c r="BH75" i="3"/>
  <c r="BA104" i="1"/>
  <c r="BA93" i="1"/>
  <c r="BA115" i="1"/>
  <c r="BA29" i="1"/>
  <c r="L65" i="7"/>
  <c r="BG27" i="1"/>
  <c r="BH127" i="2"/>
  <c r="BH115" i="2"/>
  <c r="BE114" i="2"/>
  <c r="BD26" i="1"/>
  <c r="BE126" i="2"/>
  <c r="BO56" i="2"/>
  <c r="BN39" i="1"/>
  <c r="BC35" i="1"/>
  <c r="BD52" i="2"/>
  <c r="BB24" i="1"/>
  <c r="BC124" i="2"/>
  <c r="BC112" i="2"/>
  <c r="BC45" i="2"/>
  <c r="BC75" i="2"/>
  <c r="BB49" i="1"/>
  <c r="BC58" i="2"/>
  <c r="BC70" i="2" s="1"/>
  <c r="BD125" i="2"/>
  <c r="BC25" i="1"/>
  <c r="BD113" i="2"/>
  <c r="BB106" i="2"/>
  <c r="BB130" i="2"/>
  <c r="BB118" i="2"/>
  <c r="BN116" i="2"/>
  <c r="BM28" i="1"/>
  <c r="BN128" i="2"/>
  <c r="BD56" i="11" l="1"/>
  <c r="BD57" i="11"/>
  <c r="BD54" i="11"/>
  <c r="BD53" i="11"/>
  <c r="BD55" i="11"/>
  <c r="BC42" i="11"/>
  <c r="BC43" i="11"/>
  <c r="BC41" i="11"/>
  <c r="BC40" i="11"/>
  <c r="BD15" i="2"/>
  <c r="BC13" i="1"/>
  <c r="BB44" i="1"/>
  <c r="K64" i="7" s="1"/>
  <c r="J64" i="7"/>
  <c r="BD96" i="1"/>
  <c r="BD107" i="1"/>
  <c r="BD118" i="1"/>
  <c r="BC106" i="1"/>
  <c r="BC117" i="1"/>
  <c r="BC95" i="1"/>
  <c r="BB71" i="1"/>
  <c r="BB82" i="1" s="1"/>
  <c r="BC23" i="2"/>
  <c r="BC82" i="2"/>
  <c r="BB94" i="1"/>
  <c r="BB116" i="1"/>
  <c r="BB105" i="1"/>
  <c r="BE11" i="2"/>
  <c r="BI79" i="2"/>
  <c r="BH53" i="1"/>
  <c r="BH64" i="1" s="1"/>
  <c r="BB60" i="1"/>
  <c r="BB55" i="1"/>
  <c r="BN54" i="1"/>
  <c r="BN65" i="1" s="1"/>
  <c r="BO80" i="2"/>
  <c r="BD51" i="1"/>
  <c r="BD62" i="1" s="1"/>
  <c r="BE77" i="2"/>
  <c r="BD11" i="1"/>
  <c r="BD22" i="11" s="1"/>
  <c r="M64" i="7"/>
  <c r="BI13" i="3"/>
  <c r="BI15" i="3" s="1"/>
  <c r="BI35" i="3" s="1"/>
  <c r="BJ7" i="3"/>
  <c r="BG108" i="1"/>
  <c r="BG97" i="1"/>
  <c r="BG119" i="1"/>
  <c r="BF78" i="2"/>
  <c r="BE52" i="1"/>
  <c r="BE63" i="1" s="1"/>
  <c r="BM98" i="1"/>
  <c r="BM109" i="1"/>
  <c r="BM120" i="1"/>
  <c r="BD76" i="2"/>
  <c r="BC50" i="1"/>
  <c r="BC61" i="1" s="1"/>
  <c r="BA121" i="1"/>
  <c r="U63" i="7" s="1"/>
  <c r="BA110" i="1"/>
  <c r="T63" i="7" s="1"/>
  <c r="BA99" i="1"/>
  <c r="R63" i="7" s="1"/>
  <c r="S63" i="7"/>
  <c r="BH82" i="3"/>
  <c r="BH94" i="3" s="1"/>
  <c r="BH23" i="3"/>
  <c r="BU40" i="3" l="1"/>
  <c r="BU56" i="3" s="1"/>
  <c r="BU80" i="3" s="1"/>
  <c r="BU28" i="3" s="1"/>
  <c r="BU116" i="3" s="1"/>
  <c r="F65" i="7"/>
  <c r="BC12" i="1"/>
  <c r="G65" i="7" s="1"/>
  <c r="BC15" i="1"/>
  <c r="BD35" i="2"/>
  <c r="BH111" i="3"/>
  <c r="BH30" i="3"/>
  <c r="BH106" i="3" s="1"/>
  <c r="L66" i="7"/>
  <c r="BC123" i="2"/>
  <c r="BC111" i="2"/>
  <c r="BB23" i="1"/>
  <c r="BC30" i="2"/>
  <c r="BI51" i="3"/>
  <c r="BJ36" i="3"/>
  <c r="BJ52" i="3" s="1"/>
  <c r="BJ76" i="3" s="1"/>
  <c r="BJ24" i="3" s="1"/>
  <c r="BJ112" i="3" s="1"/>
  <c r="BK37" i="3"/>
  <c r="BK53" i="3" s="1"/>
  <c r="BK77" i="3" s="1"/>
  <c r="BK25" i="3" s="1"/>
  <c r="BK113" i="3" s="1"/>
  <c r="BI42" i="3"/>
  <c r="BL38" i="3"/>
  <c r="BE25" i="2"/>
  <c r="BD73" i="1"/>
  <c r="BD84" i="1" s="1"/>
  <c r="N64" i="7"/>
  <c r="BB66" i="1"/>
  <c r="O64" i="7" s="1"/>
  <c r="BI27" i="2"/>
  <c r="BH75" i="1"/>
  <c r="BH86" i="1" s="1"/>
  <c r="BF7" i="2"/>
  <c r="BE13" i="2"/>
  <c r="BE74" i="1"/>
  <c r="BE85" i="1" s="1"/>
  <c r="BF26" i="2"/>
  <c r="BJ10" i="3"/>
  <c r="BC72" i="1"/>
  <c r="BC83" i="1" s="1"/>
  <c r="BD24" i="2"/>
  <c r="BO28" i="2"/>
  <c r="BN76" i="1"/>
  <c r="BN87" i="1" s="1"/>
  <c r="BC94" i="2"/>
  <c r="BB77" i="1"/>
  <c r="BP40" i="2" l="1"/>
  <c r="BD38" i="11"/>
  <c r="BE36" i="2"/>
  <c r="BG38" i="2"/>
  <c r="BF37" i="2"/>
  <c r="BD42" i="2"/>
  <c r="BJ39" i="2"/>
  <c r="BD51" i="2"/>
  <c r="BJ39" i="3"/>
  <c r="BC34" i="1"/>
  <c r="E65" i="7"/>
  <c r="BC14" i="1"/>
  <c r="H65" i="7" s="1"/>
  <c r="BE15" i="2"/>
  <c r="BE35" i="2" s="1"/>
  <c r="BD13" i="1"/>
  <c r="BI45" i="3"/>
  <c r="BJ44" i="3"/>
  <c r="BB88" i="1"/>
  <c r="P64" i="7" s="1"/>
  <c r="Q64" i="7"/>
  <c r="BO128" i="2"/>
  <c r="BO116" i="2"/>
  <c r="BN28" i="1"/>
  <c r="BF9" i="2"/>
  <c r="BE9" i="1" s="1"/>
  <c r="BE44" i="11" s="1"/>
  <c r="BF10" i="2"/>
  <c r="BE10" i="1" s="1"/>
  <c r="BE58" i="11" s="1"/>
  <c r="BE7" i="1"/>
  <c r="BI127" i="2"/>
  <c r="BH27" i="1"/>
  <c r="BI115" i="2"/>
  <c r="BB93" i="1"/>
  <c r="BB104" i="1"/>
  <c r="BB115" i="1"/>
  <c r="BB29" i="1"/>
  <c r="BC130" i="2"/>
  <c r="BC106" i="2"/>
  <c r="BC118" i="2"/>
  <c r="BD124" i="2"/>
  <c r="BC24" i="1"/>
  <c r="BD112" i="2"/>
  <c r="BE26" i="1"/>
  <c r="BF114" i="2"/>
  <c r="BF126" i="2"/>
  <c r="BH118" i="3"/>
  <c r="BL54" i="3"/>
  <c r="BL78" i="3" s="1"/>
  <c r="BL26" i="3" s="1"/>
  <c r="BL114" i="3" s="1"/>
  <c r="BE125" i="2"/>
  <c r="BD25" i="1"/>
  <c r="BE113" i="2"/>
  <c r="BI58" i="3"/>
  <c r="BI70" i="3" s="1"/>
  <c r="BI75" i="3"/>
  <c r="BQ40" i="2" l="1"/>
  <c r="BE54" i="11"/>
  <c r="BE57" i="11"/>
  <c r="BE53" i="11"/>
  <c r="BE56" i="11"/>
  <c r="BE55" i="11"/>
  <c r="BD42" i="11"/>
  <c r="BD43" i="11"/>
  <c r="BD41" i="11"/>
  <c r="BD40" i="11"/>
  <c r="BD15" i="1"/>
  <c r="BC40" i="1"/>
  <c r="I65" i="7"/>
  <c r="BE44" i="2"/>
  <c r="BD42" i="1" s="1"/>
  <c r="C66" i="7" s="1"/>
  <c r="BD45" i="2"/>
  <c r="BJ9" i="3"/>
  <c r="BJ11" i="3" s="1"/>
  <c r="BJ13" i="3" s="1"/>
  <c r="BJ15" i="3" s="1"/>
  <c r="BJ35" i="3" s="1"/>
  <c r="BJ55" i="3"/>
  <c r="BJ79" i="3" s="1"/>
  <c r="BJ27" i="3" s="1"/>
  <c r="BJ115" i="3" s="1"/>
  <c r="BE36" i="1"/>
  <c r="BF53" i="2"/>
  <c r="BD58" i="2"/>
  <c r="BD70" i="2" s="1"/>
  <c r="BD75" i="2"/>
  <c r="BC49" i="1"/>
  <c r="BG54" i="2"/>
  <c r="BF37" i="1"/>
  <c r="F66" i="7"/>
  <c r="BD12" i="1"/>
  <c r="G66" i="7" s="1"/>
  <c r="BO39" i="1"/>
  <c r="BP56" i="2"/>
  <c r="BI38" i="1"/>
  <c r="BJ55" i="2"/>
  <c r="BD35" i="1"/>
  <c r="BE52" i="2"/>
  <c r="BE96" i="1"/>
  <c r="BE107" i="1"/>
  <c r="BE118" i="1"/>
  <c r="BI23" i="3"/>
  <c r="BI82" i="3"/>
  <c r="BI94" i="3" s="1"/>
  <c r="BG37" i="2"/>
  <c r="BF36" i="2"/>
  <c r="BE51" i="2"/>
  <c r="BD34" i="1"/>
  <c r="BE42" i="2"/>
  <c r="BH38" i="2"/>
  <c r="BK39" i="3"/>
  <c r="BK39" i="2"/>
  <c r="BC94" i="1"/>
  <c r="BC105" i="1"/>
  <c r="BC116" i="1"/>
  <c r="BF11" i="2"/>
  <c r="BN120" i="1"/>
  <c r="BN98" i="1"/>
  <c r="BN109" i="1"/>
  <c r="BD117" i="1"/>
  <c r="BD95" i="1"/>
  <c r="BD106" i="1"/>
  <c r="BH108" i="1"/>
  <c r="BH97" i="1"/>
  <c r="BH119" i="1"/>
  <c r="BB121" i="1"/>
  <c r="U64" i="7" s="1"/>
  <c r="BB99" i="1"/>
  <c r="R64" i="7" s="1"/>
  <c r="BB110" i="1"/>
  <c r="T64" i="7" s="1"/>
  <c r="S64" i="7"/>
  <c r="BE11" i="1"/>
  <c r="BE22" i="11" s="1"/>
  <c r="BK36" i="3" l="1"/>
  <c r="BK52" i="3" s="1"/>
  <c r="BK76" i="3" s="1"/>
  <c r="BK24" i="3" s="1"/>
  <c r="BK112" i="3" s="1"/>
  <c r="BV40" i="3"/>
  <c r="BV56" i="3" s="1"/>
  <c r="BV80" i="3" s="1"/>
  <c r="BV28" i="3" s="1"/>
  <c r="BV116" i="3" s="1"/>
  <c r="E66" i="7"/>
  <c r="BE38" i="11"/>
  <c r="BL37" i="3"/>
  <c r="BL53" i="3" s="1"/>
  <c r="BL77" i="3" s="1"/>
  <c r="BL25" i="3" s="1"/>
  <c r="BL113" i="3" s="1"/>
  <c r="BM38" i="3"/>
  <c r="BJ51" i="3"/>
  <c r="BJ75" i="3" s="1"/>
  <c r="BJ42" i="3"/>
  <c r="BJ45" i="3" s="1"/>
  <c r="BK7" i="3"/>
  <c r="BK10" i="3" s="1"/>
  <c r="BD14" i="1"/>
  <c r="H66" i="7" s="1"/>
  <c r="BG78" i="2"/>
  <c r="BF52" i="1"/>
  <c r="BF63" i="1" s="1"/>
  <c r="BF77" i="2"/>
  <c r="BE51" i="1"/>
  <c r="BE62" i="1" s="1"/>
  <c r="BI53" i="1"/>
  <c r="BI64" i="1" s="1"/>
  <c r="BJ79" i="2"/>
  <c r="BC60" i="1"/>
  <c r="BC55" i="1"/>
  <c r="BC71" i="1"/>
  <c r="BC82" i="1" s="1"/>
  <c r="BD23" i="2"/>
  <c r="BD82" i="2"/>
  <c r="BD50" i="1"/>
  <c r="BD61" i="1" s="1"/>
  <c r="BE76" i="2"/>
  <c r="BP80" i="2"/>
  <c r="BO54" i="1"/>
  <c r="BO65" i="1" s="1"/>
  <c r="BC43" i="1"/>
  <c r="M65" i="7"/>
  <c r="BJ38" i="1"/>
  <c r="BK55" i="2"/>
  <c r="BK55" i="3"/>
  <c r="BK79" i="3" s="1"/>
  <c r="BK27" i="3" s="1"/>
  <c r="BK115" i="3" s="1"/>
  <c r="BD40" i="1"/>
  <c r="I66" i="7"/>
  <c r="BF13" i="2"/>
  <c r="BG7" i="2"/>
  <c r="BP39" i="1"/>
  <c r="BQ56" i="2"/>
  <c r="BD49" i="1"/>
  <c r="BE75" i="2"/>
  <c r="BE58" i="2"/>
  <c r="BE70" i="2" s="1"/>
  <c r="BI111" i="3"/>
  <c r="BI30" i="3"/>
  <c r="BI106" i="3" s="1"/>
  <c r="BM54" i="3"/>
  <c r="BM78" i="3" s="1"/>
  <c r="BM26" i="3" s="1"/>
  <c r="BM114" i="3" s="1"/>
  <c r="L67" i="7"/>
  <c r="BF44" i="2"/>
  <c r="BE42" i="1" s="1"/>
  <c r="C67" i="7" s="1"/>
  <c r="BF36" i="1"/>
  <c r="BG53" i="2"/>
  <c r="BE45" i="2"/>
  <c r="BH54" i="2"/>
  <c r="BG37" i="1"/>
  <c r="BF52" i="2"/>
  <c r="BE35" i="1"/>
  <c r="BE43" i="11" l="1"/>
  <c r="BE42" i="11"/>
  <c r="BE41" i="11"/>
  <c r="BE40" i="11"/>
  <c r="BJ58" i="3"/>
  <c r="BJ70" i="3" s="1"/>
  <c r="BK44" i="3"/>
  <c r="BK9" i="3"/>
  <c r="BK11" i="3" s="1"/>
  <c r="BK13" i="3" s="1"/>
  <c r="BK15" i="3" s="1"/>
  <c r="BK35" i="3" s="1"/>
  <c r="J65" i="7"/>
  <c r="BC44" i="1"/>
  <c r="K65" i="7" s="1"/>
  <c r="BC66" i="1"/>
  <c r="O65" i="7" s="1"/>
  <c r="N65" i="7"/>
  <c r="BD94" i="2"/>
  <c r="BC77" i="1"/>
  <c r="BE73" i="1"/>
  <c r="BE84" i="1" s="1"/>
  <c r="BF25" i="2"/>
  <c r="BP28" i="2"/>
  <c r="BO76" i="1"/>
  <c r="BO87" i="1" s="1"/>
  <c r="BD111" i="2"/>
  <c r="BC23" i="1"/>
  <c r="BD30" i="2"/>
  <c r="BD123" i="2"/>
  <c r="BI75" i="1"/>
  <c r="BI86" i="1" s="1"/>
  <c r="BJ27" i="2"/>
  <c r="BF15" i="2"/>
  <c r="BE15" i="1" s="1"/>
  <c r="BE13" i="1"/>
  <c r="BD72" i="1"/>
  <c r="BD83" i="1" s="1"/>
  <c r="BE24" i="2"/>
  <c r="BG26" i="2"/>
  <c r="BF74" i="1"/>
  <c r="BF85" i="1" s="1"/>
  <c r="BI118" i="3"/>
  <c r="M66" i="7"/>
  <c r="BP54" i="1"/>
  <c r="BP65" i="1" s="1"/>
  <c r="BQ80" i="2"/>
  <c r="BG10" i="2"/>
  <c r="BF10" i="1" s="1"/>
  <c r="BF58" i="11" s="1"/>
  <c r="BF7" i="1"/>
  <c r="BG9" i="2"/>
  <c r="BF9" i="1" s="1"/>
  <c r="BF44" i="11" s="1"/>
  <c r="BJ23" i="3"/>
  <c r="BJ82" i="3"/>
  <c r="BF76" i="2"/>
  <c r="BE50" i="1"/>
  <c r="BE61" i="1" s="1"/>
  <c r="BG77" i="2"/>
  <c r="BF51" i="1"/>
  <c r="BF62" i="1" s="1"/>
  <c r="BD43" i="1"/>
  <c r="BK79" i="2"/>
  <c r="BJ53" i="1"/>
  <c r="BJ64" i="1" s="1"/>
  <c r="BH78" i="2"/>
  <c r="BG52" i="1"/>
  <c r="BG63" i="1" s="1"/>
  <c r="BD55" i="1"/>
  <c r="BD60" i="1"/>
  <c r="BE23" i="2"/>
  <c r="BD71" i="1"/>
  <c r="BD82" i="1" s="1"/>
  <c r="BE82" i="2"/>
  <c r="BW40" i="3" l="1"/>
  <c r="BW56" i="3" s="1"/>
  <c r="BW80" i="3" s="1"/>
  <c r="BW28" i="3" s="1"/>
  <c r="BW116" i="3" s="1"/>
  <c r="BJ94" i="3"/>
  <c r="BF54" i="11"/>
  <c r="BF57" i="11"/>
  <c r="BF53" i="11"/>
  <c r="BF56" i="11"/>
  <c r="BF55" i="11"/>
  <c r="BF38" i="11"/>
  <c r="BF42" i="11" s="1"/>
  <c r="BL7" i="3"/>
  <c r="BL10" i="3" s="1"/>
  <c r="BF35" i="2"/>
  <c r="BE112" i="2"/>
  <c r="BD24" i="1"/>
  <c r="BE124" i="2"/>
  <c r="BI27" i="1"/>
  <c r="BJ127" i="2"/>
  <c r="BJ115" i="2"/>
  <c r="BC29" i="1"/>
  <c r="BC93" i="1"/>
  <c r="BC115" i="1"/>
  <c r="BC104" i="1"/>
  <c r="BE25" i="1"/>
  <c r="BF125" i="2"/>
  <c r="BF113" i="2"/>
  <c r="F67" i="7"/>
  <c r="BE12" i="1"/>
  <c r="G67" i="7" s="1"/>
  <c r="BC88" i="1"/>
  <c r="P65" i="7" s="1"/>
  <c r="Q65" i="7"/>
  <c r="BG126" i="2"/>
  <c r="BG114" i="2"/>
  <c r="BF26" i="1"/>
  <c r="BD106" i="2"/>
  <c r="BD118" i="2"/>
  <c r="BD130" i="2"/>
  <c r="BP128" i="2"/>
  <c r="BO28" i="1"/>
  <c r="BP116" i="2"/>
  <c r="BJ111" i="3"/>
  <c r="BJ30" i="3"/>
  <c r="BJ106" i="3" s="1"/>
  <c r="BD66" i="1"/>
  <c r="O66" i="7" s="1"/>
  <c r="N66" i="7"/>
  <c r="BK27" i="2"/>
  <c r="BJ75" i="1"/>
  <c r="BJ86" i="1" s="1"/>
  <c r="BQ28" i="2"/>
  <c r="BP76" i="1"/>
  <c r="BP87" i="1" s="1"/>
  <c r="BE14" i="1"/>
  <c r="H67" i="7" s="1"/>
  <c r="E67" i="7"/>
  <c r="BE72" i="1"/>
  <c r="BE83" i="1" s="1"/>
  <c r="BF24" i="2"/>
  <c r="BG11" i="2"/>
  <c r="BE123" i="2"/>
  <c r="BE111" i="2"/>
  <c r="BE30" i="2"/>
  <c r="BD23" i="1"/>
  <c r="J66" i="7"/>
  <c r="BD44" i="1"/>
  <c r="K66" i="7" s="1"/>
  <c r="BF73" i="1"/>
  <c r="BF84" i="1" s="1"/>
  <c r="BG25" i="2"/>
  <c r="BE94" i="2"/>
  <c r="BD77" i="1"/>
  <c r="BG74" i="1"/>
  <c r="BG85" i="1" s="1"/>
  <c r="BH26" i="2"/>
  <c r="BK42" i="3"/>
  <c r="BK45" i="3" s="1"/>
  <c r="BL36" i="3"/>
  <c r="BL52" i="3" s="1"/>
  <c r="BL76" i="3" s="1"/>
  <c r="BL24" i="3" s="1"/>
  <c r="BL112" i="3" s="1"/>
  <c r="BK51" i="3"/>
  <c r="BM37" i="3"/>
  <c r="BM53" i="3" s="1"/>
  <c r="BM77" i="3" s="1"/>
  <c r="BM25" i="3" s="1"/>
  <c r="BM113" i="3" s="1"/>
  <c r="BN38" i="3"/>
  <c r="BN54" i="3" s="1"/>
  <c r="BN78" i="3" s="1"/>
  <c r="BN26" i="3" s="1"/>
  <c r="BN114" i="3" s="1"/>
  <c r="BF11" i="1"/>
  <c r="BF22" i="11" s="1"/>
  <c r="BE34" i="1" l="1"/>
  <c r="I67" i="7" s="1"/>
  <c r="BR40" i="2"/>
  <c r="BQ39" i="1" s="1"/>
  <c r="BF40" i="11"/>
  <c r="BF43" i="11"/>
  <c r="BF41" i="11"/>
  <c r="BL39" i="2"/>
  <c r="BL55" i="2" s="1"/>
  <c r="BF51" i="2"/>
  <c r="BE49" i="1" s="1"/>
  <c r="BL39" i="3"/>
  <c r="BL9" i="3" s="1"/>
  <c r="BL11" i="3" s="1"/>
  <c r="BG36" i="2"/>
  <c r="BG52" i="2" s="1"/>
  <c r="BI38" i="2"/>
  <c r="BI54" i="2" s="1"/>
  <c r="BF42" i="2"/>
  <c r="BF45" i="2" s="1"/>
  <c r="BH37" i="2"/>
  <c r="BH53" i="2" s="1"/>
  <c r="BF96" i="1"/>
  <c r="BF118" i="1"/>
  <c r="BF107" i="1"/>
  <c r="G32" i="9"/>
  <c r="BI119" i="1"/>
  <c r="BI97" i="1"/>
  <c r="BI108" i="1"/>
  <c r="BE106" i="1"/>
  <c r="BE117" i="1"/>
  <c r="BE95" i="1"/>
  <c r="BC121" i="1"/>
  <c r="U65" i="7" s="1"/>
  <c r="BC99" i="1"/>
  <c r="R65" i="7" s="1"/>
  <c r="BC110" i="1"/>
  <c r="T65" i="7" s="1"/>
  <c r="S65" i="7"/>
  <c r="BD105" i="1"/>
  <c r="BD94" i="1"/>
  <c r="BD116" i="1"/>
  <c r="BO109" i="1"/>
  <c r="BO98" i="1"/>
  <c r="BO120" i="1"/>
  <c r="BF124" i="2"/>
  <c r="BE24" i="1"/>
  <c r="BF112" i="2"/>
  <c r="Q66" i="7"/>
  <c r="BD88" i="1"/>
  <c r="P66" i="7" s="1"/>
  <c r="L68" i="7"/>
  <c r="BL44" i="3"/>
  <c r="BJ118" i="3"/>
  <c r="BK58" i="3"/>
  <c r="BK70" i="3" s="1"/>
  <c r="BK75" i="3"/>
  <c r="BE118" i="2"/>
  <c r="BE130" i="2"/>
  <c r="BE106" i="2"/>
  <c r="BH114" i="2"/>
  <c r="BG26" i="1"/>
  <c r="BH126" i="2"/>
  <c r="BG113" i="2"/>
  <c r="BG125" i="2"/>
  <c r="BF25" i="1"/>
  <c r="BD93" i="1"/>
  <c r="BD104" i="1"/>
  <c r="BD29" i="1"/>
  <c r="BD115" i="1"/>
  <c r="BG13" i="2"/>
  <c r="BH7" i="2"/>
  <c r="BP28" i="1"/>
  <c r="BQ116" i="2"/>
  <c r="BQ128" i="2"/>
  <c r="BK115" i="2"/>
  <c r="BJ27" i="1"/>
  <c r="BK127" i="2"/>
  <c r="BF75" i="2" l="1"/>
  <c r="BE40" i="1"/>
  <c r="BH37" i="1"/>
  <c r="BG36" i="1"/>
  <c r="BF35" i="1"/>
  <c r="BF58" i="2"/>
  <c r="BF70" i="2" s="1"/>
  <c r="BR56" i="2"/>
  <c r="BR80" i="2" s="1"/>
  <c r="BK38" i="1"/>
  <c r="BL55" i="3"/>
  <c r="BL79" i="3" s="1"/>
  <c r="BL27" i="3" s="1"/>
  <c r="BL115" i="3" s="1"/>
  <c r="BG44" i="2"/>
  <c r="BF42" i="1" s="1"/>
  <c r="C68" i="7" s="1"/>
  <c r="BG15" i="2"/>
  <c r="BG35" i="2" s="1"/>
  <c r="BF13" i="1"/>
  <c r="BH52" i="1"/>
  <c r="BI78" i="2"/>
  <c r="BF117" i="1"/>
  <c r="BF106" i="1"/>
  <c r="BF95" i="1"/>
  <c r="BL79" i="2"/>
  <c r="BP109" i="1"/>
  <c r="BP120" i="1"/>
  <c r="BP98" i="1"/>
  <c r="BD110" i="1"/>
  <c r="T66" i="7" s="1"/>
  <c r="S66" i="7"/>
  <c r="BD121" i="1"/>
  <c r="U66" i="7" s="1"/>
  <c r="BD99" i="1"/>
  <c r="R66" i="7" s="1"/>
  <c r="BE55" i="1"/>
  <c r="BE60" i="1"/>
  <c r="BL13" i="3"/>
  <c r="BL15" i="3" s="1"/>
  <c r="BL35" i="3" s="1"/>
  <c r="BM7" i="3"/>
  <c r="BM10" i="3" s="1"/>
  <c r="BH9" i="2"/>
  <c r="BG9" i="1" s="1"/>
  <c r="BG44" i="11" s="1"/>
  <c r="BG7" i="1"/>
  <c r="BH10" i="2"/>
  <c r="BG10" i="1" s="1"/>
  <c r="BG58" i="11" s="1"/>
  <c r="BE71" i="1"/>
  <c r="BE82" i="1" s="1"/>
  <c r="BF82" i="2"/>
  <c r="BF23" i="2"/>
  <c r="BE94" i="1"/>
  <c r="BE105" i="1"/>
  <c r="BE116" i="1"/>
  <c r="BG96" i="1"/>
  <c r="BG118" i="1"/>
  <c r="BG107" i="1"/>
  <c r="M67" i="7"/>
  <c r="BG76" i="2"/>
  <c r="BF50" i="1"/>
  <c r="BJ97" i="1"/>
  <c r="BJ119" i="1"/>
  <c r="BJ108" i="1"/>
  <c r="BK82" i="3"/>
  <c r="BK94" i="3" s="1"/>
  <c r="BK23" i="3"/>
  <c r="BE43" i="1"/>
  <c r="BG51" i="1"/>
  <c r="BH77" i="2"/>
  <c r="BS40" i="2" l="1"/>
  <c r="BX40" i="3"/>
  <c r="BX56" i="3" s="1"/>
  <c r="BX80" i="3" s="1"/>
  <c r="BX28" i="3" s="1"/>
  <c r="BX116" i="3" s="1"/>
  <c r="BG55" i="11"/>
  <c r="BG54" i="11"/>
  <c r="BG57" i="11"/>
  <c r="BG53" i="11"/>
  <c r="BG56" i="11"/>
  <c r="BH63" i="1"/>
  <c r="BG62" i="1"/>
  <c r="BF61" i="1"/>
  <c r="BF15" i="1"/>
  <c r="BQ54" i="1"/>
  <c r="BQ65" i="1" s="1"/>
  <c r="BK53" i="1"/>
  <c r="BK64" i="1" s="1"/>
  <c r="F68" i="7"/>
  <c r="BF12" i="1"/>
  <c r="G68" i="7" s="1"/>
  <c r="BG11" i="1"/>
  <c r="BG22" i="11" s="1"/>
  <c r="BH11" i="2"/>
  <c r="BH13" i="2" s="1"/>
  <c r="BG42" i="2"/>
  <c r="BH44" i="2" s="1"/>
  <c r="BG42" i="1" s="1"/>
  <c r="C69" i="7" s="1"/>
  <c r="BH36" i="2"/>
  <c r="BG51" i="2"/>
  <c r="BF34" i="1"/>
  <c r="BI37" i="2"/>
  <c r="BM39" i="2"/>
  <c r="BJ38" i="2"/>
  <c r="BM39" i="3"/>
  <c r="BF123" i="2"/>
  <c r="BE23" i="1"/>
  <c r="BF111" i="2"/>
  <c r="BF30" i="2"/>
  <c r="BR28" i="2"/>
  <c r="BQ76" i="1"/>
  <c r="BE66" i="1"/>
  <c r="O67" i="7" s="1"/>
  <c r="N67" i="7"/>
  <c r="BK75" i="1"/>
  <c r="BL27" i="2"/>
  <c r="BG73" i="1"/>
  <c r="BG84" i="1" s="1"/>
  <c r="BH25" i="2"/>
  <c r="J67" i="7"/>
  <c r="BE44" i="1"/>
  <c r="K67" i="7" s="1"/>
  <c r="BF94" i="2"/>
  <c r="BE77" i="1"/>
  <c r="BI26" i="2"/>
  <c r="BH74" i="1"/>
  <c r="BH85" i="1" s="1"/>
  <c r="BK111" i="3"/>
  <c r="BK30" i="3"/>
  <c r="BK106" i="3" s="1"/>
  <c r="BG24" i="2"/>
  <c r="BF72" i="1"/>
  <c r="BF83" i="1" s="1"/>
  <c r="BN37" i="3"/>
  <c r="BN53" i="3" s="1"/>
  <c r="BN77" i="3" s="1"/>
  <c r="BN25" i="3" s="1"/>
  <c r="BN113" i="3" s="1"/>
  <c r="BM36" i="3"/>
  <c r="BM52" i="3" s="1"/>
  <c r="BM76" i="3" s="1"/>
  <c r="BM24" i="3" s="1"/>
  <c r="BM112" i="3" s="1"/>
  <c r="BL51" i="3"/>
  <c r="BL42" i="3"/>
  <c r="BL45" i="3" s="1"/>
  <c r="BO38" i="3"/>
  <c r="BO54" i="3" s="1"/>
  <c r="BO78" i="3" s="1"/>
  <c r="BO26" i="3" s="1"/>
  <c r="BO114" i="3" s="1"/>
  <c r="BF14" i="1" l="1"/>
  <c r="H68" i="7" s="1"/>
  <c r="BG38" i="11"/>
  <c r="BQ87" i="1"/>
  <c r="E68" i="7"/>
  <c r="BK86" i="1"/>
  <c r="BI7" i="2"/>
  <c r="BI10" i="2" s="1"/>
  <c r="BH10" i="1" s="1"/>
  <c r="BH58" i="11" s="1"/>
  <c r="BH15" i="2"/>
  <c r="BH35" i="2" s="1"/>
  <c r="BG13" i="1"/>
  <c r="F69" i="7" s="1"/>
  <c r="L69" i="7"/>
  <c r="BG45" i="2"/>
  <c r="BK118" i="3"/>
  <c r="BM55" i="3"/>
  <c r="BM79" i="3" s="1"/>
  <c r="BM27" i="3" s="1"/>
  <c r="BM115" i="3" s="1"/>
  <c r="BM9" i="3"/>
  <c r="BM11" i="3" s="1"/>
  <c r="BI53" i="2"/>
  <c r="BH36" i="1"/>
  <c r="BM55" i="2"/>
  <c r="BL38" i="1"/>
  <c r="BG35" i="1"/>
  <c r="BH52" i="2"/>
  <c r="BM44" i="3"/>
  <c r="BE88" i="1"/>
  <c r="P67" i="7" s="1"/>
  <c r="Q67" i="7"/>
  <c r="BL115" i="2"/>
  <c r="BL127" i="2"/>
  <c r="BK27" i="1"/>
  <c r="BE93" i="1"/>
  <c r="BE104" i="1"/>
  <c r="BE29" i="1"/>
  <c r="BE115" i="1"/>
  <c r="BJ54" i="2"/>
  <c r="BI37" i="1"/>
  <c r="I68" i="7"/>
  <c r="BF40" i="1"/>
  <c r="BF43" i="1" s="1"/>
  <c r="BG25" i="1"/>
  <c r="BH113" i="2"/>
  <c r="BH125" i="2"/>
  <c r="BF118" i="2"/>
  <c r="BF130" i="2"/>
  <c r="BF106" i="2"/>
  <c r="BL75" i="3"/>
  <c r="BL58" i="3"/>
  <c r="BL70" i="3" s="1"/>
  <c r="BG112" i="2"/>
  <c r="BF24" i="1"/>
  <c r="BG124" i="2"/>
  <c r="BI114" i="2"/>
  <c r="BH26" i="1"/>
  <c r="BI126" i="2"/>
  <c r="BR116" i="2"/>
  <c r="BQ28" i="1"/>
  <c r="BR128" i="2"/>
  <c r="BS56" i="2"/>
  <c r="BR39" i="1"/>
  <c r="BF49" i="1"/>
  <c r="BG58" i="2"/>
  <c r="BG70" i="2" s="1"/>
  <c r="BG75" i="2"/>
  <c r="BT40" i="2" l="1"/>
  <c r="BH53" i="11"/>
  <c r="BH55" i="11"/>
  <c r="BH56" i="11"/>
  <c r="BH57" i="11"/>
  <c r="BH54" i="11"/>
  <c r="BG42" i="11"/>
  <c r="BG43" i="11"/>
  <c r="BG41" i="11"/>
  <c r="BG40" i="11"/>
  <c r="BI9" i="2"/>
  <c r="BH9" i="1" s="1"/>
  <c r="BH44" i="11" s="1"/>
  <c r="BH7" i="1"/>
  <c r="BG15" i="1"/>
  <c r="BG12" i="1"/>
  <c r="G69" i="7" s="1"/>
  <c r="J68" i="7"/>
  <c r="BF44" i="1"/>
  <c r="K68" i="7" s="1"/>
  <c r="BH76" i="2"/>
  <c r="BG50" i="1"/>
  <c r="BG61" i="1" s="1"/>
  <c r="BG82" i="2"/>
  <c r="BF71" i="1"/>
  <c r="BF82" i="1" s="1"/>
  <c r="BG23" i="2"/>
  <c r="BR54" i="1"/>
  <c r="BR65" i="1" s="1"/>
  <c r="BS80" i="2"/>
  <c r="BF94" i="1"/>
  <c r="BF105" i="1"/>
  <c r="BF116" i="1"/>
  <c r="M68" i="7"/>
  <c r="BK97" i="1"/>
  <c r="BK108" i="1"/>
  <c r="BK119" i="1"/>
  <c r="BL23" i="3"/>
  <c r="BL82" i="3"/>
  <c r="BL94" i="3" s="1"/>
  <c r="BI52" i="1"/>
  <c r="BI63" i="1" s="1"/>
  <c r="BJ78" i="2"/>
  <c r="BM13" i="3"/>
  <c r="BM15" i="3" s="1"/>
  <c r="BM35" i="3" s="1"/>
  <c r="BN7" i="3"/>
  <c r="BH96" i="1"/>
  <c r="BH107" i="1"/>
  <c r="BH118" i="1"/>
  <c r="BE121" i="1"/>
  <c r="U67" i="7" s="1"/>
  <c r="S67" i="7"/>
  <c r="BE99" i="1"/>
  <c r="R67" i="7" s="1"/>
  <c r="BE110" i="1"/>
  <c r="T67" i="7" s="1"/>
  <c r="BG34" i="1"/>
  <c r="BH42" i="2"/>
  <c r="BH51" i="2"/>
  <c r="BJ37" i="2"/>
  <c r="BI36" i="2"/>
  <c r="BN39" i="2"/>
  <c r="BN39" i="3"/>
  <c r="BK38" i="2"/>
  <c r="BF55" i="1"/>
  <c r="BF60" i="1"/>
  <c r="BQ120" i="1"/>
  <c r="BQ109" i="1"/>
  <c r="BQ98" i="1"/>
  <c r="BG117" i="1"/>
  <c r="BG95" i="1"/>
  <c r="BG106" i="1"/>
  <c r="BM79" i="2"/>
  <c r="BL53" i="1"/>
  <c r="BL64" i="1" s="1"/>
  <c r="BH51" i="1"/>
  <c r="BH62" i="1" s="1"/>
  <c r="BI77" i="2"/>
  <c r="BY40" i="3" l="1"/>
  <c r="BY56" i="3" s="1"/>
  <c r="BY80" i="3" s="1"/>
  <c r="BY28" i="3" s="1"/>
  <c r="BY116" i="3" s="1"/>
  <c r="E69" i="7"/>
  <c r="BH38" i="11"/>
  <c r="BH42" i="11" s="1"/>
  <c r="BH11" i="1"/>
  <c r="BH22" i="11" s="1"/>
  <c r="BI11" i="2"/>
  <c r="BI13" i="2" s="1"/>
  <c r="BG14" i="1"/>
  <c r="H69" i="7" s="1"/>
  <c r="BK54" i="2"/>
  <c r="BJ37" i="1"/>
  <c r="BN9" i="3"/>
  <c r="BN55" i="3"/>
  <c r="BN79" i="3" s="1"/>
  <c r="BN27" i="3" s="1"/>
  <c r="BN115" i="3" s="1"/>
  <c r="BH58" i="2"/>
  <c r="BH70" i="2" s="1"/>
  <c r="BH75" i="2"/>
  <c r="BG49" i="1"/>
  <c r="BN10" i="3"/>
  <c r="BS28" i="2"/>
  <c r="BR76" i="1"/>
  <c r="BR87" i="1" s="1"/>
  <c r="BF77" i="1"/>
  <c r="Q68" i="7" s="1"/>
  <c r="BG94" i="2"/>
  <c r="BI25" i="2"/>
  <c r="BH73" i="1"/>
  <c r="BH84" i="1" s="1"/>
  <c r="BH24" i="2"/>
  <c r="BG72" i="1"/>
  <c r="BG83" i="1" s="1"/>
  <c r="BN55" i="2"/>
  <c r="BM38" i="1"/>
  <c r="BH45" i="2"/>
  <c r="BI44" i="2"/>
  <c r="BH42" i="1" s="1"/>
  <c r="C70" i="7" s="1"/>
  <c r="BP38" i="3"/>
  <c r="BM51" i="3"/>
  <c r="BO37" i="3"/>
  <c r="BO53" i="3" s="1"/>
  <c r="BO77" i="3" s="1"/>
  <c r="BO25" i="3" s="1"/>
  <c r="BO113" i="3" s="1"/>
  <c r="BN36" i="3"/>
  <c r="BN52" i="3" s="1"/>
  <c r="BN76" i="3" s="1"/>
  <c r="BN24" i="3" s="1"/>
  <c r="BN112" i="3" s="1"/>
  <c r="BM42" i="3"/>
  <c r="BN44" i="3" s="1"/>
  <c r="BL111" i="3"/>
  <c r="BL30" i="3"/>
  <c r="BL106" i="3" s="1"/>
  <c r="N68" i="7"/>
  <c r="BF66" i="1"/>
  <c r="O68" i="7" s="1"/>
  <c r="BJ53" i="2"/>
  <c r="BI36" i="1"/>
  <c r="BM27" i="2"/>
  <c r="BL75" i="1"/>
  <c r="BL86" i="1" s="1"/>
  <c r="BS39" i="1"/>
  <c r="BT56" i="2"/>
  <c r="BH35" i="1"/>
  <c r="BI52" i="2"/>
  <c r="I69" i="7"/>
  <c r="BG40" i="1"/>
  <c r="BI74" i="1"/>
  <c r="BI85" i="1" s="1"/>
  <c r="BJ26" i="2"/>
  <c r="BG30" i="2"/>
  <c r="BF23" i="1"/>
  <c r="BG123" i="2"/>
  <c r="BG111" i="2"/>
  <c r="L70" i="7" l="1"/>
  <c r="BJ7" i="2"/>
  <c r="BI7" i="1" s="1"/>
  <c r="BH41" i="11"/>
  <c r="BH40" i="11"/>
  <c r="BH43" i="11"/>
  <c r="BI15" i="2"/>
  <c r="BI35" i="2" s="1"/>
  <c r="BH13" i="1"/>
  <c r="BF88" i="1"/>
  <c r="P68" i="7" s="1"/>
  <c r="BN11" i="3"/>
  <c r="BO7" i="3" s="1"/>
  <c r="BO10" i="3" s="1"/>
  <c r="BM45" i="3"/>
  <c r="BJ114" i="2"/>
  <c r="BI26" i="1"/>
  <c r="BJ126" i="2"/>
  <c r="BH50" i="1"/>
  <c r="BH61" i="1" s="1"/>
  <c r="BI76" i="2"/>
  <c r="BM75" i="3"/>
  <c r="BM58" i="3"/>
  <c r="BM70" i="3" s="1"/>
  <c r="BG24" i="1"/>
  <c r="BH112" i="2"/>
  <c r="BH124" i="2"/>
  <c r="BM127" i="2"/>
  <c r="BM115" i="2"/>
  <c r="BL27" i="1"/>
  <c r="BJ77" i="2"/>
  <c r="BI51" i="1"/>
  <c r="BI62" i="1" s="1"/>
  <c r="BL118" i="3"/>
  <c r="BP54" i="3"/>
  <c r="BP78" i="3" s="1"/>
  <c r="BP26" i="3" s="1"/>
  <c r="BP114" i="3" s="1"/>
  <c r="BG60" i="1"/>
  <c r="BG55" i="1"/>
  <c r="BG106" i="2"/>
  <c r="BG118" i="2"/>
  <c r="BG130" i="2"/>
  <c r="BF115" i="1"/>
  <c r="BF104" i="1"/>
  <c r="BF29" i="1"/>
  <c r="BF93" i="1"/>
  <c r="M69" i="7"/>
  <c r="BG43" i="1"/>
  <c r="BT80" i="2"/>
  <c r="BS54" i="1"/>
  <c r="BS65" i="1" s="1"/>
  <c r="BM53" i="1"/>
  <c r="BM64" i="1" s="1"/>
  <c r="BN79" i="2"/>
  <c r="BI113" i="2"/>
  <c r="BI125" i="2"/>
  <c r="BH25" i="1"/>
  <c r="BS116" i="2"/>
  <c r="BS128" i="2"/>
  <c r="BR28" i="1"/>
  <c r="BH23" i="2"/>
  <c r="BG71" i="1"/>
  <c r="BG82" i="1" s="1"/>
  <c r="BH82" i="2"/>
  <c r="BJ52" i="1"/>
  <c r="BJ63" i="1" s="1"/>
  <c r="BK78" i="2"/>
  <c r="BJ9" i="2" l="1"/>
  <c r="BI9" i="1" s="1"/>
  <c r="BI44" i="11" s="1"/>
  <c r="BJ10" i="2"/>
  <c r="BI10" i="1" s="1"/>
  <c r="BI58" i="11" s="1"/>
  <c r="BI55" i="11" s="1"/>
  <c r="BU40" i="2"/>
  <c r="BH15" i="1"/>
  <c r="F70" i="7"/>
  <c r="BH12" i="1"/>
  <c r="G70" i="7" s="1"/>
  <c r="BN13" i="3"/>
  <c r="BN15" i="3" s="1"/>
  <c r="BN35" i="3" s="1"/>
  <c r="BK26" i="2"/>
  <c r="BJ74" i="1"/>
  <c r="BJ85" i="1" s="1"/>
  <c r="BH94" i="2"/>
  <c r="BG77" i="1"/>
  <c r="BT28" i="2"/>
  <c r="BS76" i="1"/>
  <c r="BS87" i="1" s="1"/>
  <c r="BI24" i="2"/>
  <c r="BH72" i="1"/>
  <c r="BH83" i="1" s="1"/>
  <c r="BR98" i="1"/>
  <c r="BR120" i="1"/>
  <c r="BR109" i="1"/>
  <c r="BM23" i="3"/>
  <c r="BM82" i="3"/>
  <c r="BM94" i="3" s="1"/>
  <c r="BN27" i="2"/>
  <c r="BM75" i="1"/>
  <c r="BM86" i="1" s="1"/>
  <c r="BG44" i="1"/>
  <c r="K69" i="7" s="1"/>
  <c r="J69" i="7"/>
  <c r="BF121" i="1"/>
  <c r="U68" i="7" s="1"/>
  <c r="BF99" i="1"/>
  <c r="R68" i="7" s="1"/>
  <c r="S68" i="7"/>
  <c r="BF110" i="1"/>
  <c r="T68" i="7" s="1"/>
  <c r="BG105" i="1"/>
  <c r="BG94" i="1"/>
  <c r="BG116" i="1"/>
  <c r="BG66" i="1"/>
  <c r="O69" i="7" s="1"/>
  <c r="N69" i="7"/>
  <c r="BL119" i="1"/>
  <c r="BL97" i="1"/>
  <c r="BL108" i="1"/>
  <c r="BI96" i="1"/>
  <c r="BI107" i="1"/>
  <c r="BI118" i="1"/>
  <c r="G31" i="9"/>
  <c r="BK37" i="2"/>
  <c r="BJ36" i="2"/>
  <c r="BH34" i="1"/>
  <c r="BI51" i="2"/>
  <c r="BI42" i="2"/>
  <c r="BI45" i="2" s="1"/>
  <c r="BL38" i="2"/>
  <c r="BO39" i="3"/>
  <c r="BO39" i="2"/>
  <c r="BH30" i="2"/>
  <c r="BH111" i="2"/>
  <c r="BG23" i="1"/>
  <c r="BH123" i="2"/>
  <c r="BH106" i="1"/>
  <c r="BH117" i="1"/>
  <c r="BH95" i="1"/>
  <c r="BI73" i="1"/>
  <c r="BI84" i="1" s="1"/>
  <c r="BJ25" i="2"/>
  <c r="BJ11" i="2" l="1"/>
  <c r="BJ13" i="2" s="1"/>
  <c r="BI13" i="1" s="1"/>
  <c r="F71" i="7" s="1"/>
  <c r="F72" i="7" s="1"/>
  <c r="F7" i="7" s="1"/>
  <c r="BI11" i="1"/>
  <c r="BI22" i="11" s="1"/>
  <c r="BI53" i="11"/>
  <c r="BI57" i="11"/>
  <c r="BI54" i="11"/>
  <c r="BI56" i="11"/>
  <c r="BN42" i="3"/>
  <c r="BO44" i="3" s="1"/>
  <c r="BZ40" i="3"/>
  <c r="BZ56" i="3" s="1"/>
  <c r="BZ80" i="3" s="1"/>
  <c r="BZ28" i="3" s="1"/>
  <c r="BZ116" i="3" s="1"/>
  <c r="BH14" i="1"/>
  <c r="H70" i="7" s="1"/>
  <c r="BI38" i="11"/>
  <c r="E70" i="7"/>
  <c r="BQ38" i="3"/>
  <c r="BQ54" i="3" s="1"/>
  <c r="BQ78" i="3" s="1"/>
  <c r="BQ26" i="3" s="1"/>
  <c r="BQ114" i="3" s="1"/>
  <c r="BN51" i="3"/>
  <c r="BN58" i="3" s="1"/>
  <c r="BP37" i="3"/>
  <c r="BP53" i="3" s="1"/>
  <c r="BP77" i="3" s="1"/>
  <c r="BP25" i="3" s="1"/>
  <c r="BP113" i="3" s="1"/>
  <c r="BO36" i="3"/>
  <c r="BO52" i="3" s="1"/>
  <c r="BO76" i="3" s="1"/>
  <c r="BO24" i="3" s="1"/>
  <c r="BO112" i="3" s="1"/>
  <c r="BI75" i="2"/>
  <c r="BH49" i="1"/>
  <c r="BI58" i="2"/>
  <c r="BI70" i="2" s="1"/>
  <c r="BN127" i="2"/>
  <c r="BM27" i="1"/>
  <c r="BN115" i="2"/>
  <c r="BH130" i="2"/>
  <c r="BH106" i="2"/>
  <c r="BH118" i="2"/>
  <c r="BO55" i="3"/>
  <c r="BO79" i="3" s="1"/>
  <c r="BO27" i="3" s="1"/>
  <c r="BO115" i="3" s="1"/>
  <c r="BO9" i="3"/>
  <c r="BO11" i="3" s="1"/>
  <c r="BT39" i="1"/>
  <c r="BU56" i="2"/>
  <c r="BH40" i="1"/>
  <c r="I70" i="7"/>
  <c r="BT116" i="2"/>
  <c r="BS28" i="1"/>
  <c r="BT128" i="2"/>
  <c r="BJ26" i="1"/>
  <c r="BK114" i="2"/>
  <c r="BK126" i="2"/>
  <c r="BJ125" i="2"/>
  <c r="BI25" i="1"/>
  <c r="BJ113" i="2"/>
  <c r="BI35" i="1"/>
  <c r="BJ52" i="2"/>
  <c r="BM111" i="3"/>
  <c r="BM30" i="3"/>
  <c r="BM106" i="3" s="1"/>
  <c r="BG88" i="1"/>
  <c r="P69" i="7" s="1"/>
  <c r="Q69" i="7"/>
  <c r="BO55" i="2"/>
  <c r="BN38" i="1"/>
  <c r="BG29" i="1"/>
  <c r="BG104" i="1"/>
  <c r="BG93" i="1"/>
  <c r="BG115" i="1"/>
  <c r="BK37" i="1"/>
  <c r="BL54" i="2"/>
  <c r="BJ44" i="2"/>
  <c r="BI42" i="1" s="1"/>
  <c r="C71" i="7" s="1"/>
  <c r="C72" i="7" s="1"/>
  <c r="C7" i="7" s="1"/>
  <c r="BJ36" i="1"/>
  <c r="BK53" i="2"/>
  <c r="BH24" i="1"/>
  <c r="BI112" i="2"/>
  <c r="BI124" i="2"/>
  <c r="BN45" i="3" l="1"/>
  <c r="BJ15" i="2"/>
  <c r="BJ35" i="2" s="1"/>
  <c r="BJ51" i="2" s="1"/>
  <c r="BK7" i="2"/>
  <c r="BK10" i="2" s="1"/>
  <c r="BJ10" i="1" s="1"/>
  <c r="BJ58" i="11" s="1"/>
  <c r="BJ57" i="11" s="1"/>
  <c r="BN70" i="3"/>
  <c r="L71" i="7"/>
  <c r="L72" i="7" s="1"/>
  <c r="L7" i="7" s="1"/>
  <c r="G3" i="9" s="1"/>
  <c r="I8" i="8" s="1"/>
  <c r="BV40" i="2"/>
  <c r="BI42" i="11"/>
  <c r="BI41" i="11"/>
  <c r="BI43" i="11"/>
  <c r="BI40" i="11"/>
  <c r="BN75" i="3"/>
  <c r="BN23" i="3" s="1"/>
  <c r="BI12" i="1"/>
  <c r="G71" i="7" s="1"/>
  <c r="BJ76" i="2"/>
  <c r="BI50" i="1"/>
  <c r="BI61" i="1" s="1"/>
  <c r="BO13" i="3"/>
  <c r="BO15" i="3" s="1"/>
  <c r="BO35" i="3" s="1"/>
  <c r="BP7" i="3"/>
  <c r="BM119" i="1"/>
  <c r="BM97" i="1"/>
  <c r="BM108" i="1"/>
  <c r="BI23" i="2"/>
  <c r="BI82" i="2"/>
  <c r="BH71" i="1"/>
  <c r="BH82" i="1" s="1"/>
  <c r="BI34" i="1"/>
  <c r="BJ42" i="2"/>
  <c r="BK36" i="2"/>
  <c r="BP39" i="2"/>
  <c r="BM38" i="2"/>
  <c r="BO79" i="2"/>
  <c r="BN53" i="1"/>
  <c r="BN64" i="1" s="1"/>
  <c r="BS120" i="1"/>
  <c r="BS109" i="1"/>
  <c r="BS98" i="1"/>
  <c r="M70" i="7"/>
  <c r="BK77" i="2"/>
  <c r="BJ51" i="1"/>
  <c r="BJ62" i="1" s="1"/>
  <c r="BK52" i="1"/>
  <c r="BK63" i="1" s="1"/>
  <c r="BL78" i="2"/>
  <c r="BM118" i="3"/>
  <c r="BU80" i="2"/>
  <c r="BT54" i="1"/>
  <c r="BT65" i="1" s="1"/>
  <c r="BH105" i="1"/>
  <c r="BH94" i="1"/>
  <c r="BH116" i="1"/>
  <c r="S69" i="7"/>
  <c r="BG110" i="1"/>
  <c r="T69" i="7" s="1"/>
  <c r="BG121" i="1"/>
  <c r="U69" i="7" s="1"/>
  <c r="BG99" i="1"/>
  <c r="R69" i="7" s="1"/>
  <c r="BI95" i="1"/>
  <c r="BI106" i="1"/>
  <c r="BI117" i="1"/>
  <c r="G30" i="9"/>
  <c r="BJ96" i="1"/>
  <c r="BJ118" i="1"/>
  <c r="BJ107" i="1"/>
  <c r="BH43" i="1"/>
  <c r="BH60" i="1"/>
  <c r="BH55" i="1"/>
  <c r="BJ53" i="11" l="1"/>
  <c r="BK9" i="2"/>
  <c r="BJ9" i="1" s="1"/>
  <c r="BJ44" i="11" s="1"/>
  <c r="BJ54" i="11"/>
  <c r="BJ7" i="1"/>
  <c r="G72" i="7"/>
  <c r="G7" i="7" s="1"/>
  <c r="G4" i="9" s="1"/>
  <c r="I9" i="8" s="1"/>
  <c r="BJ56" i="11"/>
  <c r="BJ55" i="11"/>
  <c r="BL37" i="2"/>
  <c r="BK36" i="1" s="1"/>
  <c r="BI15" i="1"/>
  <c r="E71" i="7" s="1"/>
  <c r="E72" i="7" s="1"/>
  <c r="H72" i="7" s="1"/>
  <c r="H7" i="7" s="1"/>
  <c r="G5" i="9" s="1"/>
  <c r="I10" i="8" s="1"/>
  <c r="BP39" i="3"/>
  <c r="BO38" i="1" s="1"/>
  <c r="CA40" i="3"/>
  <c r="CA56" i="3" s="1"/>
  <c r="CA80" i="3" s="1"/>
  <c r="CA28" i="3" s="1"/>
  <c r="CA116" i="3" s="1"/>
  <c r="BN82" i="3"/>
  <c r="BN94" i="3" s="1"/>
  <c r="J70" i="7"/>
  <c r="BH44" i="1"/>
  <c r="K70" i="7" s="1"/>
  <c r="BK74" i="1"/>
  <c r="BK85" i="1" s="1"/>
  <c r="BL26" i="2"/>
  <c r="BV56" i="2"/>
  <c r="BU39" i="1"/>
  <c r="BK44" i="2"/>
  <c r="BJ42" i="1" s="1"/>
  <c r="C75" i="7" s="1"/>
  <c r="BJ45" i="2"/>
  <c r="BI94" i="2"/>
  <c r="BH77" i="1"/>
  <c r="BJ24" i="2"/>
  <c r="BI72" i="1"/>
  <c r="BI83" i="1" s="1"/>
  <c r="BP55" i="2"/>
  <c r="N70" i="7"/>
  <c r="BH66" i="1"/>
  <c r="O70" i="7" s="1"/>
  <c r="BT76" i="1"/>
  <c r="BT87" i="1" s="1"/>
  <c r="BU28" i="2"/>
  <c r="BN30" i="3"/>
  <c r="BN111" i="3"/>
  <c r="BN75" i="1"/>
  <c r="BN86" i="1" s="1"/>
  <c r="BO27" i="2"/>
  <c r="BJ58" i="2"/>
  <c r="BJ70" i="2" s="1"/>
  <c r="BI49" i="1"/>
  <c r="BJ75" i="2"/>
  <c r="BH23" i="1"/>
  <c r="BI123" i="2"/>
  <c r="BI30" i="2"/>
  <c r="BI111" i="2"/>
  <c r="BP10" i="3"/>
  <c r="BJ73" i="1"/>
  <c r="BJ84" i="1" s="1"/>
  <c r="BK25" i="2"/>
  <c r="BL37" i="1"/>
  <c r="BM54" i="2"/>
  <c r="BJ35" i="1"/>
  <c r="BK52" i="2"/>
  <c r="I71" i="7"/>
  <c r="I72" i="7" s="1"/>
  <c r="I7" i="7" s="1"/>
  <c r="G6" i="9" s="1"/>
  <c r="I12" i="8" s="1"/>
  <c r="BI40" i="1"/>
  <c r="BQ37" i="3"/>
  <c r="BQ53" i="3" s="1"/>
  <c r="BQ77" i="3" s="1"/>
  <c r="BQ25" i="3" s="1"/>
  <c r="BQ113" i="3" s="1"/>
  <c r="BP36" i="3"/>
  <c r="BP52" i="3" s="1"/>
  <c r="BP76" i="3" s="1"/>
  <c r="BP24" i="3" s="1"/>
  <c r="BP112" i="3" s="1"/>
  <c r="BO51" i="3"/>
  <c r="BO42" i="3"/>
  <c r="BO45" i="3" s="1"/>
  <c r="BR38" i="3"/>
  <c r="BK11" i="2" l="1"/>
  <c r="BK13" i="2" s="1"/>
  <c r="BJ13" i="1" s="1"/>
  <c r="BP9" i="3"/>
  <c r="BP11" i="3" s="1"/>
  <c r="BP13" i="3" s="1"/>
  <c r="BP15" i="3" s="1"/>
  <c r="BP35" i="3" s="1"/>
  <c r="BJ11" i="1"/>
  <c r="BJ22" i="11" s="1"/>
  <c r="BJ38" i="11"/>
  <c r="BJ43" i="11" s="1"/>
  <c r="E7" i="7"/>
  <c r="BI14" i="1"/>
  <c r="H71" i="7" s="1"/>
  <c r="BL53" i="2"/>
  <c r="BL77" i="2" s="1"/>
  <c r="BP55" i="3"/>
  <c r="BP79" i="3" s="1"/>
  <c r="BP27" i="3" s="1"/>
  <c r="BP115" i="3" s="1"/>
  <c r="BN106" i="3"/>
  <c r="BO75" i="3"/>
  <c r="BO58" i="3"/>
  <c r="BO70" i="3" s="1"/>
  <c r="BI60" i="1"/>
  <c r="BI55" i="1"/>
  <c r="BU128" i="2"/>
  <c r="BU116" i="2"/>
  <c r="BT28" i="1"/>
  <c r="BP79" i="2"/>
  <c r="BK76" i="2"/>
  <c r="BJ50" i="1"/>
  <c r="BJ61" i="1" s="1"/>
  <c r="BL126" i="2"/>
  <c r="BK26" i="1"/>
  <c r="BL114" i="2"/>
  <c r="BH104" i="1"/>
  <c r="BH93" i="1"/>
  <c r="BH29" i="1"/>
  <c r="BH115" i="1"/>
  <c r="BU54" i="1"/>
  <c r="BU65" i="1" s="1"/>
  <c r="BV80" i="2"/>
  <c r="BI106" i="2"/>
  <c r="BI118" i="2"/>
  <c r="BI130" i="2"/>
  <c r="BO127" i="2"/>
  <c r="BO115" i="2"/>
  <c r="BN27" i="1"/>
  <c r="Q70" i="7"/>
  <c r="BH88" i="1"/>
  <c r="P70" i="7" s="1"/>
  <c r="BR54" i="3"/>
  <c r="BR78" i="3" s="1"/>
  <c r="BR26" i="3" s="1"/>
  <c r="BR114" i="3" s="1"/>
  <c r="BP44" i="3"/>
  <c r="M71" i="7"/>
  <c r="M72" i="7" s="1"/>
  <c r="M7" i="7" s="1"/>
  <c r="BI43" i="1"/>
  <c r="BM78" i="2"/>
  <c r="BL52" i="1"/>
  <c r="BL63" i="1" s="1"/>
  <c r="BJ25" i="1"/>
  <c r="BK113" i="2"/>
  <c r="BK125" i="2"/>
  <c r="BI71" i="1"/>
  <c r="BI82" i="1" s="1"/>
  <c r="BJ82" i="2"/>
  <c r="BJ23" i="2"/>
  <c r="BN118" i="3"/>
  <c r="BJ124" i="2"/>
  <c r="BJ112" i="2"/>
  <c r="BI24" i="1"/>
  <c r="BK15" i="2" l="1"/>
  <c r="BJ15" i="1" s="1"/>
  <c r="BK38" i="11" s="1"/>
  <c r="BL7" i="2"/>
  <c r="BL10" i="2" s="1"/>
  <c r="BK10" i="1" s="1"/>
  <c r="BK58" i="11" s="1"/>
  <c r="BK53" i="11" s="1"/>
  <c r="L75" i="7"/>
  <c r="BJ41" i="11"/>
  <c r="BJ40" i="11"/>
  <c r="BJ42" i="11"/>
  <c r="BK51" i="1"/>
  <c r="BK62" i="1" s="1"/>
  <c r="BO53" i="1"/>
  <c r="BO64" i="1" s="1"/>
  <c r="CB40" i="3"/>
  <c r="CB56" i="3" s="1"/>
  <c r="CB80" i="3" s="1"/>
  <c r="CB28" i="3" s="1"/>
  <c r="CB116" i="3" s="1"/>
  <c r="BK55" i="11"/>
  <c r="BK54" i="11"/>
  <c r="BL9" i="2"/>
  <c r="BK9" i="1" s="1"/>
  <c r="BK44" i="11" s="1"/>
  <c r="BK7" i="1"/>
  <c r="F75" i="7"/>
  <c r="BJ12" i="1"/>
  <c r="G75" i="7" s="1"/>
  <c r="BQ7" i="3"/>
  <c r="BQ10" i="3" s="1"/>
  <c r="G7" i="9"/>
  <c r="I13" i="8" s="1"/>
  <c r="I14" i="8" s="1"/>
  <c r="X7" i="7"/>
  <c r="N71" i="7"/>
  <c r="N72" i="7" s="1"/>
  <c r="BI66" i="1"/>
  <c r="O71" i="7" s="1"/>
  <c r="BI105" i="1"/>
  <c r="BI94" i="1"/>
  <c r="BI116" i="1"/>
  <c r="G29" i="9"/>
  <c r="BL74" i="1"/>
  <c r="BL85" i="1" s="1"/>
  <c r="BM26" i="2"/>
  <c r="BV28" i="2"/>
  <c r="BU76" i="1"/>
  <c r="BU87" i="1" s="1"/>
  <c r="BH99" i="1"/>
  <c r="R70" i="7" s="1"/>
  <c r="BH121" i="1"/>
  <c r="U70" i="7" s="1"/>
  <c r="S70" i="7"/>
  <c r="BH110" i="1"/>
  <c r="T70" i="7" s="1"/>
  <c r="BR37" i="3"/>
  <c r="BR53" i="3" s="1"/>
  <c r="BR77" i="3" s="1"/>
  <c r="BR25" i="3" s="1"/>
  <c r="BR113" i="3" s="1"/>
  <c r="BP51" i="3"/>
  <c r="BQ36" i="3"/>
  <c r="BQ52" i="3" s="1"/>
  <c r="BQ76" i="3" s="1"/>
  <c r="BQ24" i="3" s="1"/>
  <c r="BQ112" i="3" s="1"/>
  <c r="BP42" i="3"/>
  <c r="BS38" i="3"/>
  <c r="BK107" i="1"/>
  <c r="BK118" i="1"/>
  <c r="BK96" i="1"/>
  <c r="BT98" i="1"/>
  <c r="BT109" i="1"/>
  <c r="BT120" i="1"/>
  <c r="BJ123" i="2"/>
  <c r="BJ111" i="2"/>
  <c r="BJ30" i="2"/>
  <c r="BI23" i="1"/>
  <c r="J71" i="7"/>
  <c r="BI44" i="1"/>
  <c r="K71" i="7" s="1"/>
  <c r="BK24" i="2"/>
  <c r="BJ72" i="1"/>
  <c r="BJ83" i="1" s="1"/>
  <c r="BK73" i="1"/>
  <c r="BL25" i="2"/>
  <c r="E75" i="7"/>
  <c r="BJ94" i="2"/>
  <c r="BI77" i="1"/>
  <c r="BJ95" i="1"/>
  <c r="BJ117" i="1"/>
  <c r="BJ106" i="1"/>
  <c r="BN97" i="1"/>
  <c r="BN119" i="1"/>
  <c r="BN108" i="1"/>
  <c r="BO75" i="1"/>
  <c r="BP27" i="2"/>
  <c r="BO82" i="3"/>
  <c r="BO94" i="3" s="1"/>
  <c r="BO23" i="3"/>
  <c r="BK56" i="11" l="1"/>
  <c r="BJ14" i="1"/>
  <c r="H75" i="7" s="1"/>
  <c r="BK35" i="2"/>
  <c r="BN38" i="2" s="1"/>
  <c r="BM37" i="1" s="1"/>
  <c r="BK57" i="11"/>
  <c r="BO86" i="1"/>
  <c r="BK84" i="1"/>
  <c r="BW40" i="2"/>
  <c r="BW56" i="2" s="1"/>
  <c r="BK42" i="11"/>
  <c r="BK41" i="11"/>
  <c r="BK43" i="11"/>
  <c r="BK40" i="11"/>
  <c r="BL11" i="2"/>
  <c r="BM7" i="2" s="1"/>
  <c r="BK42" i="2"/>
  <c r="BK45" i="2" s="1"/>
  <c r="BJ34" i="1"/>
  <c r="I75" i="7" s="1"/>
  <c r="BK11" i="1"/>
  <c r="BU28" i="1"/>
  <c r="BV128" i="2"/>
  <c r="BV116" i="2"/>
  <c r="BP127" i="2"/>
  <c r="BP115" i="2"/>
  <c r="BO27" i="1"/>
  <c r="BI88" i="1"/>
  <c r="P71" i="7" s="1"/>
  <c r="Q71" i="7"/>
  <c r="Q72" i="7" s="1"/>
  <c r="BK25" i="1"/>
  <c r="BL125" i="2"/>
  <c r="BL113" i="2"/>
  <c r="BJ130" i="2"/>
  <c r="BJ118" i="2"/>
  <c r="BJ106" i="2"/>
  <c r="BP75" i="3"/>
  <c r="BP58" i="3"/>
  <c r="BP70" i="3" s="1"/>
  <c r="N7" i="7"/>
  <c r="G8" i="9" s="1"/>
  <c r="O72" i="7"/>
  <c r="BI93" i="1"/>
  <c r="BI104" i="1"/>
  <c r="BI29" i="1"/>
  <c r="BI115" i="1"/>
  <c r="G28" i="9"/>
  <c r="G35" i="9" s="1"/>
  <c r="BS54" i="3"/>
  <c r="BS78" i="3" s="1"/>
  <c r="BS26" i="3" s="1"/>
  <c r="BS114" i="3" s="1"/>
  <c r="BM126" i="2"/>
  <c r="BM114" i="2"/>
  <c r="BL26" i="1"/>
  <c r="BK124" i="2"/>
  <c r="BK112" i="2"/>
  <c r="BJ24" i="1"/>
  <c r="BO30" i="3"/>
  <c r="BO106" i="3" s="1"/>
  <c r="BO111" i="3"/>
  <c r="J72" i="7"/>
  <c r="J7" i="7" s="1"/>
  <c r="K72" i="7"/>
  <c r="K7" i="7" s="1"/>
  <c r="BQ44" i="3"/>
  <c r="BP45" i="3"/>
  <c r="BQ39" i="2" l="1"/>
  <c r="BQ55" i="2" s="1"/>
  <c r="BQ79" i="2" s="1"/>
  <c r="BL44" i="2"/>
  <c r="BK42" i="1" s="1"/>
  <c r="C76" i="7" s="1"/>
  <c r="BL36" i="2"/>
  <c r="BL52" i="2" s="1"/>
  <c r="BK50" i="1" s="1"/>
  <c r="BQ39" i="3"/>
  <c r="BQ55" i="3" s="1"/>
  <c r="BQ79" i="3" s="1"/>
  <c r="BQ27" i="3" s="1"/>
  <c r="BQ115" i="3" s="1"/>
  <c r="BM37" i="2"/>
  <c r="BM53" i="2" s="1"/>
  <c r="BL51" i="1" s="1"/>
  <c r="BK51" i="2"/>
  <c r="BK75" i="2" s="1"/>
  <c r="BK82" i="2" s="1"/>
  <c r="BV39" i="1"/>
  <c r="O7" i="7"/>
  <c r="G9" i="9" s="1"/>
  <c r="I17" i="8" s="1"/>
  <c r="L76" i="7"/>
  <c r="BK22" i="11"/>
  <c r="BN54" i="2"/>
  <c r="BN78" i="2" s="1"/>
  <c r="BL13" i="2"/>
  <c r="BK13" i="1" s="1"/>
  <c r="BJ40" i="1"/>
  <c r="BJ43" i="1" s="1"/>
  <c r="G23" i="9"/>
  <c r="I16" i="8"/>
  <c r="BP23" i="3"/>
  <c r="BP82" i="3"/>
  <c r="BP94" i="3" s="1"/>
  <c r="BL107" i="1"/>
  <c r="BL96" i="1"/>
  <c r="BL118" i="1"/>
  <c r="P72" i="7"/>
  <c r="P7" i="7" s="1"/>
  <c r="G10" i="9" s="1"/>
  <c r="Q7" i="7"/>
  <c r="BK95" i="1"/>
  <c r="BK117" i="1"/>
  <c r="BK106" i="1"/>
  <c r="BO118" i="3"/>
  <c r="BJ105" i="1"/>
  <c r="BJ94" i="1"/>
  <c r="BJ116" i="1"/>
  <c r="G39" i="9"/>
  <c r="I24" i="8" s="1"/>
  <c r="BM9" i="2"/>
  <c r="BL9" i="1" s="1"/>
  <c r="BL44" i="11" s="1"/>
  <c r="BL7" i="1"/>
  <c r="BM10" i="2"/>
  <c r="BL10" i="1" s="1"/>
  <c r="BL58" i="11" s="1"/>
  <c r="BW80" i="2"/>
  <c r="BV54" i="1"/>
  <c r="BV65" i="1" s="1"/>
  <c r="BI99" i="1"/>
  <c r="R71" i="7" s="1"/>
  <c r="BI121" i="1"/>
  <c r="U71" i="7" s="1"/>
  <c r="S71" i="7"/>
  <c r="S72" i="7" s="1"/>
  <c r="BI110" i="1"/>
  <c r="T71" i="7" s="1"/>
  <c r="BO108" i="1"/>
  <c r="BO119" i="1"/>
  <c r="BO97" i="1"/>
  <c r="BU98" i="1"/>
  <c r="BU109" i="1"/>
  <c r="BU120" i="1"/>
  <c r="H33" i="9"/>
  <c r="BL76" i="2" l="1"/>
  <c r="BK72" i="1" s="1"/>
  <c r="BK83" i="1" s="1"/>
  <c r="BP53" i="1"/>
  <c r="BK35" i="1"/>
  <c r="BP38" i="1"/>
  <c r="BQ9" i="3"/>
  <c r="BQ11" i="3" s="1"/>
  <c r="BR7" i="3" s="1"/>
  <c r="BR10" i="3" s="1"/>
  <c r="BM77" i="2"/>
  <c r="BL73" i="1" s="1"/>
  <c r="BL84" i="1" s="1"/>
  <c r="BL36" i="1"/>
  <c r="BL62" i="1" s="1"/>
  <c r="BJ49" i="1"/>
  <c r="BJ60" i="1" s="1"/>
  <c r="BK58" i="2"/>
  <c r="BK70" i="2" s="1"/>
  <c r="BJ71" i="1"/>
  <c r="BK23" i="2"/>
  <c r="BK30" i="2" s="1"/>
  <c r="BL15" i="2"/>
  <c r="BL35" i="2" s="1"/>
  <c r="BR39" i="3" s="1"/>
  <c r="BL57" i="11"/>
  <c r="BL55" i="11"/>
  <c r="BL53" i="11"/>
  <c r="BL54" i="11"/>
  <c r="BL56" i="11"/>
  <c r="BM52" i="1"/>
  <c r="BM63" i="1" s="1"/>
  <c r="BK61" i="1"/>
  <c r="M75" i="7"/>
  <c r="G24" i="9"/>
  <c r="I18" i="8"/>
  <c r="F76" i="7"/>
  <c r="BK12" i="1"/>
  <c r="G76" i="7" s="1"/>
  <c r="BM25" i="2"/>
  <c r="BQ27" i="2"/>
  <c r="BP75" i="1"/>
  <c r="BL24" i="2"/>
  <c r="BL11" i="1"/>
  <c r="BL22" i="11" s="1"/>
  <c r="U72" i="7"/>
  <c r="U7" i="7" s="1"/>
  <c r="G13" i="9" s="1"/>
  <c r="I21" i="8" s="1"/>
  <c r="S7" i="7"/>
  <c r="R72" i="7"/>
  <c r="R7" i="7" s="1"/>
  <c r="G11" i="9" s="1"/>
  <c r="T72" i="7"/>
  <c r="T7" i="7" s="1"/>
  <c r="G12" i="9" s="1"/>
  <c r="I20" i="8" s="1"/>
  <c r="BV76" i="1"/>
  <c r="BV87" i="1" s="1"/>
  <c r="BW28" i="2"/>
  <c r="G43" i="9"/>
  <c r="G45" i="9"/>
  <c r="G44" i="9"/>
  <c r="G42" i="9"/>
  <c r="G41" i="9"/>
  <c r="G40" i="9"/>
  <c r="BJ77" i="1"/>
  <c r="J75" i="7"/>
  <c r="BJ44" i="1"/>
  <c r="K75" i="7" s="1"/>
  <c r="BM11" i="2"/>
  <c r="BM74" i="1"/>
  <c r="BN26" i="2"/>
  <c r="BP111" i="3"/>
  <c r="BP30" i="3"/>
  <c r="BP106" i="3" s="1"/>
  <c r="BP64" i="1" l="1"/>
  <c r="BP86" i="1"/>
  <c r="BL42" i="2"/>
  <c r="BL45" i="2" s="1"/>
  <c r="BK94" i="2"/>
  <c r="BQ13" i="3"/>
  <c r="BQ15" i="3" s="1"/>
  <c r="BQ35" i="3" s="1"/>
  <c r="BQ51" i="3" s="1"/>
  <c r="BQ75" i="3" s="1"/>
  <c r="BK123" i="2"/>
  <c r="BJ55" i="1"/>
  <c r="BJ66" i="1" s="1"/>
  <c r="O75" i="7" s="1"/>
  <c r="BJ82" i="1"/>
  <c r="BK111" i="2"/>
  <c r="BJ23" i="1"/>
  <c r="BJ115" i="1" s="1"/>
  <c r="BO38" i="2"/>
  <c r="BO54" i="2" s="1"/>
  <c r="BN37" i="2"/>
  <c r="BN53" i="2" s="1"/>
  <c r="BR39" i="2"/>
  <c r="BR55" i="2" s="1"/>
  <c r="BM36" i="2"/>
  <c r="BL35" i="1" s="1"/>
  <c r="BK34" i="1"/>
  <c r="I76" i="7" s="1"/>
  <c r="BX40" i="2"/>
  <c r="BX56" i="2" s="1"/>
  <c r="BS37" i="3"/>
  <c r="BS53" i="3" s="1"/>
  <c r="BS77" i="3" s="1"/>
  <c r="BS25" i="3" s="1"/>
  <c r="BS113" i="3" s="1"/>
  <c r="BL51" i="2"/>
  <c r="BK49" i="1" s="1"/>
  <c r="BM85" i="1"/>
  <c r="BK15" i="1"/>
  <c r="BK14" i="1" s="1"/>
  <c r="H76" i="7" s="1"/>
  <c r="G22" i="9"/>
  <c r="I19" i="8"/>
  <c r="Y7" i="7"/>
  <c r="G17" i="9"/>
  <c r="G18" i="9" s="1"/>
  <c r="G21" i="9" s="1"/>
  <c r="I22" i="8"/>
  <c r="BL112" i="2"/>
  <c r="BL124" i="2"/>
  <c r="BK24" i="1"/>
  <c r="BP118" i="3"/>
  <c r="BN114" i="2"/>
  <c r="BM26" i="1"/>
  <c r="BN126" i="2"/>
  <c r="Q75" i="7"/>
  <c r="BV28" i="1"/>
  <c r="BW128" i="2"/>
  <c r="BW116" i="2"/>
  <c r="AA7" i="7"/>
  <c r="L77" i="7"/>
  <c r="BM44" i="2"/>
  <c r="BL42" i="1" s="1"/>
  <c r="C77" i="7" s="1"/>
  <c r="BQ115" i="2"/>
  <c r="BP27" i="1"/>
  <c r="BQ127" i="2"/>
  <c r="BK130" i="2"/>
  <c r="BK118" i="2"/>
  <c r="BK106" i="2"/>
  <c r="BR55" i="3"/>
  <c r="BR79" i="3" s="1"/>
  <c r="BR27" i="3" s="1"/>
  <c r="BR115" i="3" s="1"/>
  <c r="BR9" i="3"/>
  <c r="BR11" i="3" s="1"/>
  <c r="BN7" i="2"/>
  <c r="BM13" i="2"/>
  <c r="BL25" i="1"/>
  <c r="BM125" i="2"/>
  <c r="BM113" i="2"/>
  <c r="BR36" i="3" l="1"/>
  <c r="BR52" i="3" s="1"/>
  <c r="BR76" i="3" s="1"/>
  <c r="BR24" i="3" s="1"/>
  <c r="BR112" i="3" s="1"/>
  <c r="CC40" i="3"/>
  <c r="CC56" i="3" s="1"/>
  <c r="CC80" i="3" s="1"/>
  <c r="CC28" i="3" s="1"/>
  <c r="CC116" i="3" s="1"/>
  <c r="BN37" i="1"/>
  <c r="N75" i="7"/>
  <c r="BJ88" i="1"/>
  <c r="P75" i="7" s="1"/>
  <c r="BT38" i="3"/>
  <c r="BT54" i="3" s="1"/>
  <c r="BT78" i="3" s="1"/>
  <c r="BT26" i="3" s="1"/>
  <c r="BT114" i="3" s="1"/>
  <c r="BQ42" i="3"/>
  <c r="BQ45" i="3" s="1"/>
  <c r="BJ29" i="1"/>
  <c r="BJ121" i="1" s="1"/>
  <c r="U75" i="7" s="1"/>
  <c r="BJ93" i="1"/>
  <c r="BJ104" i="1"/>
  <c r="BM36" i="1"/>
  <c r="I1" i="8"/>
  <c r="BQ38" i="1"/>
  <c r="BM52" i="2"/>
  <c r="BL50" i="1" s="1"/>
  <c r="BL61" i="1" s="1"/>
  <c r="BK40" i="1"/>
  <c r="BK43" i="1" s="1"/>
  <c r="BW39" i="1"/>
  <c r="BL75" i="2"/>
  <c r="BK71" i="1" s="1"/>
  <c r="BK82" i="1" s="1"/>
  <c r="BL58" i="2"/>
  <c r="BL70" i="2" s="1"/>
  <c r="BQ58" i="3"/>
  <c r="BQ70" i="3" s="1"/>
  <c r="E76" i="7"/>
  <c r="BL38" i="11"/>
  <c r="BL40" i="11" s="1"/>
  <c r="I23" i="8"/>
  <c r="BM15" i="2"/>
  <c r="BL15" i="1" s="1"/>
  <c r="BL13" i="1"/>
  <c r="BN9" i="2"/>
  <c r="BM9" i="1" s="1"/>
  <c r="BM44" i="11" s="1"/>
  <c r="BN10" i="2"/>
  <c r="BM10" i="1" s="1"/>
  <c r="BM58" i="11" s="1"/>
  <c r="BM7" i="1"/>
  <c r="BN52" i="1"/>
  <c r="BO78" i="2"/>
  <c r="BR79" i="2"/>
  <c r="BQ53" i="1"/>
  <c r="BL117" i="1"/>
  <c r="BL106" i="1"/>
  <c r="BL95" i="1"/>
  <c r="BQ23" i="3"/>
  <c r="BQ82" i="3"/>
  <c r="BV120" i="1"/>
  <c r="BV109" i="1"/>
  <c r="BV98" i="1"/>
  <c r="BK105" i="1"/>
  <c r="BK116" i="1"/>
  <c r="BK94" i="1"/>
  <c r="BK55" i="1"/>
  <c r="BK60" i="1"/>
  <c r="BN77" i="2"/>
  <c r="BM51" i="1"/>
  <c r="BS7" i="3"/>
  <c r="BS10" i="3" s="1"/>
  <c r="BR13" i="3"/>
  <c r="BR15" i="3" s="1"/>
  <c r="BR35" i="3" s="1"/>
  <c r="BP97" i="1"/>
  <c r="BP119" i="1"/>
  <c r="BP108" i="1"/>
  <c r="BX80" i="2"/>
  <c r="BW54" i="1"/>
  <c r="BM118" i="1"/>
  <c r="BM96" i="1"/>
  <c r="BM107" i="1"/>
  <c r="S75" i="7" l="1"/>
  <c r="BN63" i="1"/>
  <c r="BR44" i="3"/>
  <c r="M76" i="7"/>
  <c r="BM62" i="1"/>
  <c r="BJ99" i="1"/>
  <c r="R75" i="7" s="1"/>
  <c r="BJ110" i="1"/>
  <c r="T75" i="7" s="1"/>
  <c r="BM76" i="2"/>
  <c r="BM24" i="2" s="1"/>
  <c r="BQ64" i="1"/>
  <c r="BW65" i="1"/>
  <c r="BL82" i="2"/>
  <c r="BK77" i="1" s="1"/>
  <c r="BL23" i="2"/>
  <c r="BL111" i="2" s="1"/>
  <c r="CD40" i="3"/>
  <c r="CD56" i="3" s="1"/>
  <c r="CD80" i="3" s="1"/>
  <c r="CD28" i="3" s="1"/>
  <c r="CD116" i="3" s="1"/>
  <c r="BQ94" i="3"/>
  <c r="BL42" i="11"/>
  <c r="BL43" i="11"/>
  <c r="BL41" i="11"/>
  <c r="BM38" i="11"/>
  <c r="BM40" i="11" s="1"/>
  <c r="BM56" i="11"/>
  <c r="BM55" i="11"/>
  <c r="BM54" i="11"/>
  <c r="BM57" i="11"/>
  <c r="BM53" i="11"/>
  <c r="BM35" i="2"/>
  <c r="F77" i="7"/>
  <c r="BL12" i="1"/>
  <c r="G77" i="7" s="1"/>
  <c r="BM11" i="1"/>
  <c r="BN11" i="2"/>
  <c r="BN13" i="2" s="1"/>
  <c r="BS36" i="3"/>
  <c r="BS52" i="3" s="1"/>
  <c r="BS76" i="3" s="1"/>
  <c r="BS24" i="3" s="1"/>
  <c r="BS112" i="3" s="1"/>
  <c r="BT37" i="3"/>
  <c r="BT53" i="3" s="1"/>
  <c r="BT77" i="3" s="1"/>
  <c r="BT25" i="3" s="1"/>
  <c r="BT113" i="3" s="1"/>
  <c r="BR51" i="3"/>
  <c r="BR42" i="3"/>
  <c r="BU38" i="3"/>
  <c r="BU54" i="3" s="1"/>
  <c r="BU78" i="3" s="1"/>
  <c r="BU26" i="3" s="1"/>
  <c r="BU114" i="3" s="1"/>
  <c r="N76" i="7"/>
  <c r="BK66" i="1"/>
  <c r="O76" i="7" s="1"/>
  <c r="BQ111" i="3"/>
  <c r="BQ30" i="3"/>
  <c r="BQ106" i="3" s="1"/>
  <c r="BQ75" i="1"/>
  <c r="BQ86" i="1" s="1"/>
  <c r="BR27" i="2"/>
  <c r="BL72" i="1"/>
  <c r="BL83" i="1" s="1"/>
  <c r="BL14" i="1"/>
  <c r="H77" i="7" s="1"/>
  <c r="E77" i="7"/>
  <c r="BN74" i="1"/>
  <c r="BN85" i="1" s="1"/>
  <c r="BO26" i="2"/>
  <c r="BK44" i="1"/>
  <c r="K76" i="7" s="1"/>
  <c r="J76" i="7"/>
  <c r="BX28" i="2"/>
  <c r="BW76" i="1"/>
  <c r="BW87" i="1" s="1"/>
  <c r="BM73" i="1"/>
  <c r="BM84" i="1" s="1"/>
  <c r="BN25" i="2"/>
  <c r="BL123" i="2" l="1"/>
  <c r="BK23" i="1"/>
  <c r="BK93" i="1" s="1"/>
  <c r="BL94" i="2"/>
  <c r="BY40" i="2"/>
  <c r="BY56" i="2" s="1"/>
  <c r="BL30" i="2"/>
  <c r="BL118" i="2" s="1"/>
  <c r="BM41" i="11"/>
  <c r="BM42" i="11"/>
  <c r="BM43" i="11"/>
  <c r="L78" i="7"/>
  <c r="BM22" i="11"/>
  <c r="BN36" i="2"/>
  <c r="BM35" i="1" s="1"/>
  <c r="BS39" i="2"/>
  <c r="BS55" i="2" s="1"/>
  <c r="BM51" i="2"/>
  <c r="BL49" i="1" s="1"/>
  <c r="BP38" i="2"/>
  <c r="BP54" i="2" s="1"/>
  <c r="BO37" i="2"/>
  <c r="BO53" i="2" s="1"/>
  <c r="BM42" i="2"/>
  <c r="BM45" i="2" s="1"/>
  <c r="BS39" i="3"/>
  <c r="BS55" i="3" s="1"/>
  <c r="BS79" i="3" s="1"/>
  <c r="BS27" i="3" s="1"/>
  <c r="BS115" i="3" s="1"/>
  <c r="BL34" i="1"/>
  <c r="I77" i="7" s="1"/>
  <c r="BO7" i="2"/>
  <c r="BO10" i="2" s="1"/>
  <c r="BN10" i="1" s="1"/>
  <c r="BN58" i="11" s="1"/>
  <c r="BN15" i="2"/>
  <c r="BN35" i="2" s="1"/>
  <c r="BM13" i="1"/>
  <c r="F78" i="7" s="1"/>
  <c r="BS44" i="3"/>
  <c r="BO114" i="2"/>
  <c r="BO126" i="2"/>
  <c r="BN26" i="1"/>
  <c r="BM124" i="2"/>
  <c r="BM112" i="2"/>
  <c r="BL24" i="1"/>
  <c r="BQ118" i="3"/>
  <c r="BR75" i="3"/>
  <c r="BR58" i="3"/>
  <c r="BR70" i="3" s="1"/>
  <c r="BW28" i="1"/>
  <c r="BX116" i="2"/>
  <c r="BX128" i="2"/>
  <c r="BK88" i="1"/>
  <c r="P76" i="7" s="1"/>
  <c r="Q76" i="7"/>
  <c r="BR45" i="3"/>
  <c r="BN113" i="2"/>
  <c r="BM25" i="1"/>
  <c r="BN125" i="2"/>
  <c r="BR127" i="2"/>
  <c r="BQ27" i="1"/>
  <c r="BR115" i="2"/>
  <c r="BL106" i="2" l="1"/>
  <c r="BL130" i="2"/>
  <c r="BK115" i="1"/>
  <c r="BK104" i="1"/>
  <c r="BK29" i="1"/>
  <c r="S76" i="7" s="1"/>
  <c r="BZ40" i="2"/>
  <c r="BX39" i="1"/>
  <c r="BN56" i="11"/>
  <c r="BN55" i="11"/>
  <c r="BN54" i="11"/>
  <c r="BN57" i="11"/>
  <c r="BN53" i="11"/>
  <c r="BM75" i="2"/>
  <c r="BM23" i="2" s="1"/>
  <c r="BN52" i="2"/>
  <c r="BM50" i="1" s="1"/>
  <c r="BM61" i="1" s="1"/>
  <c r="BM58" i="2"/>
  <c r="BM70" i="2" s="1"/>
  <c r="BN44" i="2"/>
  <c r="BM42" i="1" s="1"/>
  <c r="C78" i="7" s="1"/>
  <c r="BL40" i="1"/>
  <c r="BL43" i="1" s="1"/>
  <c r="J77" i="7" s="1"/>
  <c r="BO37" i="1"/>
  <c r="BO9" i="2"/>
  <c r="BN9" i="1" s="1"/>
  <c r="BN44" i="11" s="1"/>
  <c r="BN36" i="1"/>
  <c r="BS9" i="3"/>
  <c r="BS11" i="3" s="1"/>
  <c r="BS13" i="3" s="1"/>
  <c r="BS15" i="3" s="1"/>
  <c r="BS35" i="3" s="1"/>
  <c r="BR38" i="1"/>
  <c r="BN7" i="1"/>
  <c r="BM15" i="1"/>
  <c r="BM12" i="1"/>
  <c r="G78" i="7" s="1"/>
  <c r="BN118" i="1"/>
  <c r="BN107" i="1"/>
  <c r="BN96" i="1"/>
  <c r="BM106" i="1"/>
  <c r="BM117" i="1"/>
  <c r="BM95" i="1"/>
  <c r="BR82" i="3"/>
  <c r="BR94" i="3" s="1"/>
  <c r="BR23" i="3"/>
  <c r="BO77" i="2"/>
  <c r="BN51" i="1"/>
  <c r="BO52" i="1"/>
  <c r="BP78" i="2"/>
  <c r="BL116" i="1"/>
  <c r="BL94" i="1"/>
  <c r="BL105" i="1"/>
  <c r="BQ119" i="1"/>
  <c r="BQ108" i="1"/>
  <c r="BQ97" i="1"/>
  <c r="BS79" i="2"/>
  <c r="BR53" i="1"/>
  <c r="BP37" i="2"/>
  <c r="BM34" i="1"/>
  <c r="BN51" i="2"/>
  <c r="BN42" i="2"/>
  <c r="BO36" i="2"/>
  <c r="BT39" i="3"/>
  <c r="BT39" i="2"/>
  <c r="BQ38" i="2"/>
  <c r="BY80" i="2"/>
  <c r="BX54" i="1"/>
  <c r="BW98" i="1"/>
  <c r="BW120" i="1"/>
  <c r="BW109" i="1"/>
  <c r="BL55" i="1"/>
  <c r="BL60" i="1"/>
  <c r="BK121" i="1" l="1"/>
  <c r="U76" i="7" s="1"/>
  <c r="BX65" i="1"/>
  <c r="BK99" i="1"/>
  <c r="R76" i="7" s="1"/>
  <c r="BK110" i="1"/>
  <c r="T76" i="7" s="1"/>
  <c r="CE40" i="3"/>
  <c r="CE56" i="3" s="1"/>
  <c r="CE80" i="3" s="1"/>
  <c r="CE28" i="3" s="1"/>
  <c r="CE116" i="3" s="1"/>
  <c r="BN76" i="2"/>
  <c r="BM72" i="1" s="1"/>
  <c r="BM83" i="1" s="1"/>
  <c r="E78" i="7"/>
  <c r="BN38" i="11"/>
  <c r="BN42" i="11" s="1"/>
  <c r="BL71" i="1"/>
  <c r="BL82" i="1" s="1"/>
  <c r="BM82" i="2"/>
  <c r="BL77" i="1" s="1"/>
  <c r="BL44" i="1"/>
  <c r="K77" i="7" s="1"/>
  <c r="BN11" i="1"/>
  <c r="BO11" i="2"/>
  <c r="BP7" i="2" s="1"/>
  <c r="BO63" i="1"/>
  <c r="BT7" i="3"/>
  <c r="BT10" i="3" s="1"/>
  <c r="M77" i="7"/>
  <c r="BN62" i="1"/>
  <c r="BR64" i="1"/>
  <c r="BM14" i="1"/>
  <c r="H78" i="7" s="1"/>
  <c r="BT55" i="3"/>
  <c r="BT79" i="3" s="1"/>
  <c r="BT27" i="3" s="1"/>
  <c r="BT115" i="3" s="1"/>
  <c r="BL23" i="1"/>
  <c r="BM30" i="2"/>
  <c r="BM123" i="2"/>
  <c r="BM111" i="2"/>
  <c r="BU37" i="3"/>
  <c r="BU53" i="3" s="1"/>
  <c r="BU77" i="3" s="1"/>
  <c r="BU25" i="3" s="1"/>
  <c r="BU113" i="3" s="1"/>
  <c r="BT36" i="3"/>
  <c r="BT52" i="3" s="1"/>
  <c r="BT76" i="3" s="1"/>
  <c r="BT24" i="3" s="1"/>
  <c r="BT112" i="3" s="1"/>
  <c r="BS51" i="3"/>
  <c r="BS42" i="3"/>
  <c r="BS45" i="3" s="1"/>
  <c r="BV38" i="3"/>
  <c r="BV54" i="3" s="1"/>
  <c r="BV78" i="3" s="1"/>
  <c r="BV26" i="3" s="1"/>
  <c r="BV114" i="3" s="1"/>
  <c r="BQ54" i="2"/>
  <c r="BP37" i="1"/>
  <c r="BO52" i="2"/>
  <c r="BN35" i="1"/>
  <c r="BP53" i="2"/>
  <c r="BO36" i="1"/>
  <c r="BO25" i="2"/>
  <c r="BN73" i="1"/>
  <c r="BN84" i="1" s="1"/>
  <c r="BX76" i="1"/>
  <c r="BX87" i="1" s="1"/>
  <c r="BY28" i="2"/>
  <c r="I78" i="7"/>
  <c r="BM40" i="1"/>
  <c r="N77" i="7"/>
  <c r="BL66" i="1"/>
  <c r="O77" i="7" s="1"/>
  <c r="BY39" i="1"/>
  <c r="BZ56" i="2"/>
  <c r="BO44" i="2"/>
  <c r="BN42" i="1" s="1"/>
  <c r="C79" i="7" s="1"/>
  <c r="BN45" i="2"/>
  <c r="BO74" i="1"/>
  <c r="BO85" i="1" s="1"/>
  <c r="BP26" i="2"/>
  <c r="BR30" i="3"/>
  <c r="BR106" i="3" s="1"/>
  <c r="BR111" i="3"/>
  <c r="BT55" i="2"/>
  <c r="BS38" i="1"/>
  <c r="BN75" i="2"/>
  <c r="BM49" i="1"/>
  <c r="BN58" i="2"/>
  <c r="BN70" i="2" s="1"/>
  <c r="BR75" i="1"/>
  <c r="BR86" i="1" s="1"/>
  <c r="BS27" i="2"/>
  <c r="BN24" i="2" l="1"/>
  <c r="BN124" i="2" s="1"/>
  <c r="BN41" i="11"/>
  <c r="BN43" i="11"/>
  <c r="L79" i="7"/>
  <c r="BN22" i="11"/>
  <c r="BN40" i="11"/>
  <c r="BM94" i="2"/>
  <c r="BO13" i="2"/>
  <c r="BO15" i="2" s="1"/>
  <c r="BN15" i="1" s="1"/>
  <c r="BT9" i="3"/>
  <c r="BT11" i="3" s="1"/>
  <c r="BT13" i="3" s="1"/>
  <c r="BT15" i="3" s="1"/>
  <c r="BT35" i="3" s="1"/>
  <c r="BM60" i="1"/>
  <c r="BM55" i="1"/>
  <c r="BP114" i="2"/>
  <c r="BO26" i="1"/>
  <c r="BP126" i="2"/>
  <c r="BN25" i="1"/>
  <c r="BO125" i="2"/>
  <c r="BO113" i="2"/>
  <c r="BO76" i="2"/>
  <c r="BN50" i="1"/>
  <c r="BN61" i="1" s="1"/>
  <c r="BM118" i="2"/>
  <c r="BM130" i="2"/>
  <c r="BM106" i="2"/>
  <c r="BR118" i="3"/>
  <c r="BP9" i="2"/>
  <c r="BO9" i="1" s="1"/>
  <c r="BO44" i="11" s="1"/>
  <c r="BP10" i="2"/>
  <c r="BO10" i="1" s="1"/>
  <c r="BO58" i="11" s="1"/>
  <c r="BO7" i="1"/>
  <c r="BS58" i="3"/>
  <c r="BS70" i="3" s="1"/>
  <c r="BS75" i="3"/>
  <c r="BS127" i="2"/>
  <c r="BS115" i="2"/>
  <c r="BR27" i="1"/>
  <c r="BN23" i="2"/>
  <c r="BN82" i="2"/>
  <c r="BM71" i="1"/>
  <c r="BM82" i="1" s="1"/>
  <c r="BL88" i="1"/>
  <c r="P77" i="7" s="1"/>
  <c r="Q77" i="7"/>
  <c r="BZ80" i="2"/>
  <c r="BY54" i="1"/>
  <c r="BY65" i="1" s="1"/>
  <c r="M78" i="7"/>
  <c r="BL115" i="1"/>
  <c r="BL104" i="1"/>
  <c r="BL93" i="1"/>
  <c r="BL29" i="1"/>
  <c r="BS53" i="1"/>
  <c r="BS64" i="1" s="1"/>
  <c r="BT79" i="2"/>
  <c r="BX28" i="1"/>
  <c r="BY128" i="2"/>
  <c r="BY116" i="2"/>
  <c r="BO51" i="1"/>
  <c r="BO62" i="1" s="1"/>
  <c r="BP77" i="2"/>
  <c r="BP52" i="1"/>
  <c r="BP63" i="1" s="1"/>
  <c r="BQ78" i="2"/>
  <c r="BT44" i="3"/>
  <c r="BM43" i="1"/>
  <c r="BM24" i="1" l="1"/>
  <c r="BM116" i="1" s="1"/>
  <c r="BN112" i="2"/>
  <c r="CF40" i="3"/>
  <c r="CF56" i="3" s="1"/>
  <c r="CF80" i="3" s="1"/>
  <c r="CF28" i="3" s="1"/>
  <c r="CF116" i="3" s="1"/>
  <c r="BO56" i="11"/>
  <c r="BO53" i="11"/>
  <c r="BO54" i="11"/>
  <c r="BO55" i="11"/>
  <c r="BO57" i="11"/>
  <c r="BO38" i="11"/>
  <c r="BO41" i="11" s="1"/>
  <c r="BN13" i="1"/>
  <c r="BN12" i="1" s="1"/>
  <c r="G79" i="7" s="1"/>
  <c r="BO35" i="2"/>
  <c r="BU7" i="3"/>
  <c r="BU10" i="3" s="1"/>
  <c r="J78" i="7"/>
  <c r="BM44" i="1"/>
  <c r="K78" i="7" s="1"/>
  <c r="BL121" i="1"/>
  <c r="U77" i="7" s="1"/>
  <c r="BL99" i="1"/>
  <c r="R77" i="7" s="1"/>
  <c r="S77" i="7"/>
  <c r="BL110" i="1"/>
  <c r="T77" i="7" s="1"/>
  <c r="BP36" i="2"/>
  <c r="BM66" i="1"/>
  <c r="O78" i="7" s="1"/>
  <c r="N78" i="7"/>
  <c r="BP25" i="2"/>
  <c r="BO73" i="1"/>
  <c r="BO84" i="1" s="1"/>
  <c r="BX120" i="1"/>
  <c r="BX109" i="1"/>
  <c r="BX98" i="1"/>
  <c r="BP11" i="2"/>
  <c r="BR97" i="1"/>
  <c r="BR119" i="1"/>
  <c r="BR108" i="1"/>
  <c r="BT27" i="2"/>
  <c r="BS75" i="1"/>
  <c r="BS86" i="1" s="1"/>
  <c r="BM105" i="1"/>
  <c r="BY76" i="1"/>
  <c r="BY87" i="1" s="1"/>
  <c r="BZ28" i="2"/>
  <c r="BN94" i="2"/>
  <c r="BM77" i="1"/>
  <c r="BN95" i="1"/>
  <c r="BN117" i="1"/>
  <c r="BN106" i="1"/>
  <c r="BO96" i="1"/>
  <c r="BO107" i="1"/>
  <c r="BO118" i="1"/>
  <c r="BP74" i="1"/>
  <c r="BP85" i="1" s="1"/>
  <c r="BQ26" i="2"/>
  <c r="BM23" i="1"/>
  <c r="BN123" i="2"/>
  <c r="BN30" i="2"/>
  <c r="BN111" i="2"/>
  <c r="BS23" i="3"/>
  <c r="BS82" i="3"/>
  <c r="BS94" i="3" s="1"/>
  <c r="BO11" i="1"/>
  <c r="BO22" i="11" s="1"/>
  <c r="BN72" i="1"/>
  <c r="BN83" i="1" s="1"/>
  <c r="BO24" i="2"/>
  <c r="E79" i="7"/>
  <c r="BT42" i="3"/>
  <c r="BT51" i="3"/>
  <c r="BU36" i="3"/>
  <c r="BU52" i="3" s="1"/>
  <c r="BU76" i="3" s="1"/>
  <c r="BU24" i="3" s="1"/>
  <c r="BU112" i="3" s="1"/>
  <c r="BV37" i="3"/>
  <c r="BV53" i="3" s="1"/>
  <c r="BV77" i="3" s="1"/>
  <c r="BV25" i="3" s="1"/>
  <c r="BV113" i="3" s="1"/>
  <c r="BW38" i="3"/>
  <c r="BM94" i="1" l="1"/>
  <c r="CA40" i="2"/>
  <c r="BZ39" i="1" s="1"/>
  <c r="BU39" i="2"/>
  <c r="BU55" i="2" s="1"/>
  <c r="BO40" i="11"/>
  <c r="BO43" i="11"/>
  <c r="BO42" i="11"/>
  <c r="BU39" i="3"/>
  <c r="BU55" i="3" s="1"/>
  <c r="BU79" i="3" s="1"/>
  <c r="BU27" i="3" s="1"/>
  <c r="BU115" i="3" s="1"/>
  <c r="BR38" i="2"/>
  <c r="BQ37" i="1" s="1"/>
  <c r="BN14" i="1"/>
  <c r="H79" i="7" s="1"/>
  <c r="BN34" i="1"/>
  <c r="I79" i="7" s="1"/>
  <c r="F79" i="7"/>
  <c r="BQ37" i="2"/>
  <c r="BQ53" i="2" s="1"/>
  <c r="BO51" i="2"/>
  <c r="BN49" i="1" s="1"/>
  <c r="BO42" i="2"/>
  <c r="BO45" i="2" s="1"/>
  <c r="BY28" i="1"/>
  <c r="BZ128" i="2"/>
  <c r="BZ116" i="2"/>
  <c r="BO35" i="1"/>
  <c r="BP52" i="2"/>
  <c r="BT58" i="3"/>
  <c r="BT70" i="3" s="1"/>
  <c r="BT75" i="3"/>
  <c r="BO124" i="2"/>
  <c r="BN24" i="1"/>
  <c r="BO112" i="2"/>
  <c r="BS30" i="3"/>
  <c r="BS106" i="3" s="1"/>
  <c r="BS111" i="3"/>
  <c r="BM29" i="1"/>
  <c r="BM104" i="1"/>
  <c r="BM115" i="1"/>
  <c r="BM93" i="1"/>
  <c r="CA56" i="2"/>
  <c r="BU44" i="3"/>
  <c r="BT45" i="3"/>
  <c r="BQ126" i="2"/>
  <c r="BP26" i="1"/>
  <c r="BQ114" i="2"/>
  <c r="Q78" i="7"/>
  <c r="BM88" i="1"/>
  <c r="P78" i="7" s="1"/>
  <c r="BT115" i="2"/>
  <c r="BS27" i="1"/>
  <c r="BT127" i="2"/>
  <c r="BQ7" i="2"/>
  <c r="BP13" i="2"/>
  <c r="BW54" i="3"/>
  <c r="BW78" i="3" s="1"/>
  <c r="BW26" i="3" s="1"/>
  <c r="BW114" i="3" s="1"/>
  <c r="L80" i="7"/>
  <c r="BN106" i="2"/>
  <c r="BN118" i="2"/>
  <c r="BN130" i="2"/>
  <c r="BO25" i="1"/>
  <c r="BP113" i="2"/>
  <c r="BP125" i="2"/>
  <c r="BR54" i="2" l="1"/>
  <c r="BQ52" i="1" s="1"/>
  <c r="BQ63" i="1" s="1"/>
  <c r="BU9" i="3"/>
  <c r="BU11" i="3" s="1"/>
  <c r="BV7" i="3" s="1"/>
  <c r="BT38" i="1"/>
  <c r="BN40" i="1"/>
  <c r="BN43" i="1" s="1"/>
  <c r="J79" i="7" s="1"/>
  <c r="BP36" i="1"/>
  <c r="BO75" i="2"/>
  <c r="BN71" i="1" s="1"/>
  <c r="BN82" i="1" s="1"/>
  <c r="BO58" i="2"/>
  <c r="BO70" i="2" s="1"/>
  <c r="BP44" i="2"/>
  <c r="BO42" i="1" s="1"/>
  <c r="C80" i="7" s="1"/>
  <c r="BP15" i="2"/>
  <c r="BP35" i="2" s="1"/>
  <c r="BO13" i="1"/>
  <c r="BT53" i="1"/>
  <c r="BU79" i="2"/>
  <c r="BO117" i="1"/>
  <c r="BO106" i="1"/>
  <c r="BO95" i="1"/>
  <c r="BS97" i="1"/>
  <c r="BS119" i="1"/>
  <c r="BS108" i="1"/>
  <c r="BN60" i="1"/>
  <c r="BN55" i="1"/>
  <c r="BZ54" i="1"/>
  <c r="BZ65" i="1" s="1"/>
  <c r="CA80" i="2"/>
  <c r="BM110" i="1"/>
  <c r="T78" i="7" s="1"/>
  <c r="S78" i="7"/>
  <c r="BM99" i="1"/>
  <c r="R78" i="7" s="1"/>
  <c r="BM121" i="1"/>
  <c r="U78" i="7" s="1"/>
  <c r="BN105" i="1"/>
  <c r="BN116" i="1"/>
  <c r="BN94" i="1"/>
  <c r="BP76" i="2"/>
  <c r="BO50" i="1"/>
  <c r="BO61" i="1" s="1"/>
  <c r="BP96" i="1"/>
  <c r="BP118" i="1"/>
  <c r="BP107" i="1"/>
  <c r="BQ9" i="2"/>
  <c r="BP9" i="1" s="1"/>
  <c r="BP44" i="11" s="1"/>
  <c r="BP7" i="1"/>
  <c r="BQ10" i="2"/>
  <c r="BP10" i="1" s="1"/>
  <c r="BP58" i="11" s="1"/>
  <c r="BP51" i="1"/>
  <c r="BQ77" i="2"/>
  <c r="BS118" i="3"/>
  <c r="BT23" i="3"/>
  <c r="BT82" i="3"/>
  <c r="BT94" i="3" s="1"/>
  <c r="BY120" i="1"/>
  <c r="BY98" i="1"/>
  <c r="BY109" i="1"/>
  <c r="CB40" i="2" l="1"/>
  <c r="BR78" i="2"/>
  <c r="BR26" i="2" s="1"/>
  <c r="BU13" i="3"/>
  <c r="BU15" i="3" s="1"/>
  <c r="BU35" i="3" s="1"/>
  <c r="BU51" i="3" s="1"/>
  <c r="BP53" i="11"/>
  <c r="BP57" i="11"/>
  <c r="BP54" i="11"/>
  <c r="BP55" i="11"/>
  <c r="BP56" i="11"/>
  <c r="BT64" i="1"/>
  <c r="M79" i="7"/>
  <c r="BP62" i="1"/>
  <c r="BN44" i="1"/>
  <c r="K79" i="7" s="1"/>
  <c r="BO23" i="2"/>
  <c r="BN23" i="1" s="1"/>
  <c r="BO82" i="2"/>
  <c r="BO94" i="2" s="1"/>
  <c r="BO15" i="1"/>
  <c r="F80" i="7"/>
  <c r="BO12" i="1"/>
  <c r="G80" i="7" s="1"/>
  <c r="BQ11" i="2"/>
  <c r="BR7" i="2" s="1"/>
  <c r="BZ76" i="1"/>
  <c r="BZ87" i="1" s="1"/>
  <c r="CA28" i="2"/>
  <c r="BQ25" i="2"/>
  <c r="BP73" i="1"/>
  <c r="BP84" i="1" s="1"/>
  <c r="BQ36" i="2"/>
  <c r="BP51" i="2"/>
  <c r="BP42" i="2"/>
  <c r="BP45" i="2" s="1"/>
  <c r="BO34" i="1"/>
  <c r="BR37" i="2"/>
  <c r="BS38" i="2"/>
  <c r="BV39" i="3"/>
  <c r="BV39" i="2"/>
  <c r="BV10" i="3"/>
  <c r="BO72" i="1"/>
  <c r="BO83" i="1" s="1"/>
  <c r="BP24" i="2"/>
  <c r="BT30" i="3"/>
  <c r="BT106" i="3" s="1"/>
  <c r="BT111" i="3"/>
  <c r="BN66" i="1"/>
  <c r="O79" i="7" s="1"/>
  <c r="N79" i="7"/>
  <c r="BU27" i="2"/>
  <c r="BT75" i="1"/>
  <c r="BT86" i="1" s="1"/>
  <c r="BP11" i="1"/>
  <c r="BP22" i="11" s="1"/>
  <c r="BQ74" i="1" l="1"/>
  <c r="BQ85" i="1" s="1"/>
  <c r="BV36" i="3"/>
  <c r="BV52" i="3" s="1"/>
  <c r="BV76" i="3" s="1"/>
  <c r="BV24" i="3" s="1"/>
  <c r="BV112" i="3" s="1"/>
  <c r="CG40" i="3"/>
  <c r="CG56" i="3" s="1"/>
  <c r="CG80" i="3" s="1"/>
  <c r="CG28" i="3" s="1"/>
  <c r="CG116" i="3" s="1"/>
  <c r="BU42" i="3"/>
  <c r="BV44" i="3" s="1"/>
  <c r="BW37" i="3"/>
  <c r="BW53" i="3" s="1"/>
  <c r="BW77" i="3" s="1"/>
  <c r="BW25" i="3" s="1"/>
  <c r="BW113" i="3" s="1"/>
  <c r="BX38" i="3"/>
  <c r="BX54" i="3" s="1"/>
  <c r="BX78" i="3" s="1"/>
  <c r="BX26" i="3" s="1"/>
  <c r="BX114" i="3" s="1"/>
  <c r="E80" i="7"/>
  <c r="BP38" i="11"/>
  <c r="BN77" i="1"/>
  <c r="Q79" i="7" s="1"/>
  <c r="BO123" i="2"/>
  <c r="BO30" i="2"/>
  <c r="BO118" i="2" s="1"/>
  <c r="BO14" i="1"/>
  <c r="H80" i="7" s="1"/>
  <c r="BO111" i="2"/>
  <c r="BQ13" i="2"/>
  <c r="BT118" i="3"/>
  <c r="BN29" i="1"/>
  <c r="BN93" i="1"/>
  <c r="BN115" i="1"/>
  <c r="BN104" i="1"/>
  <c r="BU38" i="1"/>
  <c r="BV55" i="2"/>
  <c r="BQ36" i="1"/>
  <c r="BR53" i="2"/>
  <c r="BQ52" i="2"/>
  <c r="BP35" i="1"/>
  <c r="BP25" i="1"/>
  <c r="BQ125" i="2"/>
  <c r="BQ113" i="2"/>
  <c r="BS54" i="2"/>
  <c r="BR37" i="1"/>
  <c r="BP112" i="2"/>
  <c r="BO24" i="1"/>
  <c r="BP124" i="2"/>
  <c r="CA39" i="1"/>
  <c r="CB56" i="2"/>
  <c r="I80" i="7"/>
  <c r="BO40" i="1"/>
  <c r="BO43" i="1" s="1"/>
  <c r="BZ28" i="1"/>
  <c r="CA116" i="2"/>
  <c r="CA128" i="2"/>
  <c r="BU115" i="2"/>
  <c r="BT27" i="1"/>
  <c r="BU127" i="2"/>
  <c r="BR114" i="2"/>
  <c r="BQ26" i="1"/>
  <c r="BR126" i="2"/>
  <c r="BO49" i="1"/>
  <c r="BP75" i="2"/>
  <c r="BP58" i="2"/>
  <c r="BP70" i="2" s="1"/>
  <c r="L81" i="7"/>
  <c r="BU58" i="3"/>
  <c r="BU75" i="3"/>
  <c r="BR9" i="2"/>
  <c r="BQ9" i="1" s="1"/>
  <c r="BQ44" i="11" s="1"/>
  <c r="BQ7" i="1"/>
  <c r="BR10" i="2"/>
  <c r="BQ10" i="1" s="1"/>
  <c r="BQ58" i="11" s="1"/>
  <c r="BV9" i="3"/>
  <c r="BV11" i="3" s="1"/>
  <c r="BV55" i="3"/>
  <c r="BV79" i="3" s="1"/>
  <c r="BV27" i="3" s="1"/>
  <c r="BV115" i="3" s="1"/>
  <c r="BQ44" i="2"/>
  <c r="BP42" i="1" s="1"/>
  <c r="C81" i="7" s="1"/>
  <c r="BU70" i="3" l="1"/>
  <c r="BO106" i="2"/>
  <c r="BU45" i="3"/>
  <c r="BP42" i="11"/>
  <c r="BP40" i="11"/>
  <c r="BP43" i="11"/>
  <c r="BP41" i="11"/>
  <c r="BQ57" i="11"/>
  <c r="BQ53" i="11"/>
  <c r="BQ56" i="11"/>
  <c r="BQ55" i="11"/>
  <c r="BQ54" i="11"/>
  <c r="BN88" i="1"/>
  <c r="P79" i="7" s="1"/>
  <c r="BO130" i="2"/>
  <c r="BQ15" i="2"/>
  <c r="BP15" i="1" s="1"/>
  <c r="BP13" i="1"/>
  <c r="BQ11" i="1"/>
  <c r="BQ22" i="11" s="1"/>
  <c r="J80" i="7"/>
  <c r="BO44" i="1"/>
  <c r="K80" i="7" s="1"/>
  <c r="BU53" i="1"/>
  <c r="BU64" i="1" s="1"/>
  <c r="BV79" i="2"/>
  <c r="BP23" i="2"/>
  <c r="BO71" i="1"/>
  <c r="BO82" i="1" s="1"/>
  <c r="BP82" i="2"/>
  <c r="M80" i="7"/>
  <c r="BO94" i="1"/>
  <c r="BO105" i="1"/>
  <c r="BO116" i="1"/>
  <c r="BP50" i="1"/>
  <c r="BP61" i="1" s="1"/>
  <c r="BQ76" i="2"/>
  <c r="BN121" i="1"/>
  <c r="U79" i="7" s="1"/>
  <c r="BN99" i="1"/>
  <c r="R79" i="7" s="1"/>
  <c r="BN110" i="1"/>
  <c r="T79" i="7" s="1"/>
  <c r="S79" i="7"/>
  <c r="BV13" i="3"/>
  <c r="BV15" i="3" s="1"/>
  <c r="BV35" i="3" s="1"/>
  <c r="BW7" i="3"/>
  <c r="BO55" i="1"/>
  <c r="BO60" i="1"/>
  <c r="BR52" i="1"/>
  <c r="BR63" i="1" s="1"/>
  <c r="BS78" i="2"/>
  <c r="BQ51" i="1"/>
  <c r="BQ62" i="1" s="1"/>
  <c r="BR77" i="2"/>
  <c r="BQ96" i="1"/>
  <c r="BQ118" i="1"/>
  <c r="BQ107" i="1"/>
  <c r="BR11" i="2"/>
  <c r="BU82" i="3"/>
  <c r="BU94" i="3" s="1"/>
  <c r="BU23" i="3"/>
  <c r="BT119" i="1"/>
  <c r="BT108" i="1"/>
  <c r="BT97" i="1"/>
  <c r="BZ98" i="1"/>
  <c r="BZ120" i="1"/>
  <c r="BZ109" i="1"/>
  <c r="CA54" i="1"/>
  <c r="CA65" i="1" s="1"/>
  <c r="CB80" i="2"/>
  <c r="BP117" i="1"/>
  <c r="BP95" i="1"/>
  <c r="BP106" i="1"/>
  <c r="CH40" i="3" l="1"/>
  <c r="CH56" i="3" s="1"/>
  <c r="CH80" i="3" s="1"/>
  <c r="CH28" i="3" s="1"/>
  <c r="CH116" i="3" s="1"/>
  <c r="E81" i="7"/>
  <c r="BQ38" i="11"/>
  <c r="BP14" i="1"/>
  <c r="H81" i="7" s="1"/>
  <c r="BQ35" i="2"/>
  <c r="F81" i="7"/>
  <c r="BP12" i="1"/>
  <c r="G81" i="7" s="1"/>
  <c r="L82" i="7"/>
  <c r="BR25" i="2"/>
  <c r="BQ73" i="1"/>
  <c r="BQ84" i="1" s="1"/>
  <c r="BP72" i="1"/>
  <c r="BP83" i="1" s="1"/>
  <c r="BQ24" i="2"/>
  <c r="BU30" i="3"/>
  <c r="BU106" i="3" s="1"/>
  <c r="BU111" i="3"/>
  <c r="BR13" i="2"/>
  <c r="BS7" i="2"/>
  <c r="N80" i="7"/>
  <c r="BO66" i="1"/>
  <c r="O80" i="7" s="1"/>
  <c r="BP30" i="2"/>
  <c r="BO23" i="1"/>
  <c r="BP123" i="2"/>
  <c r="BP111" i="2"/>
  <c r="BV51" i="3"/>
  <c r="BW36" i="3"/>
  <c r="BW52" i="3" s="1"/>
  <c r="BW76" i="3" s="1"/>
  <c r="BW24" i="3" s="1"/>
  <c r="BW112" i="3" s="1"/>
  <c r="BV42" i="3"/>
  <c r="BV45" i="3" s="1"/>
  <c r="BX37" i="3"/>
  <c r="BX53" i="3" s="1"/>
  <c r="BX77" i="3" s="1"/>
  <c r="BX25" i="3" s="1"/>
  <c r="BX113" i="3" s="1"/>
  <c r="BY38" i="3"/>
  <c r="BO77" i="1"/>
  <c r="BP94" i="2"/>
  <c r="CB28" i="2"/>
  <c r="CA76" i="1"/>
  <c r="CA87" i="1" s="1"/>
  <c r="BS26" i="2"/>
  <c r="BR74" i="1"/>
  <c r="BR85" i="1" s="1"/>
  <c r="BW10" i="3"/>
  <c r="BU75" i="1"/>
  <c r="BU86" i="1" s="1"/>
  <c r="BV27" i="2"/>
  <c r="CC40" i="2" l="1"/>
  <c r="CC56" i="2" s="1"/>
  <c r="CB54" i="1" s="1"/>
  <c r="BQ43" i="11"/>
  <c r="BQ40" i="11"/>
  <c r="BQ42" i="11"/>
  <c r="BQ41" i="11"/>
  <c r="BP34" i="1"/>
  <c r="BP40" i="1" s="1"/>
  <c r="BP43" i="1" s="1"/>
  <c r="BW39" i="2"/>
  <c r="BW55" i="2" s="1"/>
  <c r="BW79" i="2" s="1"/>
  <c r="BT38" i="2"/>
  <c r="BS37" i="1" s="1"/>
  <c r="BS37" i="2"/>
  <c r="BR36" i="1" s="1"/>
  <c r="BW39" i="3"/>
  <c r="BW55" i="3" s="1"/>
  <c r="BW79" i="3" s="1"/>
  <c r="BW27" i="3" s="1"/>
  <c r="BW115" i="3" s="1"/>
  <c r="BR36" i="2"/>
  <c r="BR52" i="2" s="1"/>
  <c r="BR76" i="2" s="1"/>
  <c r="BQ42" i="2"/>
  <c r="BQ51" i="2"/>
  <c r="BR15" i="2"/>
  <c r="BR35" i="2" s="1"/>
  <c r="BQ13" i="1"/>
  <c r="CA28" i="1"/>
  <c r="CB128" i="2"/>
  <c r="CB116" i="2"/>
  <c r="BY54" i="3"/>
  <c r="BY78" i="3" s="1"/>
  <c r="BY26" i="3" s="1"/>
  <c r="BY114" i="3" s="1"/>
  <c r="BR113" i="2"/>
  <c r="BQ25" i="1"/>
  <c r="BR125" i="2"/>
  <c r="BP130" i="2"/>
  <c r="BP106" i="2"/>
  <c r="BP118" i="2"/>
  <c r="BV115" i="2"/>
  <c r="BU27" i="1"/>
  <c r="BV127" i="2"/>
  <c r="BW44" i="3"/>
  <c r="BU118" i="3"/>
  <c r="BQ124" i="2"/>
  <c r="BQ112" i="2"/>
  <c r="BP24" i="1"/>
  <c r="BV58" i="3"/>
  <c r="BV70" i="3" s="1"/>
  <c r="BV75" i="3"/>
  <c r="BR26" i="1"/>
  <c r="BS126" i="2"/>
  <c r="BS114" i="2"/>
  <c r="BO88" i="1"/>
  <c r="P80" i="7" s="1"/>
  <c r="Q80" i="7"/>
  <c r="BO93" i="1"/>
  <c r="BO115" i="1"/>
  <c r="BO29" i="1"/>
  <c r="BO104" i="1"/>
  <c r="BS9" i="2"/>
  <c r="BR9" i="1" s="1"/>
  <c r="BR44" i="11" s="1"/>
  <c r="BS10" i="2"/>
  <c r="BR10" i="1" s="1"/>
  <c r="BR58" i="11" s="1"/>
  <c r="BR7" i="1"/>
  <c r="CD40" i="2" l="1"/>
  <c r="BR57" i="11"/>
  <c r="BR53" i="11"/>
  <c r="BR56" i="11"/>
  <c r="BR55" i="11"/>
  <c r="BR54" i="11"/>
  <c r="I81" i="7"/>
  <c r="M81" i="7"/>
  <c r="CC80" i="2"/>
  <c r="CB76" i="1" s="1"/>
  <c r="CB87" i="1" s="1"/>
  <c r="BT54" i="2"/>
  <c r="BT78" i="2" s="1"/>
  <c r="BS74" i="1" s="1"/>
  <c r="BS53" i="2"/>
  <c r="BS77" i="2" s="1"/>
  <c r="BR73" i="1" s="1"/>
  <c r="CB39" i="1"/>
  <c r="CB65" i="1" s="1"/>
  <c r="BQ50" i="1"/>
  <c r="BV53" i="1"/>
  <c r="BQ15" i="1"/>
  <c r="BW9" i="3"/>
  <c r="BW11" i="3" s="1"/>
  <c r="BW13" i="3" s="1"/>
  <c r="BW15" i="3" s="1"/>
  <c r="BW35" i="3" s="1"/>
  <c r="BQ35" i="1"/>
  <c r="BV38" i="1"/>
  <c r="BQ45" i="2"/>
  <c r="BR44" i="2"/>
  <c r="BQ42" i="1" s="1"/>
  <c r="C82" i="7" s="1"/>
  <c r="BP49" i="1"/>
  <c r="BQ58" i="2"/>
  <c r="BQ70" i="2" s="1"/>
  <c r="BQ75" i="2"/>
  <c r="F82" i="7"/>
  <c r="BQ12" i="1"/>
  <c r="G82" i="7" s="1"/>
  <c r="BS52" i="1"/>
  <c r="BS63" i="1" s="1"/>
  <c r="BR11" i="1"/>
  <c r="BR22" i="11" s="1"/>
  <c r="S80" i="7"/>
  <c r="BO110" i="1"/>
  <c r="T80" i="7" s="1"/>
  <c r="BO121" i="1"/>
  <c r="U80" i="7" s="1"/>
  <c r="BO99" i="1"/>
  <c r="R80" i="7" s="1"/>
  <c r="BR51" i="2"/>
  <c r="BR42" i="2"/>
  <c r="BS44" i="2" s="1"/>
  <c r="BR42" i="1" s="1"/>
  <c r="C83" i="7" s="1"/>
  <c r="BS36" i="2"/>
  <c r="BT37" i="2"/>
  <c r="BQ34" i="1"/>
  <c r="BX39" i="2"/>
  <c r="BU38" i="2"/>
  <c r="BX39" i="3"/>
  <c r="J81" i="7"/>
  <c r="BP44" i="1"/>
  <c r="K81" i="7" s="1"/>
  <c r="BV75" i="1"/>
  <c r="BW27" i="2"/>
  <c r="BV23" i="3"/>
  <c r="BV82" i="3"/>
  <c r="BV94" i="3" s="1"/>
  <c r="BP105" i="1"/>
  <c r="BP116" i="1"/>
  <c r="BP94" i="1"/>
  <c r="BQ72" i="1"/>
  <c r="BR24" i="2"/>
  <c r="BS11" i="2"/>
  <c r="BR96" i="1"/>
  <c r="BR118" i="1"/>
  <c r="BR107" i="1"/>
  <c r="BU97" i="1"/>
  <c r="BU119" i="1"/>
  <c r="BU108" i="1"/>
  <c r="H32" i="9"/>
  <c r="BQ117" i="1"/>
  <c r="BQ95" i="1"/>
  <c r="BQ106" i="1"/>
  <c r="CA109" i="1"/>
  <c r="CA98" i="1"/>
  <c r="CA120" i="1"/>
  <c r="BW42" i="3" l="1"/>
  <c r="BW45" i="3" s="1"/>
  <c r="CI40" i="3"/>
  <c r="CI56" i="3" s="1"/>
  <c r="CI80" i="3" s="1"/>
  <c r="CI28" i="3" s="1"/>
  <c r="CI116" i="3" s="1"/>
  <c r="E82" i="7"/>
  <c r="BR38" i="11"/>
  <c r="BS25" i="2"/>
  <c r="BR25" i="1" s="1"/>
  <c r="CC28" i="2"/>
  <c r="CB28" i="1" s="1"/>
  <c r="BT26" i="2"/>
  <c r="BT114" i="2" s="1"/>
  <c r="BV64" i="1"/>
  <c r="BR45" i="2"/>
  <c r="BR51" i="1"/>
  <c r="BR62" i="1" s="1"/>
  <c r="BQ61" i="1"/>
  <c r="BQ14" i="1"/>
  <c r="H82" i="7" s="1"/>
  <c r="BQ83" i="1"/>
  <c r="BX36" i="3"/>
  <c r="BX52" i="3" s="1"/>
  <c r="BX76" i="3" s="1"/>
  <c r="BX24" i="3" s="1"/>
  <c r="BX112" i="3" s="1"/>
  <c r="BV86" i="1"/>
  <c r="BX7" i="3"/>
  <c r="BX10" i="3" s="1"/>
  <c r="BW51" i="3"/>
  <c r="BW75" i="3" s="1"/>
  <c r="BY37" i="3"/>
  <c r="BY53" i="3" s="1"/>
  <c r="BY77" i="3" s="1"/>
  <c r="BY25" i="3" s="1"/>
  <c r="BY113" i="3" s="1"/>
  <c r="BZ38" i="3"/>
  <c r="BZ54" i="3" s="1"/>
  <c r="BZ78" i="3" s="1"/>
  <c r="BZ26" i="3" s="1"/>
  <c r="BZ114" i="3" s="1"/>
  <c r="BP71" i="1"/>
  <c r="BP82" i="1" s="1"/>
  <c r="BQ23" i="2"/>
  <c r="BQ82" i="2"/>
  <c r="BP55" i="1"/>
  <c r="BP60" i="1"/>
  <c r="BS85" i="1"/>
  <c r="L83" i="7"/>
  <c r="BS36" i="1"/>
  <c r="BT53" i="2"/>
  <c r="BQ24" i="1"/>
  <c r="BR112" i="2"/>
  <c r="BR124" i="2"/>
  <c r="CD56" i="2"/>
  <c r="CC39" i="1"/>
  <c r="BR35" i="1"/>
  <c r="BS52" i="2"/>
  <c r="BW38" i="1"/>
  <c r="BX55" i="2"/>
  <c r="BT7" i="2"/>
  <c r="BS13" i="2"/>
  <c r="BV27" i="1"/>
  <c r="BW115" i="2"/>
  <c r="BW127" i="2"/>
  <c r="BV111" i="3"/>
  <c r="BV30" i="3"/>
  <c r="BV106" i="3" s="1"/>
  <c r="BX55" i="3"/>
  <c r="BX79" i="3" s="1"/>
  <c r="BX27" i="3" s="1"/>
  <c r="BX115" i="3" s="1"/>
  <c r="BU54" i="2"/>
  <c r="BT37" i="1"/>
  <c r="I82" i="7"/>
  <c r="BQ40" i="1"/>
  <c r="M82" i="7" s="1"/>
  <c r="BQ49" i="1"/>
  <c r="BR75" i="2"/>
  <c r="BR58" i="2"/>
  <c r="BR70" i="2" s="1"/>
  <c r="BX44" i="3" l="1"/>
  <c r="BR43" i="11"/>
  <c r="BR40" i="11"/>
  <c r="BR41" i="11"/>
  <c r="BR42" i="11"/>
  <c r="CC128" i="2"/>
  <c r="BS113" i="2"/>
  <c r="BT126" i="2"/>
  <c r="BS125" i="2"/>
  <c r="BS26" i="1"/>
  <c r="BS96" i="1" s="1"/>
  <c r="CC116" i="2"/>
  <c r="BW58" i="3"/>
  <c r="BW70" i="3" s="1"/>
  <c r="BR84" i="1"/>
  <c r="BX9" i="3"/>
  <c r="BX11" i="3" s="1"/>
  <c r="BY7" i="3" s="1"/>
  <c r="N81" i="7"/>
  <c r="BP66" i="1"/>
  <c r="O81" i="7" s="1"/>
  <c r="BQ94" i="2"/>
  <c r="BP77" i="1"/>
  <c r="BQ123" i="2"/>
  <c r="BQ111" i="2"/>
  <c r="BP23" i="1"/>
  <c r="BQ30" i="2"/>
  <c r="BS15" i="2"/>
  <c r="BR15" i="1" s="1"/>
  <c r="BR13" i="1"/>
  <c r="BQ43" i="1"/>
  <c r="J82" i="7" s="1"/>
  <c r="BQ94" i="1"/>
  <c r="BQ116" i="1"/>
  <c r="BQ105" i="1"/>
  <c r="BQ60" i="1"/>
  <c r="BQ55" i="1"/>
  <c r="BW82" i="3"/>
  <c r="BW23" i="3"/>
  <c r="BT9" i="2"/>
  <c r="BS9" i="1" s="1"/>
  <c r="BS44" i="11" s="1"/>
  <c r="BT10" i="2"/>
  <c r="BS10" i="1" s="1"/>
  <c r="BS58" i="11" s="1"/>
  <c r="BS7" i="1"/>
  <c r="BU78" i="2"/>
  <c r="BT52" i="1"/>
  <c r="BT63" i="1" s="1"/>
  <c r="BW53" i="1"/>
  <c r="BW64" i="1" s="1"/>
  <c r="BX79" i="2"/>
  <c r="CC54" i="1"/>
  <c r="CC65" i="1" s="1"/>
  <c r="CD80" i="2"/>
  <c r="BR82" i="2"/>
  <c r="BR23" i="2"/>
  <c r="BQ71" i="1"/>
  <c r="BQ82" i="1" s="1"/>
  <c r="BT77" i="2"/>
  <c r="BS51" i="1"/>
  <c r="BS62" i="1" s="1"/>
  <c r="BV118" i="3"/>
  <c r="BV119" i="1"/>
  <c r="BV108" i="1"/>
  <c r="BV97" i="1"/>
  <c r="BS76" i="2"/>
  <c r="BR50" i="1"/>
  <c r="BR61" i="1" s="1"/>
  <c r="BR106" i="1"/>
  <c r="BR95" i="1"/>
  <c r="BR117" i="1"/>
  <c r="CB120" i="1"/>
  <c r="CB98" i="1"/>
  <c r="CB109" i="1"/>
  <c r="BS38" i="11" l="1"/>
  <c r="BS43" i="11" s="1"/>
  <c r="BS54" i="11"/>
  <c r="BS57" i="11"/>
  <c r="BS53" i="11"/>
  <c r="BS56" i="11"/>
  <c r="BS55" i="11"/>
  <c r="BS107" i="1"/>
  <c r="BS118" i="1"/>
  <c r="BX13" i="3"/>
  <c r="BX15" i="3" s="1"/>
  <c r="BX35" i="3" s="1"/>
  <c r="BW94" i="3"/>
  <c r="BS35" i="2"/>
  <c r="Q81" i="7"/>
  <c r="BP88" i="1"/>
  <c r="P81" i="7" s="1"/>
  <c r="BQ44" i="1"/>
  <c r="K82" i="7" s="1"/>
  <c r="BQ118" i="2"/>
  <c r="BQ106" i="2"/>
  <c r="BQ130" i="2"/>
  <c r="BP115" i="1"/>
  <c r="BP104" i="1"/>
  <c r="BP29" i="1"/>
  <c r="BP93" i="1"/>
  <c r="F83" i="7"/>
  <c r="BR12" i="1"/>
  <c r="G83" i="7" s="1"/>
  <c r="BY10" i="3"/>
  <c r="BS11" i="1"/>
  <c r="BS22" i="11" s="1"/>
  <c r="BS73" i="1"/>
  <c r="BS84" i="1" s="1"/>
  <c r="BT25" i="2"/>
  <c r="BR123" i="2"/>
  <c r="BR111" i="2"/>
  <c r="BQ23" i="1"/>
  <c r="BR30" i="2"/>
  <c r="BW75" i="1"/>
  <c r="BW86" i="1" s="1"/>
  <c r="BX27" i="2"/>
  <c r="CC76" i="1"/>
  <c r="CC87" i="1" s="1"/>
  <c r="CD28" i="2"/>
  <c r="BT74" i="1"/>
  <c r="BT85" i="1" s="1"/>
  <c r="BU26" i="2"/>
  <c r="N82" i="7"/>
  <c r="BQ66" i="1"/>
  <c r="O82" i="7" s="1"/>
  <c r="BR72" i="1"/>
  <c r="BR83" i="1" s="1"/>
  <c r="BS24" i="2"/>
  <c r="BR94" i="2"/>
  <c r="BQ77" i="1"/>
  <c r="BT11" i="2"/>
  <c r="BW30" i="3"/>
  <c r="BW106" i="3" s="1"/>
  <c r="BW111" i="3"/>
  <c r="BR14" i="1"/>
  <c r="H83" i="7" s="1"/>
  <c r="E83" i="7"/>
  <c r="CE40" i="2" l="1"/>
  <c r="CE56" i="2" s="1"/>
  <c r="BX42" i="3"/>
  <c r="BX45" i="3" s="1"/>
  <c r="CJ40" i="3"/>
  <c r="CJ56" i="3" s="1"/>
  <c r="CJ80" i="3" s="1"/>
  <c r="CJ28" i="3" s="1"/>
  <c r="CJ116" i="3" s="1"/>
  <c r="BS40" i="11"/>
  <c r="BS42" i="11"/>
  <c r="BS41" i="11"/>
  <c r="BY36" i="3"/>
  <c r="BY52" i="3" s="1"/>
  <c r="BY76" i="3" s="1"/>
  <c r="BY24" i="3" s="1"/>
  <c r="BY112" i="3" s="1"/>
  <c r="CA38" i="3"/>
  <c r="CA54" i="3" s="1"/>
  <c r="CA78" i="3" s="1"/>
  <c r="CA26" i="3" s="1"/>
  <c r="CA114" i="3" s="1"/>
  <c r="BX51" i="3"/>
  <c r="BX58" i="3" s="1"/>
  <c r="BZ37" i="3"/>
  <c r="BZ53" i="3" s="1"/>
  <c r="BZ77" i="3" s="1"/>
  <c r="BZ25" i="3" s="1"/>
  <c r="BZ113" i="3" s="1"/>
  <c r="BR34" i="1"/>
  <c r="I83" i="7" s="1"/>
  <c r="BY39" i="3"/>
  <c r="BY55" i="3" s="1"/>
  <c r="BY79" i="3" s="1"/>
  <c r="BY27" i="3" s="1"/>
  <c r="BY115" i="3" s="1"/>
  <c r="BS51" i="2"/>
  <c r="BS75" i="2" s="1"/>
  <c r="BU37" i="2"/>
  <c r="BT36" i="1" s="1"/>
  <c r="BV38" i="2"/>
  <c r="BU37" i="1" s="1"/>
  <c r="BS42" i="2"/>
  <c r="BS45" i="2" s="1"/>
  <c r="BT36" i="2"/>
  <c r="BS35" i="1" s="1"/>
  <c r="BY39" i="2"/>
  <c r="BY55" i="2" s="1"/>
  <c r="BP121" i="1"/>
  <c r="U81" i="7" s="1"/>
  <c r="S81" i="7"/>
  <c r="BP110" i="1"/>
  <c r="T81" i="7" s="1"/>
  <c r="BP99" i="1"/>
  <c r="R81" i="7" s="1"/>
  <c r="BQ115" i="1"/>
  <c r="BQ104" i="1"/>
  <c r="BQ29" i="1"/>
  <c r="BQ93" i="1"/>
  <c r="Q82" i="7"/>
  <c r="BQ88" i="1"/>
  <c r="P82" i="7" s="1"/>
  <c r="L84" i="7"/>
  <c r="CC28" i="1"/>
  <c r="CD128" i="2"/>
  <c r="CD116" i="2"/>
  <c r="BU7" i="2"/>
  <c r="BT13" i="2"/>
  <c r="BS112" i="2"/>
  <c r="BR24" i="1"/>
  <c r="BS124" i="2"/>
  <c r="BU126" i="2"/>
  <c r="BU114" i="2"/>
  <c r="BT26" i="1"/>
  <c r="BX115" i="2"/>
  <c r="BW27" i="1"/>
  <c r="BX127" i="2"/>
  <c r="BW118" i="3"/>
  <c r="BR118" i="2"/>
  <c r="BR130" i="2"/>
  <c r="BR106" i="2"/>
  <c r="BT125" i="2"/>
  <c r="BS25" i="1"/>
  <c r="BT113" i="2"/>
  <c r="BY44" i="3" l="1"/>
  <c r="BX70" i="3"/>
  <c r="BX75" i="3"/>
  <c r="BX23" i="3" s="1"/>
  <c r="BR40" i="1"/>
  <c r="M83" i="7" s="1"/>
  <c r="BT44" i="2"/>
  <c r="BS42" i="1" s="1"/>
  <c r="C84" i="7" s="1"/>
  <c r="BR49" i="1"/>
  <c r="BR60" i="1" s="1"/>
  <c r="BS58" i="2"/>
  <c r="BS70" i="2" s="1"/>
  <c r="BU53" i="2"/>
  <c r="BT51" i="1" s="1"/>
  <c r="BT62" i="1" s="1"/>
  <c r="BT52" i="2"/>
  <c r="BS50" i="1" s="1"/>
  <c r="BS61" i="1" s="1"/>
  <c r="CD39" i="1"/>
  <c r="BY9" i="3"/>
  <c r="BY11" i="3" s="1"/>
  <c r="BY13" i="3" s="1"/>
  <c r="BY15" i="3" s="1"/>
  <c r="BY35" i="3" s="1"/>
  <c r="BX38" i="1"/>
  <c r="BV54" i="2"/>
  <c r="BU52" i="1" s="1"/>
  <c r="BU63" i="1" s="1"/>
  <c r="BT15" i="2"/>
  <c r="BS15" i="1" s="1"/>
  <c r="BS13" i="1"/>
  <c r="CC109" i="1"/>
  <c r="CC98" i="1"/>
  <c r="CC120" i="1"/>
  <c r="BT118" i="1"/>
  <c r="BT107" i="1"/>
  <c r="BT96" i="1"/>
  <c r="BR94" i="1"/>
  <c r="BR116" i="1"/>
  <c r="BR105" i="1"/>
  <c r="BW97" i="1"/>
  <c r="BW108" i="1"/>
  <c r="BW119" i="1"/>
  <c r="BU9" i="2"/>
  <c r="BT9" i="1" s="1"/>
  <c r="BT44" i="11" s="1"/>
  <c r="BT7" i="1"/>
  <c r="BU10" i="2"/>
  <c r="BT10" i="1" s="1"/>
  <c r="BT58" i="11" s="1"/>
  <c r="BY79" i="2"/>
  <c r="BX53" i="1"/>
  <c r="S82" i="7"/>
  <c r="BQ110" i="1"/>
  <c r="T82" i="7" s="1"/>
  <c r="BQ99" i="1"/>
  <c r="R82" i="7" s="1"/>
  <c r="BQ121" i="1"/>
  <c r="U82" i="7" s="1"/>
  <c r="BS95" i="1"/>
  <c r="BS117" i="1"/>
  <c r="BS106" i="1"/>
  <c r="CE80" i="2"/>
  <c r="CD54" i="1"/>
  <c r="BS82" i="2"/>
  <c r="BS23" i="2"/>
  <c r="BR71" i="1"/>
  <c r="BU77" i="2" l="1"/>
  <c r="BU25" i="2" s="1"/>
  <c r="CK40" i="3"/>
  <c r="BT54" i="11"/>
  <c r="BT55" i="11"/>
  <c r="BT56" i="11"/>
  <c r="BT57" i="11"/>
  <c r="BT53" i="11"/>
  <c r="BT38" i="11"/>
  <c r="BX82" i="3"/>
  <c r="BX94" i="3" s="1"/>
  <c r="BR43" i="1"/>
  <c r="J83" i="7" s="1"/>
  <c r="BR82" i="1"/>
  <c r="BR55" i="1"/>
  <c r="N83" i="7" s="1"/>
  <c r="BT76" i="2"/>
  <c r="BS72" i="1" s="1"/>
  <c r="BS83" i="1" s="1"/>
  <c r="BZ7" i="3"/>
  <c r="BZ10" i="3" s="1"/>
  <c r="BV78" i="2"/>
  <c r="BV26" i="2" s="1"/>
  <c r="BX64" i="1"/>
  <c r="CD65" i="1"/>
  <c r="BT35" i="2"/>
  <c r="F84" i="7"/>
  <c r="BS12" i="1"/>
  <c r="G84" i="7" s="1"/>
  <c r="BU11" i="2"/>
  <c r="BU13" i="2" s="1"/>
  <c r="BT11" i="1"/>
  <c r="BS94" i="2"/>
  <c r="BR77" i="1"/>
  <c r="E84" i="7"/>
  <c r="BS14" i="1"/>
  <c r="H84" i="7" s="1"/>
  <c r="BX111" i="3"/>
  <c r="BX30" i="3"/>
  <c r="CD76" i="1"/>
  <c r="CD87" i="1" s="1"/>
  <c r="CE28" i="2"/>
  <c r="BS111" i="2"/>
  <c r="BS123" i="2"/>
  <c r="BS30" i="2"/>
  <c r="BR23" i="1"/>
  <c r="BY27" i="2"/>
  <c r="BX75" i="1"/>
  <c r="BX86" i="1" s="1"/>
  <c r="BZ36" i="3"/>
  <c r="BZ52" i="3" s="1"/>
  <c r="BZ76" i="3" s="1"/>
  <c r="BZ24" i="3" s="1"/>
  <c r="BZ112" i="3" s="1"/>
  <c r="BY51" i="3"/>
  <c r="BY42" i="3"/>
  <c r="BY45" i="3" s="1"/>
  <c r="CA37" i="3"/>
  <c r="CA53" i="3" s="1"/>
  <c r="CA77" i="3" s="1"/>
  <c r="CA25" i="3" s="1"/>
  <c r="CA113" i="3" s="1"/>
  <c r="CB38" i="3"/>
  <c r="CB54" i="3" s="1"/>
  <c r="CB78" i="3" s="1"/>
  <c r="CB26" i="3" s="1"/>
  <c r="CB114" i="3" s="1"/>
  <c r="CK56" i="3"/>
  <c r="CK80" i="3" s="1"/>
  <c r="CK28" i="3" s="1"/>
  <c r="CK116" i="3" s="1"/>
  <c r="BT73" i="1" l="1"/>
  <c r="BT84" i="1" s="1"/>
  <c r="BV37" i="2"/>
  <c r="BU36" i="1" s="1"/>
  <c r="CF40" i="2"/>
  <c r="CE39" i="1" s="1"/>
  <c r="BT43" i="11"/>
  <c r="BT40" i="11"/>
  <c r="BT42" i="11"/>
  <c r="L85" i="7"/>
  <c r="BT22" i="11"/>
  <c r="BT41" i="11"/>
  <c r="BR44" i="1"/>
  <c r="K83" i="7" s="1"/>
  <c r="BX106" i="3"/>
  <c r="BR66" i="1"/>
  <c r="O83" i="7" s="1"/>
  <c r="BT24" i="2"/>
  <c r="BT112" i="2" s="1"/>
  <c r="BT51" i="2"/>
  <c r="BT75" i="2" s="1"/>
  <c r="BU74" i="1"/>
  <c r="BU85" i="1" s="1"/>
  <c r="BW38" i="2"/>
  <c r="BW54" i="2" s="1"/>
  <c r="BZ39" i="2"/>
  <c r="BZ55" i="2" s="1"/>
  <c r="BT42" i="2"/>
  <c r="BT45" i="2" s="1"/>
  <c r="BV7" i="2"/>
  <c r="BV10" i="2" s="1"/>
  <c r="BU10" i="1" s="1"/>
  <c r="BU58" i="11" s="1"/>
  <c r="BZ39" i="3"/>
  <c r="BZ55" i="3" s="1"/>
  <c r="BZ79" i="3" s="1"/>
  <c r="BZ27" i="3" s="1"/>
  <c r="BZ115" i="3" s="1"/>
  <c r="BS34" i="1"/>
  <c r="BS40" i="1" s="1"/>
  <c r="BS43" i="1" s="1"/>
  <c r="BU36" i="2"/>
  <c r="BU52" i="2" s="1"/>
  <c r="BU15" i="2"/>
  <c r="BT15" i="1" s="1"/>
  <c r="BT13" i="1"/>
  <c r="BY75" i="3"/>
  <c r="BY58" i="3"/>
  <c r="BY70" i="3" s="1"/>
  <c r="CD28" i="1"/>
  <c r="CE116" i="2"/>
  <c r="CE128" i="2"/>
  <c r="BT25" i="1"/>
  <c r="BU125" i="2"/>
  <c r="BU113" i="2"/>
  <c r="BR29" i="1"/>
  <c r="BR104" i="1"/>
  <c r="BR93" i="1"/>
  <c r="BR115" i="1"/>
  <c r="BX118" i="3"/>
  <c r="BR88" i="1"/>
  <c r="P83" i="7" s="1"/>
  <c r="Q83" i="7"/>
  <c r="BV53" i="2"/>
  <c r="BZ44" i="3"/>
  <c r="BY127" i="2"/>
  <c r="BY115" i="2"/>
  <c r="BX27" i="1"/>
  <c r="BS118" i="2"/>
  <c r="BS130" i="2"/>
  <c r="BS106" i="2"/>
  <c r="BV126" i="2"/>
  <c r="BV114" i="2"/>
  <c r="BU26" i="1"/>
  <c r="BU38" i="11" l="1"/>
  <c r="BU54" i="11"/>
  <c r="BU57" i="11"/>
  <c r="BU53" i="11"/>
  <c r="BU56" i="11"/>
  <c r="BU55" i="11"/>
  <c r="BT58" i="2"/>
  <c r="BT70" i="2" s="1"/>
  <c r="BS49" i="1"/>
  <c r="BS55" i="1" s="1"/>
  <c r="BT124" i="2"/>
  <c r="BS24" i="1"/>
  <c r="BS105" i="1" s="1"/>
  <c r="BV37" i="1"/>
  <c r="I84" i="7"/>
  <c r="BY38" i="1"/>
  <c r="BU7" i="1"/>
  <c r="BV9" i="2"/>
  <c r="BU9" i="1" s="1"/>
  <c r="BU44" i="11" s="1"/>
  <c r="BU44" i="2"/>
  <c r="BT42" i="1" s="1"/>
  <c r="C85" i="7" s="1"/>
  <c r="BZ9" i="3"/>
  <c r="BZ11" i="3" s="1"/>
  <c r="CA7" i="3" s="1"/>
  <c r="CF56" i="2"/>
  <c r="CE54" i="1" s="1"/>
  <c r="CE65" i="1" s="1"/>
  <c r="BT35" i="1"/>
  <c r="BU35" i="2"/>
  <c r="F85" i="7"/>
  <c r="BT12" i="1"/>
  <c r="G85" i="7" s="1"/>
  <c r="BU96" i="1"/>
  <c r="BU107" i="1"/>
  <c r="BU118" i="1"/>
  <c r="H31" i="9"/>
  <c r="BZ79" i="2"/>
  <c r="BY53" i="1"/>
  <c r="BW78" i="2"/>
  <c r="BV52" i="1"/>
  <c r="M84" i="7"/>
  <c r="BU51" i="1"/>
  <c r="BU62" i="1" s="1"/>
  <c r="BV77" i="2"/>
  <c r="BR110" i="1"/>
  <c r="T83" i="7" s="1"/>
  <c r="S83" i="7"/>
  <c r="BR99" i="1"/>
  <c r="R83" i="7" s="1"/>
  <c r="BR121" i="1"/>
  <c r="U83" i="7" s="1"/>
  <c r="BT50" i="1"/>
  <c r="BU76" i="2"/>
  <c r="BT82" i="2"/>
  <c r="BT23" i="2"/>
  <c r="BS71" i="1"/>
  <c r="CD98" i="1"/>
  <c r="CD109" i="1"/>
  <c r="CD120" i="1"/>
  <c r="E85" i="7"/>
  <c r="BT14" i="1"/>
  <c r="H85" i="7" s="1"/>
  <c r="BT95" i="1"/>
  <c r="BT106" i="1"/>
  <c r="BT117" i="1"/>
  <c r="J84" i="7"/>
  <c r="BS44" i="1"/>
  <c r="K84" i="7" s="1"/>
  <c r="BX119" i="1"/>
  <c r="BX108" i="1"/>
  <c r="BX97" i="1"/>
  <c r="BY23" i="3"/>
  <c r="BY82" i="3"/>
  <c r="BY94" i="3" s="1"/>
  <c r="CG40" i="2" l="1"/>
  <c r="CG56" i="2" s="1"/>
  <c r="BS60" i="1"/>
  <c r="BU40" i="11"/>
  <c r="BU41" i="11"/>
  <c r="BU42" i="11"/>
  <c r="BU43" i="11"/>
  <c r="BS82" i="1"/>
  <c r="BV63" i="1"/>
  <c r="BS94" i="1"/>
  <c r="BS116" i="1"/>
  <c r="BU51" i="2"/>
  <c r="BU58" i="2" s="1"/>
  <c r="BY64" i="1"/>
  <c r="BV11" i="2"/>
  <c r="BW7" i="2" s="1"/>
  <c r="BU11" i="1"/>
  <c r="BV36" i="2"/>
  <c r="BV52" i="2" s="1"/>
  <c r="BX38" i="2"/>
  <c r="BW37" i="1" s="1"/>
  <c r="CF80" i="2"/>
  <c r="CE76" i="1" s="1"/>
  <c r="CE87" i="1" s="1"/>
  <c r="BZ13" i="3"/>
  <c r="BZ15" i="3" s="1"/>
  <c r="BZ35" i="3" s="1"/>
  <c r="BT61" i="1"/>
  <c r="CA39" i="2"/>
  <c r="CA55" i="2" s="1"/>
  <c r="BT34" i="1"/>
  <c r="BT40" i="1" s="1"/>
  <c r="BW37" i="2"/>
  <c r="BW53" i="2" s="1"/>
  <c r="BU42" i="2"/>
  <c r="BV44" i="2" s="1"/>
  <c r="BU42" i="1" s="1"/>
  <c r="C86" i="7" s="1"/>
  <c r="C87" i="7" s="1"/>
  <c r="C8" i="7" s="1"/>
  <c r="CA39" i="3"/>
  <c r="CA55" i="3" s="1"/>
  <c r="CA79" i="3" s="1"/>
  <c r="CA27" i="3" s="1"/>
  <c r="CA115" i="3" s="1"/>
  <c r="BV25" i="2"/>
  <c r="BU73" i="1"/>
  <c r="BU84" i="1" s="1"/>
  <c r="N84" i="7"/>
  <c r="BS66" i="1"/>
  <c r="O84" i="7" s="1"/>
  <c r="BV74" i="1"/>
  <c r="BV85" i="1" s="1"/>
  <c r="BW26" i="2"/>
  <c r="BY111" i="3"/>
  <c r="BY30" i="3"/>
  <c r="BY106" i="3" s="1"/>
  <c r="BT30" i="2"/>
  <c r="BS23" i="1"/>
  <c r="BT123" i="2"/>
  <c r="BT111" i="2"/>
  <c r="CA10" i="3"/>
  <c r="BS77" i="1"/>
  <c r="BT94" i="2"/>
  <c r="BU24" i="2"/>
  <c r="BT72" i="1"/>
  <c r="BT83" i="1" s="1"/>
  <c r="BZ27" i="2"/>
  <c r="BY75" i="1"/>
  <c r="BY86" i="1" s="1"/>
  <c r="BZ42" i="3" l="1"/>
  <c r="BZ45" i="3" s="1"/>
  <c r="CL40" i="3"/>
  <c r="CL56" i="3" s="1"/>
  <c r="CL80" i="3" s="1"/>
  <c r="CL28" i="3" s="1"/>
  <c r="CL116" i="3" s="1"/>
  <c r="L86" i="7"/>
  <c r="L87" i="7" s="1"/>
  <c r="L8" i="7" s="1"/>
  <c r="H3" i="9" s="1"/>
  <c r="J8" i="8" s="1"/>
  <c r="BU22" i="11"/>
  <c r="BT49" i="1"/>
  <c r="BT60" i="1" s="1"/>
  <c r="BU75" i="2"/>
  <c r="BU82" i="2" s="1"/>
  <c r="BV13" i="2"/>
  <c r="BU13" i="1" s="1"/>
  <c r="CF28" i="2"/>
  <c r="CF116" i="2" s="1"/>
  <c r="BU35" i="1"/>
  <c r="BX54" i="2"/>
  <c r="BW52" i="1" s="1"/>
  <c r="BW63" i="1" s="1"/>
  <c r="CF39" i="1"/>
  <c r="BU45" i="2"/>
  <c r="BV36" i="1"/>
  <c r="CA36" i="3"/>
  <c r="CA52" i="3" s="1"/>
  <c r="CA76" i="3" s="1"/>
  <c r="CA24" i="3" s="1"/>
  <c r="CA112" i="3" s="1"/>
  <c r="CC38" i="3"/>
  <c r="CC54" i="3" s="1"/>
  <c r="CC78" i="3" s="1"/>
  <c r="CC26" i="3" s="1"/>
  <c r="CC114" i="3" s="1"/>
  <c r="CB37" i="3"/>
  <c r="CB53" i="3" s="1"/>
  <c r="CB77" i="3" s="1"/>
  <c r="CB25" i="3" s="1"/>
  <c r="CB113" i="3" s="1"/>
  <c r="BZ51" i="3"/>
  <c r="BZ75" i="3" s="1"/>
  <c r="I85" i="7"/>
  <c r="BU70" i="2"/>
  <c r="BZ38" i="1"/>
  <c r="CA9" i="3"/>
  <c r="CA11" i="3" s="1"/>
  <c r="CA13" i="3" s="1"/>
  <c r="CA15" i="3" s="1"/>
  <c r="CA35" i="3" s="1"/>
  <c r="BY118" i="3"/>
  <c r="BZ115" i="2"/>
  <c r="BZ127" i="2"/>
  <c r="BY27" i="1"/>
  <c r="BU112" i="2"/>
  <c r="BT24" i="1"/>
  <c r="BU124" i="2"/>
  <c r="BT130" i="2"/>
  <c r="BT106" i="2"/>
  <c r="BT118" i="2"/>
  <c r="BT71" i="1"/>
  <c r="CA79" i="2"/>
  <c r="BZ53" i="1"/>
  <c r="BV26" i="1"/>
  <c r="BW126" i="2"/>
  <c r="BW114" i="2"/>
  <c r="BW77" i="2"/>
  <c r="BV51" i="1"/>
  <c r="BV113" i="2"/>
  <c r="BV125" i="2"/>
  <c r="BU25" i="1"/>
  <c r="BU50" i="1"/>
  <c r="BV76" i="2"/>
  <c r="BS104" i="1"/>
  <c r="BS115" i="1"/>
  <c r="BS93" i="1"/>
  <c r="BS29" i="1"/>
  <c r="BW9" i="2"/>
  <c r="BV9" i="1" s="1"/>
  <c r="BV44" i="11" s="1"/>
  <c r="BW10" i="2"/>
  <c r="BV10" i="1" s="1"/>
  <c r="BV58" i="11" s="1"/>
  <c r="BV7" i="1"/>
  <c r="Q84" i="7"/>
  <c r="BS88" i="1"/>
  <c r="P84" i="7" s="1"/>
  <c r="M85" i="7"/>
  <c r="CF54" i="1"/>
  <c r="CG80" i="2"/>
  <c r="BT43" i="1"/>
  <c r="BV15" i="2" l="1"/>
  <c r="BU15" i="1" s="1"/>
  <c r="CA44" i="3"/>
  <c r="CM40" i="3"/>
  <c r="CM56" i="3" s="1"/>
  <c r="CM80" i="3" s="1"/>
  <c r="CM28" i="3" s="1"/>
  <c r="CM116" i="3" s="1"/>
  <c r="BV54" i="11"/>
  <c r="BV57" i="11"/>
  <c r="BV53" i="11"/>
  <c r="BV56" i="11"/>
  <c r="BV55" i="11"/>
  <c r="BV38" i="11"/>
  <c r="BV42" i="11" s="1"/>
  <c r="BU23" i="2"/>
  <c r="BT23" i="1" s="1"/>
  <c r="CF65" i="1"/>
  <c r="CF128" i="2"/>
  <c r="CE28" i="1"/>
  <c r="CE120" i="1" s="1"/>
  <c r="BT55" i="1"/>
  <c r="BT66" i="1" s="1"/>
  <c r="O85" i="7" s="1"/>
  <c r="BT82" i="1"/>
  <c r="BU61" i="1"/>
  <c r="BX78" i="2"/>
  <c r="BX26" i="2" s="1"/>
  <c r="BV62" i="1"/>
  <c r="BZ64" i="1"/>
  <c r="BZ58" i="3"/>
  <c r="BZ70" i="3" s="1"/>
  <c r="BV35" i="2"/>
  <c r="CB7" i="3"/>
  <c r="CB10" i="3" s="1"/>
  <c r="F86" i="7"/>
  <c r="BU12" i="1"/>
  <c r="G86" i="7" s="1"/>
  <c r="BV11" i="1"/>
  <c r="BS99" i="1"/>
  <c r="R84" i="7" s="1"/>
  <c r="S84" i="7"/>
  <c r="BS121" i="1"/>
  <c r="U84" i="7" s="1"/>
  <c r="BS110" i="1"/>
  <c r="T84" i="7" s="1"/>
  <c r="BV107" i="1"/>
  <c r="BV118" i="1"/>
  <c r="BV96" i="1"/>
  <c r="BW36" i="2"/>
  <c r="BU94" i="2"/>
  <c r="BT77" i="1"/>
  <c r="BT94" i="1"/>
  <c r="BT105" i="1"/>
  <c r="BT116" i="1"/>
  <c r="BT44" i="1"/>
  <c r="K85" i="7" s="1"/>
  <c r="J85" i="7"/>
  <c r="BU106" i="1"/>
  <c r="BU117" i="1"/>
  <c r="BU95" i="1"/>
  <c r="H30" i="9"/>
  <c r="BW25" i="2"/>
  <c r="BV73" i="1"/>
  <c r="BV84" i="1" s="1"/>
  <c r="CA51" i="3"/>
  <c r="CC37" i="3"/>
  <c r="CC53" i="3" s="1"/>
  <c r="CC77" i="3" s="1"/>
  <c r="CC25" i="3" s="1"/>
  <c r="CC113" i="3" s="1"/>
  <c r="CB36" i="3"/>
  <c r="CB52" i="3" s="1"/>
  <c r="CB76" i="3" s="1"/>
  <c r="CB24" i="3" s="1"/>
  <c r="CB112" i="3" s="1"/>
  <c r="CA42" i="3"/>
  <c r="CD38" i="3"/>
  <c r="CD54" i="3" s="1"/>
  <c r="CD78" i="3" s="1"/>
  <c r="CD26" i="3" s="1"/>
  <c r="CD114" i="3" s="1"/>
  <c r="BV24" i="2"/>
  <c r="BU72" i="1"/>
  <c r="BU83" i="1" s="1"/>
  <c r="CF76" i="1"/>
  <c r="CF87" i="1" s="1"/>
  <c r="CG28" i="2"/>
  <c r="BW11" i="2"/>
  <c r="BZ23" i="3"/>
  <c r="BZ82" i="3"/>
  <c r="BZ75" i="1"/>
  <c r="BZ86" i="1" s="1"/>
  <c r="CA27" i="2"/>
  <c r="BY108" i="1"/>
  <c r="BY97" i="1"/>
  <c r="BY119" i="1"/>
  <c r="BU14" i="1"/>
  <c r="H86" i="7" s="1"/>
  <c r="E86" i="7"/>
  <c r="E87" i="7" s="1"/>
  <c r="CH40" i="2" l="1"/>
  <c r="BV40" i="11"/>
  <c r="L90" i="7"/>
  <c r="BV22" i="11"/>
  <c r="BV43" i="11"/>
  <c r="BV41" i="11"/>
  <c r="BU30" i="2"/>
  <c r="BU118" i="2" s="1"/>
  <c r="BU123" i="2"/>
  <c r="BU111" i="2"/>
  <c r="BW74" i="1"/>
  <c r="BW85" i="1" s="1"/>
  <c r="N85" i="7"/>
  <c r="CE98" i="1"/>
  <c r="CE109" i="1"/>
  <c r="BV51" i="2"/>
  <c r="BV58" i="2" s="1"/>
  <c r="CG39" i="1"/>
  <c r="BZ94" i="3"/>
  <c r="BY38" i="2"/>
  <c r="BY54" i="2" s="1"/>
  <c r="BX37" i="2"/>
  <c r="BW36" i="1" s="1"/>
  <c r="BU34" i="1"/>
  <c r="BU40" i="1" s="1"/>
  <c r="BU43" i="1" s="1"/>
  <c r="CB39" i="3"/>
  <c r="CB55" i="3" s="1"/>
  <c r="CB79" i="3" s="1"/>
  <c r="CB27" i="3" s="1"/>
  <c r="CB115" i="3" s="1"/>
  <c r="BV42" i="2"/>
  <c r="BV45" i="2" s="1"/>
  <c r="CB39" i="2"/>
  <c r="CB55" i="2" s="1"/>
  <c r="F87" i="7"/>
  <c r="F8" i="7" s="1"/>
  <c r="G87" i="7"/>
  <c r="G8" i="7" s="1"/>
  <c r="H4" i="9" s="1"/>
  <c r="J9" i="8" s="1"/>
  <c r="BV35" i="1"/>
  <c r="BW52" i="2"/>
  <c r="BZ30" i="3"/>
  <c r="BZ106" i="3" s="1"/>
  <c r="BZ111" i="3"/>
  <c r="BV25" i="1"/>
  <c r="BW113" i="2"/>
  <c r="BW125" i="2"/>
  <c r="BT88" i="1"/>
  <c r="P85" i="7" s="1"/>
  <c r="Q85" i="7"/>
  <c r="CB44" i="3"/>
  <c r="BX114" i="2"/>
  <c r="BW26" i="1"/>
  <c r="BX126" i="2"/>
  <c r="BW13" i="2"/>
  <c r="BX7" i="2"/>
  <c r="E8" i="7"/>
  <c r="CA45" i="3"/>
  <c r="BT104" i="1"/>
  <c r="BT115" i="1"/>
  <c r="BT93" i="1"/>
  <c r="BT29" i="1"/>
  <c r="CA115" i="2"/>
  <c r="BZ27" i="1"/>
  <c r="CA127" i="2"/>
  <c r="CG116" i="2"/>
  <c r="CF28" i="1"/>
  <c r="CG128" i="2"/>
  <c r="BV112" i="2"/>
  <c r="BU24" i="1"/>
  <c r="BV124" i="2"/>
  <c r="CA58" i="3"/>
  <c r="CA70" i="3" s="1"/>
  <c r="CA75" i="3"/>
  <c r="BU106" i="2" l="1"/>
  <c r="BU130" i="2"/>
  <c r="BW44" i="2"/>
  <c r="BV42" i="1" s="1"/>
  <c r="C90" i="7" s="1"/>
  <c r="BV75" i="2"/>
  <c r="BU71" i="1" s="1"/>
  <c r="BU49" i="1"/>
  <c r="BU60" i="1" s="1"/>
  <c r="BX37" i="1"/>
  <c r="CB9" i="3"/>
  <c r="CB11" i="3" s="1"/>
  <c r="CB13" i="3" s="1"/>
  <c r="CB15" i="3" s="1"/>
  <c r="CB35" i="3" s="1"/>
  <c r="CH56" i="2"/>
  <c r="CH80" i="2" s="1"/>
  <c r="I86" i="7"/>
  <c r="I87" i="7" s="1"/>
  <c r="I8" i="7" s="1"/>
  <c r="H6" i="9" s="1"/>
  <c r="J12" i="8" s="1"/>
  <c r="BV70" i="2"/>
  <c r="BX53" i="2"/>
  <c r="BX77" i="2" s="1"/>
  <c r="CA38" i="1"/>
  <c r="H87" i="7"/>
  <c r="H8" i="7" s="1"/>
  <c r="H5" i="9" s="1"/>
  <c r="J10" i="8" s="1"/>
  <c r="BW15" i="2"/>
  <c r="BV15" i="1" s="1"/>
  <c r="BV13" i="1"/>
  <c r="BU44" i="1"/>
  <c r="K86" i="7" s="1"/>
  <c r="J86" i="7"/>
  <c r="CF98" i="1"/>
  <c r="CF109" i="1"/>
  <c r="CF120" i="1"/>
  <c r="BY78" i="2"/>
  <c r="BX52" i="1"/>
  <c r="BX63" i="1" s="1"/>
  <c r="BZ118" i="3"/>
  <c r="CB79" i="2"/>
  <c r="CA53" i="1"/>
  <c r="BU116" i="1"/>
  <c r="BU94" i="1"/>
  <c r="BU105" i="1"/>
  <c r="H29" i="9"/>
  <c r="BV50" i="1"/>
  <c r="BV61" i="1" s="1"/>
  <c r="BW76" i="2"/>
  <c r="BV82" i="2"/>
  <c r="CA82" i="3"/>
  <c r="CA94" i="3" s="1"/>
  <c r="CA23" i="3"/>
  <c r="S85" i="7"/>
  <c r="BT99" i="1"/>
  <c r="R85" i="7" s="1"/>
  <c r="BT110" i="1"/>
  <c r="T85" i="7" s="1"/>
  <c r="BT121" i="1"/>
  <c r="U85" i="7" s="1"/>
  <c r="M86" i="7"/>
  <c r="M87" i="7" s="1"/>
  <c r="M8" i="7" s="1"/>
  <c r="BW118" i="1"/>
  <c r="BW96" i="1"/>
  <c r="BW107" i="1"/>
  <c r="BV117" i="1"/>
  <c r="BV106" i="1"/>
  <c r="BV95" i="1"/>
  <c r="BZ97" i="1"/>
  <c r="BZ119" i="1"/>
  <c r="BZ108" i="1"/>
  <c r="BX9" i="2"/>
  <c r="BW9" i="1" s="1"/>
  <c r="BW44" i="11" s="1"/>
  <c r="BX10" i="2"/>
  <c r="BW10" i="1" s="1"/>
  <c r="BW58" i="11" s="1"/>
  <c r="BW7" i="1"/>
  <c r="CN40" i="3" l="1"/>
  <c r="CN56" i="3" s="1"/>
  <c r="CN80" i="3" s="1"/>
  <c r="CN28" i="3" s="1"/>
  <c r="CN116" i="3" s="1"/>
  <c r="BW57" i="11"/>
  <c r="BW55" i="11"/>
  <c r="BW56" i="11"/>
  <c r="BW54" i="11"/>
  <c r="BW53" i="11"/>
  <c r="BW38" i="11"/>
  <c r="BW43" i="11" s="1"/>
  <c r="BU55" i="1"/>
  <c r="BU66" i="1" s="1"/>
  <c r="O86" i="7" s="1"/>
  <c r="BV23" i="2"/>
  <c r="BV123" i="2" s="1"/>
  <c r="BU82" i="1"/>
  <c r="CG54" i="1"/>
  <c r="CG65" i="1" s="1"/>
  <c r="CC7" i="3"/>
  <c r="CC10" i="3" s="1"/>
  <c r="BW51" i="1"/>
  <c r="BW62" i="1" s="1"/>
  <c r="CA64" i="1"/>
  <c r="BW35" i="2"/>
  <c r="F90" i="7"/>
  <c r="BV12" i="1"/>
  <c r="G90" i="7" s="1"/>
  <c r="BX11" i="2"/>
  <c r="BX13" i="2" s="1"/>
  <c r="BW24" i="2"/>
  <c r="BV72" i="1"/>
  <c r="BV83" i="1" s="1"/>
  <c r="BW11" i="1"/>
  <c r="BW22" i="11" s="1"/>
  <c r="CB42" i="3"/>
  <c r="CB45" i="3" s="1"/>
  <c r="CD37" i="3"/>
  <c r="CD53" i="3" s="1"/>
  <c r="CD77" i="3" s="1"/>
  <c r="CD25" i="3" s="1"/>
  <c r="CD113" i="3" s="1"/>
  <c r="CC36" i="3"/>
  <c r="CC52" i="3" s="1"/>
  <c r="CC76" i="3" s="1"/>
  <c r="CC24" i="3" s="1"/>
  <c r="CC112" i="3" s="1"/>
  <c r="CB51" i="3"/>
  <c r="CE38" i="3"/>
  <c r="CE54" i="3" s="1"/>
  <c r="CE78" i="3" s="1"/>
  <c r="CE26" i="3" s="1"/>
  <c r="CE114" i="3" s="1"/>
  <c r="BX25" i="2"/>
  <c r="BW73" i="1"/>
  <c r="CG76" i="1"/>
  <c r="CH28" i="2"/>
  <c r="BY26" i="2"/>
  <c r="BX74" i="1"/>
  <c r="BX85" i="1" s="1"/>
  <c r="H7" i="9"/>
  <c r="J13" i="8" s="1"/>
  <c r="J14" i="8" s="1"/>
  <c r="X8" i="7"/>
  <c r="K87" i="7"/>
  <c r="K8" i="7" s="1"/>
  <c r="J87" i="7"/>
  <c r="J8" i="7" s="1"/>
  <c r="CA111" i="3"/>
  <c r="CA30" i="3"/>
  <c r="CA106" i="3" s="1"/>
  <c r="BU77" i="1"/>
  <c r="BV94" i="2"/>
  <c r="CA75" i="1"/>
  <c r="CA86" i="1" s="1"/>
  <c r="CB27" i="2"/>
  <c r="BV14" i="1"/>
  <c r="H90" i="7" s="1"/>
  <c r="E90" i="7"/>
  <c r="N86" i="7" l="1"/>
  <c r="N87" i="7" s="1"/>
  <c r="O87" i="7" s="1"/>
  <c r="O8" i="7" s="1"/>
  <c r="H9" i="9" s="1"/>
  <c r="J17" i="8" s="1"/>
  <c r="BY37" i="2"/>
  <c r="CI40" i="2"/>
  <c r="CH39" i="1" s="1"/>
  <c r="BW40" i="11"/>
  <c r="BW42" i="11"/>
  <c r="BW41" i="11"/>
  <c r="BV30" i="2"/>
  <c r="BV106" i="2" s="1"/>
  <c r="BV111" i="2"/>
  <c r="BU23" i="1"/>
  <c r="BU93" i="1" s="1"/>
  <c r="CG87" i="1"/>
  <c r="BW51" i="2"/>
  <c r="BV49" i="1" s="1"/>
  <c r="BW84" i="1"/>
  <c r="CC39" i="3"/>
  <c r="CC9" i="3" s="1"/>
  <c r="CC11" i="3" s="1"/>
  <c r="BX36" i="2"/>
  <c r="BX52" i="2" s="1"/>
  <c r="BZ38" i="2"/>
  <c r="BZ54" i="2" s="1"/>
  <c r="BV34" i="1"/>
  <c r="BV40" i="1" s="1"/>
  <c r="BV43" i="1" s="1"/>
  <c r="CC39" i="2"/>
  <c r="BW42" i="2"/>
  <c r="BX44" i="2" s="1"/>
  <c r="BW42" i="1" s="1"/>
  <c r="C91" i="7" s="1"/>
  <c r="BX15" i="2"/>
  <c r="BX35" i="2" s="1"/>
  <c r="BW13" i="1"/>
  <c r="F91" i="7" s="1"/>
  <c r="BY7" i="2"/>
  <c r="BX7" i="1" s="1"/>
  <c r="BV24" i="1"/>
  <c r="BW124" i="2"/>
  <c r="BW112" i="2"/>
  <c r="Q86" i="7"/>
  <c r="Q87" i="7" s="1"/>
  <c r="BU88" i="1"/>
  <c r="P86" i="7" s="1"/>
  <c r="CC44" i="3"/>
  <c r="BY53" i="2"/>
  <c r="BX36" i="1"/>
  <c r="CH116" i="2"/>
  <c r="CG28" i="1"/>
  <c r="CH128" i="2"/>
  <c r="CB115" i="2"/>
  <c r="CB127" i="2"/>
  <c r="CA27" i="1"/>
  <c r="CA118" i="3"/>
  <c r="BY126" i="2"/>
  <c r="BY114" i="2"/>
  <c r="BX26" i="1"/>
  <c r="BX125" i="2"/>
  <c r="BX113" i="2"/>
  <c r="BW25" i="1"/>
  <c r="CB75" i="3"/>
  <c r="CB58" i="3"/>
  <c r="CB70" i="3" s="1"/>
  <c r="L91" i="7"/>
  <c r="N8" i="7" l="1"/>
  <c r="H8" i="9" s="1"/>
  <c r="H23" i="9" s="1"/>
  <c r="CJ40" i="2"/>
  <c r="BV130" i="2"/>
  <c r="BW75" i="2"/>
  <c r="BW23" i="2" s="1"/>
  <c r="BV118" i="2"/>
  <c r="H28" i="9"/>
  <c r="H35" i="9" s="1"/>
  <c r="H39" i="9" s="1"/>
  <c r="J24" i="8" s="1"/>
  <c r="BU115" i="1"/>
  <c r="BU29" i="1"/>
  <c r="BU110" i="1" s="1"/>
  <c r="T86" i="7" s="1"/>
  <c r="BU104" i="1"/>
  <c r="BW58" i="2"/>
  <c r="BW70" i="2" s="1"/>
  <c r="CC55" i="3"/>
  <c r="CC79" i="3" s="1"/>
  <c r="CC27" i="3" s="1"/>
  <c r="CC115" i="3" s="1"/>
  <c r="CB38" i="1"/>
  <c r="BY37" i="1"/>
  <c r="CI56" i="2"/>
  <c r="CI80" i="2" s="1"/>
  <c r="BW15" i="1"/>
  <c r="BW35" i="1"/>
  <c r="CC55" i="2"/>
  <c r="BW45" i="2"/>
  <c r="I90" i="7"/>
  <c r="BY9" i="2"/>
  <c r="BX9" i="1" s="1"/>
  <c r="BX44" i="11" s="1"/>
  <c r="BW12" i="1"/>
  <c r="G91" i="7" s="1"/>
  <c r="BY10" i="2"/>
  <c r="BX10" i="1" s="1"/>
  <c r="BX58" i="11" s="1"/>
  <c r="BY77" i="2"/>
  <c r="BX51" i="1"/>
  <c r="BX62" i="1" s="1"/>
  <c r="J90" i="7"/>
  <c r="BV44" i="1"/>
  <c r="K90" i="7" s="1"/>
  <c r="BZ78" i="2"/>
  <c r="BY52" i="1"/>
  <c r="CB82" i="3"/>
  <c r="CB94" i="3" s="1"/>
  <c r="CB23" i="3"/>
  <c r="BX118" i="1"/>
  <c r="BX96" i="1"/>
  <c r="BX107" i="1"/>
  <c r="CA119" i="1"/>
  <c r="CA108" i="1"/>
  <c r="CA97" i="1"/>
  <c r="CG98" i="1"/>
  <c r="CG109" i="1"/>
  <c r="CG120" i="1"/>
  <c r="I33" i="9"/>
  <c r="BV94" i="1"/>
  <c r="BV116" i="1"/>
  <c r="BV105" i="1"/>
  <c r="BW34" i="1"/>
  <c r="BZ37" i="2"/>
  <c r="BX51" i="2"/>
  <c r="BX42" i="2"/>
  <c r="BY36" i="2"/>
  <c r="CD39" i="3"/>
  <c r="CA38" i="2"/>
  <c r="CD39" i="2"/>
  <c r="BW106" i="1"/>
  <c r="BW117" i="1"/>
  <c r="BW95" i="1"/>
  <c r="BV60" i="1"/>
  <c r="BV55" i="1"/>
  <c r="CC13" i="3"/>
  <c r="CC15" i="3" s="1"/>
  <c r="CC35" i="3" s="1"/>
  <c r="CD7" i="3"/>
  <c r="CD10" i="3" s="1"/>
  <c r="M90" i="7"/>
  <c r="Q8" i="7"/>
  <c r="P87" i="7"/>
  <c r="P8" i="7" s="1"/>
  <c r="H10" i="9" s="1"/>
  <c r="BX76" i="2"/>
  <c r="BW50" i="1"/>
  <c r="J16" i="8" l="1"/>
  <c r="BY63" i="1"/>
  <c r="BV71" i="1"/>
  <c r="BV82" i="1" s="1"/>
  <c r="CO40" i="3"/>
  <c r="CO56" i="3" s="1"/>
  <c r="CO80" i="3" s="1"/>
  <c r="CO28" i="3" s="1"/>
  <c r="CO116" i="3" s="1"/>
  <c r="BX56" i="11"/>
  <c r="BX54" i="11"/>
  <c r="BX55" i="11"/>
  <c r="BX53" i="11"/>
  <c r="BX57" i="11"/>
  <c r="BW14" i="1"/>
  <c r="H91" i="7" s="1"/>
  <c r="BX38" i="11"/>
  <c r="BW82" i="2"/>
  <c r="BW94" i="2" s="1"/>
  <c r="H24" i="9"/>
  <c r="J18" i="8"/>
  <c r="BU99" i="1"/>
  <c r="R86" i="7" s="1"/>
  <c r="BU121" i="1"/>
  <c r="U86" i="7" s="1"/>
  <c r="S86" i="7"/>
  <c r="S87" i="7" s="1"/>
  <c r="R87" i="7" s="1"/>
  <c r="R8" i="7" s="1"/>
  <c r="H11" i="9" s="1"/>
  <c r="CB53" i="1"/>
  <c r="CB64" i="1" s="1"/>
  <c r="CH54" i="1"/>
  <c r="CH65" i="1" s="1"/>
  <c r="BW61" i="1"/>
  <c r="E91" i="7"/>
  <c r="CC79" i="2"/>
  <c r="CB75" i="1" s="1"/>
  <c r="CB86" i="1" s="1"/>
  <c r="BX11" i="1"/>
  <c r="BY11" i="2"/>
  <c r="BZ7" i="2" s="1"/>
  <c r="BY7" i="1" s="1"/>
  <c r="BW72" i="1"/>
  <c r="BW83" i="1" s="1"/>
  <c r="BX24" i="2"/>
  <c r="BW30" i="2"/>
  <c r="BW123" i="2"/>
  <c r="BW111" i="2"/>
  <c r="BV23" i="1"/>
  <c r="CA54" i="2"/>
  <c r="BZ37" i="1"/>
  <c r="CC42" i="3"/>
  <c r="CC45" i="3" s="1"/>
  <c r="CD36" i="3"/>
  <c r="CD52" i="3" s="1"/>
  <c r="CD76" i="3" s="1"/>
  <c r="CD24" i="3" s="1"/>
  <c r="CD112" i="3" s="1"/>
  <c r="CC51" i="3"/>
  <c r="CE37" i="3"/>
  <c r="CE53" i="3" s="1"/>
  <c r="CE77" i="3" s="1"/>
  <c r="CE25" i="3" s="1"/>
  <c r="CE113" i="3" s="1"/>
  <c r="CF38" i="3"/>
  <c r="CF54" i="3" s="1"/>
  <c r="CF78" i="3" s="1"/>
  <c r="CF26" i="3" s="1"/>
  <c r="CF114" i="3" s="1"/>
  <c r="CD9" i="3"/>
  <c r="CD11" i="3" s="1"/>
  <c r="CD55" i="3"/>
  <c r="CD79" i="3" s="1"/>
  <c r="CD27" i="3" s="1"/>
  <c r="CD115" i="3" s="1"/>
  <c r="BX58" i="2"/>
  <c r="BX70" i="2" s="1"/>
  <c r="BX75" i="2"/>
  <c r="BW49" i="1"/>
  <c r="BY44" i="2"/>
  <c r="BX42" i="1" s="1"/>
  <c r="C92" i="7" s="1"/>
  <c r="BX45" i="2"/>
  <c r="CB30" i="3"/>
  <c r="CB106" i="3" s="1"/>
  <c r="CB111" i="3"/>
  <c r="CI28" i="2"/>
  <c r="CH76" i="1"/>
  <c r="N90" i="7"/>
  <c r="BV66" i="1"/>
  <c r="O90" i="7" s="1"/>
  <c r="CJ56" i="2"/>
  <c r="CI39" i="1"/>
  <c r="BY36" i="1"/>
  <c r="BZ53" i="2"/>
  <c r="H43" i="9"/>
  <c r="H45" i="9"/>
  <c r="H42" i="9"/>
  <c r="H44" i="9"/>
  <c r="H41" i="9"/>
  <c r="H40" i="9"/>
  <c r="CD55" i="2"/>
  <c r="CC38" i="1"/>
  <c r="BX35" i="1"/>
  <c r="BY52" i="2"/>
  <c r="I91" i="7"/>
  <c r="BW40" i="1"/>
  <c r="BY74" i="1"/>
  <c r="BY85" i="1" s="1"/>
  <c r="BZ26" i="2"/>
  <c r="BX73" i="1"/>
  <c r="BX84" i="1" s="1"/>
  <c r="BY25" i="2"/>
  <c r="BV77" i="1" l="1"/>
  <c r="Q90" i="7" s="1"/>
  <c r="L92" i="7"/>
  <c r="BX22" i="11"/>
  <c r="BX41" i="11"/>
  <c r="BX40" i="11"/>
  <c r="BX43" i="11"/>
  <c r="BX42" i="11"/>
  <c r="H22" i="9"/>
  <c r="J19" i="8"/>
  <c r="U87" i="7"/>
  <c r="U8" i="7" s="1"/>
  <c r="H13" i="9" s="1"/>
  <c r="J21" i="8" s="1"/>
  <c r="S8" i="7"/>
  <c r="T87" i="7"/>
  <c r="T8" i="7" s="1"/>
  <c r="H12" i="9" s="1"/>
  <c r="J20" i="8" s="1"/>
  <c r="CH87" i="1"/>
  <c r="CC27" i="2"/>
  <c r="CC127" i="2" s="1"/>
  <c r="BZ10" i="2"/>
  <c r="BY10" i="1" s="1"/>
  <c r="BY58" i="11" s="1"/>
  <c r="BZ9" i="2"/>
  <c r="BY9" i="1" s="1"/>
  <c r="BY44" i="11" s="1"/>
  <c r="BY13" i="2"/>
  <c r="BY125" i="2"/>
  <c r="BY113" i="2"/>
  <c r="BX25" i="1"/>
  <c r="M91" i="7"/>
  <c r="BW43" i="1"/>
  <c r="BY51" i="1"/>
  <c r="BY62" i="1" s="1"/>
  <c r="BZ77" i="2"/>
  <c r="CC58" i="3"/>
  <c r="CC70" i="3" s="1"/>
  <c r="CC75" i="3"/>
  <c r="BZ52" i="1"/>
  <c r="BZ63" i="1" s="1"/>
  <c r="CA78" i="2"/>
  <c r="BW118" i="2"/>
  <c r="BW130" i="2"/>
  <c r="BW106" i="2"/>
  <c r="CI128" i="2"/>
  <c r="CI116" i="2"/>
  <c r="CH28" i="1"/>
  <c r="CC53" i="1"/>
  <c r="CC64" i="1" s="1"/>
  <c r="CD79" i="2"/>
  <c r="CB118" i="3"/>
  <c r="BW55" i="1"/>
  <c r="BW60" i="1"/>
  <c r="CE7" i="3"/>
  <c r="CD13" i="3"/>
  <c r="CD15" i="3" s="1"/>
  <c r="CD35" i="3" s="1"/>
  <c r="BV93" i="1"/>
  <c r="BV104" i="1"/>
  <c r="BV29" i="1"/>
  <c r="BV115" i="1"/>
  <c r="BX112" i="2"/>
  <c r="BX124" i="2"/>
  <c r="BW24" i="1"/>
  <c r="CJ80" i="2"/>
  <c r="CI54" i="1"/>
  <c r="CI65" i="1" s="1"/>
  <c r="BZ114" i="2"/>
  <c r="BY26" i="1"/>
  <c r="BZ126" i="2"/>
  <c r="BX50" i="1"/>
  <c r="BX61" i="1" s="1"/>
  <c r="BY76" i="2"/>
  <c r="BW71" i="1"/>
  <c r="BW82" i="1" s="1"/>
  <c r="BX23" i="2"/>
  <c r="BX82" i="2"/>
  <c r="CD44" i="3"/>
  <c r="BV88" i="1" l="1"/>
  <c r="P90" i="7" s="1"/>
  <c r="CP40" i="3"/>
  <c r="BY55" i="11"/>
  <c r="BY54" i="11"/>
  <c r="BY57" i="11"/>
  <c r="BY53" i="11"/>
  <c r="BY56" i="11"/>
  <c r="CB27" i="1"/>
  <c r="CB119" i="1" s="1"/>
  <c r="Y8" i="7"/>
  <c r="J22" i="8"/>
  <c r="H17" i="9"/>
  <c r="H18" i="9" s="1"/>
  <c r="H21" i="9" s="1"/>
  <c r="CC115" i="2"/>
  <c r="AA8" i="7"/>
  <c r="BY11" i="1"/>
  <c r="BY15" i="2"/>
  <c r="BY35" i="2" s="1"/>
  <c r="BX13" i="1"/>
  <c r="BZ11" i="2"/>
  <c r="BZ13" i="2" s="1"/>
  <c r="CD27" i="2"/>
  <c r="CC75" i="1"/>
  <c r="CC86" i="1" s="1"/>
  <c r="BY107" i="1"/>
  <c r="BY118" i="1"/>
  <c r="BY96" i="1"/>
  <c r="BW94" i="1"/>
  <c r="BW116" i="1"/>
  <c r="BW105" i="1"/>
  <c r="S90" i="7"/>
  <c r="BV110" i="1"/>
  <c r="T90" i="7" s="1"/>
  <c r="BV121" i="1"/>
  <c r="U90" i="7" s="1"/>
  <c r="BV99" i="1"/>
  <c r="R90" i="7" s="1"/>
  <c r="BX106" i="1"/>
  <c r="BX95" i="1"/>
  <c r="BX117" i="1"/>
  <c r="BY73" i="1"/>
  <c r="BY84" i="1" s="1"/>
  <c r="BZ25" i="2"/>
  <c r="BX72" i="1"/>
  <c r="BX83" i="1" s="1"/>
  <c r="BY24" i="2"/>
  <c r="N91" i="7"/>
  <c r="BW66" i="1"/>
  <c r="O91" i="7" s="1"/>
  <c r="CH109" i="1"/>
  <c r="CH120" i="1"/>
  <c r="CH98" i="1"/>
  <c r="CC23" i="3"/>
  <c r="CC82" i="3"/>
  <c r="CC94" i="3" s="1"/>
  <c r="BW44" i="1"/>
  <c r="K91" i="7" s="1"/>
  <c r="J91" i="7"/>
  <c r="BX30" i="2"/>
  <c r="BW23" i="1"/>
  <c r="BX111" i="2"/>
  <c r="BX123" i="2"/>
  <c r="CJ28" i="2"/>
  <c r="CI76" i="1"/>
  <c r="CI87" i="1" s="1"/>
  <c r="CE10" i="3"/>
  <c r="BX94" i="2"/>
  <c r="BW77" i="1"/>
  <c r="CD42" i="3"/>
  <c r="CE36" i="3"/>
  <c r="CE52" i="3" s="1"/>
  <c r="CE76" i="3" s="1"/>
  <c r="CE24" i="3" s="1"/>
  <c r="CE112" i="3" s="1"/>
  <c r="CD51" i="3"/>
  <c r="CF37" i="3"/>
  <c r="CF53" i="3" s="1"/>
  <c r="CF77" i="3" s="1"/>
  <c r="CF25" i="3" s="1"/>
  <c r="CF113" i="3" s="1"/>
  <c r="CG38" i="3"/>
  <c r="CG54" i="3" s="1"/>
  <c r="CG78" i="3" s="1"/>
  <c r="CG26" i="3" s="1"/>
  <c r="CG114" i="3" s="1"/>
  <c r="CP56" i="3"/>
  <c r="CP80" i="3" s="1"/>
  <c r="CP28" i="3" s="1"/>
  <c r="CP116" i="3" s="1"/>
  <c r="BZ74" i="1"/>
  <c r="BZ85" i="1" s="1"/>
  <c r="CA26" i="2"/>
  <c r="J23" i="8" l="1"/>
  <c r="J1" i="8"/>
  <c r="CK40" i="2"/>
  <c r="L93" i="7"/>
  <c r="BY22" i="11"/>
  <c r="CB108" i="1"/>
  <c r="CB97" i="1"/>
  <c r="CA37" i="2"/>
  <c r="CA53" i="2" s="1"/>
  <c r="BX15" i="1"/>
  <c r="CA7" i="2"/>
  <c r="CA9" i="2" s="1"/>
  <c r="BZ9" i="1" s="1"/>
  <c r="BZ44" i="11" s="1"/>
  <c r="BZ15" i="2"/>
  <c r="BY15" i="1" s="1"/>
  <c r="BY13" i="1"/>
  <c r="F92" i="7"/>
  <c r="BX12" i="1"/>
  <c r="G92" i="7" s="1"/>
  <c r="BX34" i="1"/>
  <c r="BY42" i="2"/>
  <c r="CB38" i="2"/>
  <c r="BZ36" i="2"/>
  <c r="CE39" i="3"/>
  <c r="BY51" i="2"/>
  <c r="CE39" i="2"/>
  <c r="CD58" i="3"/>
  <c r="CD70" i="3" s="1"/>
  <c r="CD75" i="3"/>
  <c r="CE44" i="3"/>
  <c r="CD45" i="3"/>
  <c r="BW29" i="1"/>
  <c r="BW115" i="1"/>
  <c r="BW93" i="1"/>
  <c r="BW104" i="1"/>
  <c r="BZ113" i="2"/>
  <c r="BY25" i="1"/>
  <c r="BZ125" i="2"/>
  <c r="BY124" i="2"/>
  <c r="BY112" i="2"/>
  <c r="BX24" i="1"/>
  <c r="CA126" i="2"/>
  <c r="BZ26" i="1"/>
  <c r="CA114" i="2"/>
  <c r="BW88" i="1"/>
  <c r="P91" i="7" s="1"/>
  <c r="Q91" i="7"/>
  <c r="CJ128" i="2"/>
  <c r="CI28" i="1"/>
  <c r="CJ116" i="2"/>
  <c r="BX106" i="2"/>
  <c r="BX130" i="2"/>
  <c r="BX118" i="2"/>
  <c r="CC111" i="3"/>
  <c r="CC30" i="3"/>
  <c r="CC106" i="3" s="1"/>
  <c r="CD115" i="2"/>
  <c r="CC27" i="1"/>
  <c r="CD127" i="2"/>
  <c r="E92" i="7" l="1"/>
  <c r="BY38" i="11"/>
  <c r="BZ38" i="11"/>
  <c r="BZ43" i="11" s="1"/>
  <c r="BZ36" i="1"/>
  <c r="CA77" i="2"/>
  <c r="CA25" i="2" s="1"/>
  <c r="BZ51" i="1"/>
  <c r="BZ35" i="2"/>
  <c r="BZ7" i="1"/>
  <c r="CA10" i="2"/>
  <c r="BZ10" i="1" s="1"/>
  <c r="BZ58" i="11" s="1"/>
  <c r="BX14" i="1"/>
  <c r="H92" i="7" s="1"/>
  <c r="CE9" i="3"/>
  <c r="CE11" i="3" s="1"/>
  <c r="CE13" i="3" s="1"/>
  <c r="CE15" i="3" s="1"/>
  <c r="CE35" i="3" s="1"/>
  <c r="CE55" i="3"/>
  <c r="CE79" i="3" s="1"/>
  <c r="CE27" i="3" s="1"/>
  <c r="CE115" i="3" s="1"/>
  <c r="BZ44" i="2"/>
  <c r="BY42" i="1" s="1"/>
  <c r="C93" i="7" s="1"/>
  <c r="BY45" i="2"/>
  <c r="F93" i="7"/>
  <c r="BY12" i="1"/>
  <c r="G93" i="7" s="1"/>
  <c r="CK56" i="2"/>
  <c r="CJ39" i="1"/>
  <c r="I92" i="7"/>
  <c r="BX40" i="1"/>
  <c r="CD38" i="1"/>
  <c r="CE55" i="2"/>
  <c r="BZ52" i="2"/>
  <c r="BY35" i="1"/>
  <c r="BY75" i="2"/>
  <c r="BX49" i="1"/>
  <c r="BY58" i="2"/>
  <c r="BY70" i="2" s="1"/>
  <c r="CA37" i="1"/>
  <c r="CB54" i="2"/>
  <c r="BX94" i="1"/>
  <c r="BX105" i="1"/>
  <c r="BX116" i="1"/>
  <c r="BY14" i="1"/>
  <c r="H93" i="7" s="1"/>
  <c r="E93" i="7"/>
  <c r="CD23" i="3"/>
  <c r="CD82" i="3"/>
  <c r="CD94" i="3" s="1"/>
  <c r="CC118" i="3"/>
  <c r="BY106" i="1"/>
  <c r="BY95" i="1"/>
  <c r="BY117" i="1"/>
  <c r="BZ118" i="1"/>
  <c r="BZ96" i="1"/>
  <c r="BZ107" i="1"/>
  <c r="CC108" i="1"/>
  <c r="CC97" i="1"/>
  <c r="CC119" i="1"/>
  <c r="CI98" i="1"/>
  <c r="CI109" i="1"/>
  <c r="CI120" i="1"/>
  <c r="BW99" i="1"/>
  <c r="R91" i="7" s="1"/>
  <c r="BW110" i="1"/>
  <c r="T91" i="7" s="1"/>
  <c r="BW121" i="1"/>
  <c r="U91" i="7" s="1"/>
  <c r="S91" i="7"/>
  <c r="BZ51" i="2" l="1"/>
  <c r="BZ75" i="2" s="1"/>
  <c r="CL40" i="2"/>
  <c r="CL56" i="2" s="1"/>
  <c r="CE51" i="3"/>
  <c r="CE58" i="3" s="1"/>
  <c r="CQ40" i="3"/>
  <c r="CQ56" i="3" s="1"/>
  <c r="CQ80" i="3" s="1"/>
  <c r="CQ28" i="3" s="1"/>
  <c r="CQ116" i="3" s="1"/>
  <c r="BZ62" i="1"/>
  <c r="BZ41" i="11"/>
  <c r="BY40" i="11"/>
  <c r="BY42" i="11"/>
  <c r="BY41" i="11"/>
  <c r="BY43" i="11"/>
  <c r="BZ54" i="11"/>
  <c r="BZ57" i="11"/>
  <c r="BZ53" i="11"/>
  <c r="BZ55" i="11"/>
  <c r="BZ56" i="11"/>
  <c r="BZ42" i="11"/>
  <c r="BZ40" i="11"/>
  <c r="BZ73" i="1"/>
  <c r="BZ84" i="1" s="1"/>
  <c r="CF39" i="3"/>
  <c r="CF55" i="3" s="1"/>
  <c r="CF79" i="3" s="1"/>
  <c r="CF27" i="3" s="1"/>
  <c r="CF115" i="3" s="1"/>
  <c r="CB37" i="2"/>
  <c r="CB53" i="2" s="1"/>
  <c r="BY34" i="1"/>
  <c r="BY40" i="1" s="1"/>
  <c r="BY43" i="1" s="1"/>
  <c r="CF39" i="2"/>
  <c r="CA36" i="2"/>
  <c r="CA52" i="2" s="1"/>
  <c r="CC38" i="2"/>
  <c r="CB37" i="1" s="1"/>
  <c r="BZ42" i="2"/>
  <c r="BZ45" i="2" s="1"/>
  <c r="BZ11" i="1"/>
  <c r="CA11" i="2"/>
  <c r="CB7" i="2" s="1"/>
  <c r="CE42" i="3"/>
  <c r="CE45" i="3" s="1"/>
  <c r="CH38" i="3"/>
  <c r="CH54" i="3" s="1"/>
  <c r="CH78" i="3" s="1"/>
  <c r="CH26" i="3" s="1"/>
  <c r="CH114" i="3" s="1"/>
  <c r="CG37" i="3"/>
  <c r="CG53" i="3" s="1"/>
  <c r="CG77" i="3" s="1"/>
  <c r="CG25" i="3" s="1"/>
  <c r="CG113" i="3" s="1"/>
  <c r="CF36" i="3"/>
  <c r="CF52" i="3" s="1"/>
  <c r="CF76" i="3" s="1"/>
  <c r="CF24" i="3" s="1"/>
  <c r="CF112" i="3" s="1"/>
  <c r="CF7" i="3"/>
  <c r="CF10" i="3" s="1"/>
  <c r="BX55" i="1"/>
  <c r="BX60" i="1"/>
  <c r="CD53" i="1"/>
  <c r="CD64" i="1" s="1"/>
  <c r="CE79" i="2"/>
  <c r="CB78" i="2"/>
  <c r="CA52" i="1"/>
  <c r="CA63" i="1" s="1"/>
  <c r="BX71" i="1"/>
  <c r="BX82" i="1" s="1"/>
  <c r="BY23" i="2"/>
  <c r="BY82" i="2"/>
  <c r="CK80" i="2"/>
  <c r="CJ54" i="1"/>
  <c r="CJ65" i="1" s="1"/>
  <c r="BX43" i="1"/>
  <c r="M92" i="7"/>
  <c r="BY50" i="1"/>
  <c r="BY61" i="1" s="1"/>
  <c r="BZ76" i="2"/>
  <c r="CA113" i="2"/>
  <c r="CA125" i="2"/>
  <c r="BZ25" i="1"/>
  <c r="CD111" i="3"/>
  <c r="CD30" i="3"/>
  <c r="CD106" i="3" s="1"/>
  <c r="BZ58" i="2" l="1"/>
  <c r="BZ70" i="2" s="1"/>
  <c r="BY49" i="1"/>
  <c r="BY60" i="1" s="1"/>
  <c r="CE75" i="3"/>
  <c r="CE23" i="3" s="1"/>
  <c r="L94" i="7"/>
  <c r="BZ22" i="11"/>
  <c r="CE38" i="1"/>
  <c r="I93" i="7"/>
  <c r="CA44" i="2"/>
  <c r="BZ42" i="1" s="1"/>
  <c r="C94" i="7" s="1"/>
  <c r="CA36" i="1"/>
  <c r="CF55" i="2"/>
  <c r="CF79" i="2" s="1"/>
  <c r="CK39" i="1"/>
  <c r="CC54" i="2"/>
  <c r="CB52" i="1" s="1"/>
  <c r="CB63" i="1" s="1"/>
  <c r="BZ35" i="1"/>
  <c r="CA13" i="2"/>
  <c r="BZ13" i="1" s="1"/>
  <c r="CE70" i="3"/>
  <c r="CF44" i="3"/>
  <c r="CF9" i="3"/>
  <c r="CF11" i="3" s="1"/>
  <c r="CF13" i="3" s="1"/>
  <c r="CF15" i="3" s="1"/>
  <c r="CF35" i="3" s="1"/>
  <c r="BY72" i="1"/>
  <c r="BY83" i="1" s="1"/>
  <c r="BZ24" i="2"/>
  <c r="BY30" i="2"/>
  <c r="BX23" i="1"/>
  <c r="BY123" i="2"/>
  <c r="BY111" i="2"/>
  <c r="CE27" i="2"/>
  <c r="CD75" i="1"/>
  <c r="CD86" i="1" s="1"/>
  <c r="CK28" i="2"/>
  <c r="CJ76" i="1"/>
  <c r="CJ87" i="1" s="1"/>
  <c r="J92" i="7"/>
  <c r="BX44" i="1"/>
  <c r="K92" i="7" s="1"/>
  <c r="BX77" i="1"/>
  <c r="BY94" i="2"/>
  <c r="CA74" i="1"/>
  <c r="CA85" i="1" s="1"/>
  <c r="CB26" i="2"/>
  <c r="N92" i="7"/>
  <c r="BX66" i="1"/>
  <c r="O92" i="7" s="1"/>
  <c r="J93" i="7"/>
  <c r="BY44" i="1"/>
  <c r="K93" i="7" s="1"/>
  <c r="BZ50" i="1"/>
  <c r="CA76" i="2"/>
  <c r="BZ23" i="2"/>
  <c r="BY71" i="1"/>
  <c r="BZ82" i="2"/>
  <c r="CA51" i="1"/>
  <c r="CB77" i="2"/>
  <c r="CB9" i="2"/>
  <c r="CA9" i="1" s="1"/>
  <c r="CA44" i="11" s="1"/>
  <c r="CA7" i="1"/>
  <c r="CB10" i="2"/>
  <c r="CA10" i="1" s="1"/>
  <c r="CA58" i="11" s="1"/>
  <c r="M93" i="7"/>
  <c r="BZ117" i="1"/>
  <c r="BZ106" i="1"/>
  <c r="BZ95" i="1"/>
  <c r="CD118" i="3"/>
  <c r="BY55" i="1"/>
  <c r="CK54" i="1"/>
  <c r="CL80" i="2"/>
  <c r="BY82" i="1" l="1"/>
  <c r="CE82" i="3"/>
  <c r="CE94" i="3" s="1"/>
  <c r="CR40" i="3"/>
  <c r="CR56" i="3" s="1"/>
  <c r="CR80" i="3" s="1"/>
  <c r="CR28" i="3" s="1"/>
  <c r="CR116" i="3" s="1"/>
  <c r="CK65" i="1"/>
  <c r="CA56" i="11"/>
  <c r="CA53" i="11"/>
  <c r="CA54" i="11"/>
  <c r="CA55" i="11"/>
  <c r="CA57" i="11"/>
  <c r="CA15" i="2"/>
  <c r="CA35" i="2" s="1"/>
  <c r="CC78" i="2"/>
  <c r="CC26" i="2" s="1"/>
  <c r="CE53" i="1"/>
  <c r="CE64" i="1" s="1"/>
  <c r="CA62" i="1"/>
  <c r="BZ61" i="1"/>
  <c r="CG7" i="3"/>
  <c r="CG10" i="3" s="1"/>
  <c r="BX115" i="1"/>
  <c r="BX93" i="1"/>
  <c r="BX29" i="1"/>
  <c r="BX104" i="1"/>
  <c r="BX88" i="1"/>
  <c r="P92" i="7" s="1"/>
  <c r="Q92" i="7"/>
  <c r="CK128" i="2"/>
  <c r="CJ28" i="1"/>
  <c r="CK116" i="2"/>
  <c r="CE127" i="2"/>
  <c r="CD27" i="1"/>
  <c r="CE115" i="2"/>
  <c r="BY130" i="2"/>
  <c r="BY106" i="2"/>
  <c r="BY118" i="2"/>
  <c r="CB114" i="2"/>
  <c r="CA26" i="1"/>
  <c r="CB126" i="2"/>
  <c r="F94" i="7"/>
  <c r="BZ12" i="1"/>
  <c r="G94" i="7" s="1"/>
  <c r="BZ112" i="2"/>
  <c r="BY24" i="1"/>
  <c r="BZ124" i="2"/>
  <c r="CF27" i="2"/>
  <c r="CE75" i="1"/>
  <c r="BZ72" i="1"/>
  <c r="BZ83" i="1" s="1"/>
  <c r="CA24" i="2"/>
  <c r="CB11" i="2"/>
  <c r="CH37" i="3"/>
  <c r="CH53" i="3" s="1"/>
  <c r="CH77" i="3" s="1"/>
  <c r="CH25" i="3" s="1"/>
  <c r="CH113" i="3" s="1"/>
  <c r="CF42" i="3"/>
  <c r="CF45" i="3" s="1"/>
  <c r="CG36" i="3"/>
  <c r="CG52" i="3" s="1"/>
  <c r="CG76" i="3" s="1"/>
  <c r="CG24" i="3" s="1"/>
  <c r="CG112" i="3" s="1"/>
  <c r="CF51" i="3"/>
  <c r="CI38" i="3"/>
  <c r="CI54" i="3" s="1"/>
  <c r="CI78" i="3" s="1"/>
  <c r="CI26" i="3" s="1"/>
  <c r="CI114" i="3" s="1"/>
  <c r="BY77" i="1"/>
  <c r="BZ94" i="2"/>
  <c r="CL28" i="2"/>
  <c r="CK76" i="1"/>
  <c r="CK87" i="1" s="1"/>
  <c r="N93" i="7"/>
  <c r="BY66" i="1"/>
  <c r="O93" i="7" s="1"/>
  <c r="CE111" i="3"/>
  <c r="CE30" i="3"/>
  <c r="CE106" i="3" s="1"/>
  <c r="CA11" i="1"/>
  <c r="CA22" i="11" s="1"/>
  <c r="CA73" i="1"/>
  <c r="CA84" i="1" s="1"/>
  <c r="CB25" i="2"/>
  <c r="BZ111" i="2"/>
  <c r="BZ30" i="2"/>
  <c r="BY23" i="1"/>
  <c r="BZ123" i="2"/>
  <c r="CA42" i="2" l="1"/>
  <c r="CA45" i="2" s="1"/>
  <c r="CM40" i="2"/>
  <c r="CM56" i="2" s="1"/>
  <c r="CA51" i="2"/>
  <c r="CA75" i="2" s="1"/>
  <c r="CB74" i="1"/>
  <c r="CB85" i="1" s="1"/>
  <c r="CG39" i="2"/>
  <c r="CG55" i="2" s="1"/>
  <c r="CD38" i="2"/>
  <c r="CD54" i="2" s="1"/>
  <c r="CG39" i="3"/>
  <c r="CG55" i="3" s="1"/>
  <c r="CG79" i="3" s="1"/>
  <c r="CG27" i="3" s="1"/>
  <c r="CG115" i="3" s="1"/>
  <c r="CC37" i="2"/>
  <c r="CB36" i="1" s="1"/>
  <c r="BZ34" i="1"/>
  <c r="BZ40" i="1" s="1"/>
  <c r="BZ43" i="1" s="1"/>
  <c r="CB36" i="2"/>
  <c r="CA35" i="1" s="1"/>
  <c r="BZ15" i="1"/>
  <c r="CE86" i="1"/>
  <c r="CJ109" i="1"/>
  <c r="CJ98" i="1"/>
  <c r="CJ120" i="1"/>
  <c r="CD108" i="1"/>
  <c r="CD97" i="1"/>
  <c r="CD119" i="1"/>
  <c r="BX110" i="1"/>
  <c r="T92" i="7" s="1"/>
  <c r="S92" i="7"/>
  <c r="BX99" i="1"/>
  <c r="R92" i="7" s="1"/>
  <c r="BX121" i="1"/>
  <c r="U92" i="7" s="1"/>
  <c r="BY105" i="1"/>
  <c r="BY116" i="1"/>
  <c r="BY94" i="1"/>
  <c r="CA96" i="1"/>
  <c r="CA107" i="1"/>
  <c r="CA118" i="1"/>
  <c r="BZ118" i="2"/>
  <c r="BZ130" i="2"/>
  <c r="BZ106" i="2"/>
  <c r="L95" i="7"/>
  <c r="CL128" i="2"/>
  <c r="CK28" i="1"/>
  <c r="CL116" i="2"/>
  <c r="CF58" i="3"/>
  <c r="CF70" i="3" s="1"/>
  <c r="CF75" i="3"/>
  <c r="CC7" i="2"/>
  <c r="CB13" i="2"/>
  <c r="CE27" i="1"/>
  <c r="CF115" i="2"/>
  <c r="CF127" i="2"/>
  <c r="BY93" i="1"/>
  <c r="BY29" i="1"/>
  <c r="BY104" i="1"/>
  <c r="BY115" i="1"/>
  <c r="CC126" i="2"/>
  <c r="CB26" i="1"/>
  <c r="CC114" i="2"/>
  <c r="CE118" i="3"/>
  <c r="CA124" i="2"/>
  <c r="CA112" i="2"/>
  <c r="BZ24" i="1"/>
  <c r="CB113" i="2"/>
  <c r="CA25" i="1"/>
  <c r="CB125" i="2"/>
  <c r="CB44" i="2"/>
  <c r="CA42" i="1" s="1"/>
  <c r="C95" i="7" s="1"/>
  <c r="BY88" i="1"/>
  <c r="P93" i="7" s="1"/>
  <c r="Q93" i="7"/>
  <c r="CG44" i="3"/>
  <c r="CC37" i="1" l="1"/>
  <c r="CA58" i="2"/>
  <c r="CA70" i="2" s="1"/>
  <c r="CC53" i="2"/>
  <c r="CC77" i="2" s="1"/>
  <c r="BZ49" i="1"/>
  <c r="BZ55" i="1" s="1"/>
  <c r="CA38" i="11"/>
  <c r="CL39" i="1"/>
  <c r="CF38" i="1"/>
  <c r="CG9" i="3"/>
  <c r="CG11" i="3" s="1"/>
  <c r="CH7" i="3" s="1"/>
  <c r="I94" i="7"/>
  <c r="CB52" i="2"/>
  <c r="CB76" i="2" s="1"/>
  <c r="E94" i="7"/>
  <c r="BZ14" i="1"/>
  <c r="H94" i="7" s="1"/>
  <c r="CB15" i="2"/>
  <c r="CB35" i="2" s="1"/>
  <c r="CA13" i="1"/>
  <c r="CG79" i="2"/>
  <c r="CF53" i="1"/>
  <c r="CA82" i="2"/>
  <c r="BZ71" i="1"/>
  <c r="CA23" i="2"/>
  <c r="CA106" i="1"/>
  <c r="CA95" i="1"/>
  <c r="CA117" i="1"/>
  <c r="CB118" i="1"/>
  <c r="CB96" i="1"/>
  <c r="CB107" i="1"/>
  <c r="CC9" i="2"/>
  <c r="CB9" i="1" s="1"/>
  <c r="CB44" i="11" s="1"/>
  <c r="CC10" i="2"/>
  <c r="CB10" i="1" s="1"/>
  <c r="CB58" i="11" s="1"/>
  <c r="CB7" i="1"/>
  <c r="CK109" i="1"/>
  <c r="CK98" i="1"/>
  <c r="CK120" i="1"/>
  <c r="BZ44" i="1"/>
  <c r="K94" i="7" s="1"/>
  <c r="J94" i="7"/>
  <c r="CF82" i="3"/>
  <c r="CF94" i="3" s="1"/>
  <c r="CF23" i="3"/>
  <c r="CD78" i="2"/>
  <c r="CC52" i="1"/>
  <c r="CC63" i="1" s="1"/>
  <c r="BZ105" i="1"/>
  <c r="BZ116" i="1"/>
  <c r="BZ94" i="1"/>
  <c r="CL54" i="1"/>
  <c r="CM80" i="2"/>
  <c r="BY110" i="1"/>
  <c r="T93" i="7" s="1"/>
  <c r="S93" i="7"/>
  <c r="BY121" i="1"/>
  <c r="U93" i="7" s="1"/>
  <c r="BY99" i="1"/>
  <c r="R93" i="7" s="1"/>
  <c r="CE97" i="1"/>
  <c r="CE108" i="1"/>
  <c r="CE119" i="1"/>
  <c r="M94" i="7"/>
  <c r="CB51" i="1" l="1"/>
  <c r="CB62" i="1" s="1"/>
  <c r="CN40" i="2"/>
  <c r="BZ82" i="1"/>
  <c r="BZ60" i="1"/>
  <c r="CA50" i="1"/>
  <c r="CA61" i="1" s="1"/>
  <c r="CA42" i="11"/>
  <c r="CA41" i="11"/>
  <c r="CA43" i="11"/>
  <c r="CA40" i="11"/>
  <c r="CB57" i="11"/>
  <c r="CB54" i="11"/>
  <c r="CB56" i="11"/>
  <c r="CB55" i="11"/>
  <c r="CB53" i="11"/>
  <c r="CF64" i="1"/>
  <c r="CL65" i="1"/>
  <c r="CG13" i="3"/>
  <c r="CG15" i="3" s="1"/>
  <c r="CG35" i="3" s="1"/>
  <c r="CA15" i="1"/>
  <c r="F95" i="7"/>
  <c r="CA12" i="1"/>
  <c r="G95" i="7" s="1"/>
  <c r="CF111" i="3"/>
  <c r="CF30" i="3"/>
  <c r="CF106" i="3" s="1"/>
  <c r="BZ66" i="1"/>
  <c r="O94" i="7" s="1"/>
  <c r="N94" i="7"/>
  <c r="CL76" i="1"/>
  <c r="CL87" i="1" s="1"/>
  <c r="CM28" i="2"/>
  <c r="CH10" i="3"/>
  <c r="CB24" i="2"/>
  <c r="CA72" i="1"/>
  <c r="CB42" i="2"/>
  <c r="CB45" i="2" s="1"/>
  <c r="CB51" i="2"/>
  <c r="CA34" i="1"/>
  <c r="CC36" i="2"/>
  <c r="CD37" i="2"/>
  <c r="CE38" i="2"/>
  <c r="CH39" i="3"/>
  <c r="CH39" i="2"/>
  <c r="CC11" i="2"/>
  <c r="BZ77" i="1"/>
  <c r="CA94" i="2"/>
  <c r="CD26" i="2"/>
  <c r="CC74" i="1"/>
  <c r="CC85" i="1" s="1"/>
  <c r="CC25" i="2"/>
  <c r="CB73" i="1"/>
  <c r="CB11" i="1"/>
  <c r="CB22" i="11" s="1"/>
  <c r="CA30" i="2"/>
  <c r="BZ23" i="1"/>
  <c r="CA123" i="2"/>
  <c r="CA111" i="2"/>
  <c r="CG27" i="2"/>
  <c r="CF75" i="1"/>
  <c r="CF86" i="1" s="1"/>
  <c r="CB84" i="1" l="1"/>
  <c r="CH36" i="3"/>
  <c r="CH52" i="3" s="1"/>
  <c r="CH76" i="3" s="1"/>
  <c r="CH24" i="3" s="1"/>
  <c r="CH112" i="3" s="1"/>
  <c r="CS40" i="3"/>
  <c r="CS56" i="3" s="1"/>
  <c r="CS80" i="3" s="1"/>
  <c r="CS28" i="3" s="1"/>
  <c r="CS116" i="3" s="1"/>
  <c r="CA83" i="1"/>
  <c r="E95" i="7"/>
  <c r="CB38" i="11"/>
  <c r="CA14" i="1"/>
  <c r="H95" i="7" s="1"/>
  <c r="CG51" i="3"/>
  <c r="CG75" i="3" s="1"/>
  <c r="CI37" i="3"/>
  <c r="CI53" i="3" s="1"/>
  <c r="CI77" i="3" s="1"/>
  <c r="CI25" i="3" s="1"/>
  <c r="CI113" i="3" s="1"/>
  <c r="CG42" i="3"/>
  <c r="CG45" i="3" s="1"/>
  <c r="CJ38" i="3"/>
  <c r="CJ54" i="3" s="1"/>
  <c r="CJ78" i="3" s="1"/>
  <c r="CJ26" i="3" s="1"/>
  <c r="CJ114" i="3" s="1"/>
  <c r="CG127" i="2"/>
  <c r="CG115" i="2"/>
  <c r="CF27" i="1"/>
  <c r="CA130" i="2"/>
  <c r="CA118" i="2"/>
  <c r="CA106" i="2"/>
  <c r="CC125" i="2"/>
  <c r="CC113" i="2"/>
  <c r="CB25" i="1"/>
  <c r="Q94" i="7"/>
  <c r="BZ88" i="1"/>
  <c r="P94" i="7" s="1"/>
  <c r="CC52" i="2"/>
  <c r="CB35" i="1"/>
  <c r="L96" i="7"/>
  <c r="CC13" i="2"/>
  <c r="CD7" i="2"/>
  <c r="CM39" i="1"/>
  <c r="CN56" i="2"/>
  <c r="CH9" i="3"/>
  <c r="CH11" i="3" s="1"/>
  <c r="CH55" i="3"/>
  <c r="CH79" i="3" s="1"/>
  <c r="CH27" i="3" s="1"/>
  <c r="CH115" i="3" s="1"/>
  <c r="CA40" i="1"/>
  <c r="CA43" i="1" s="1"/>
  <c r="I95" i="7"/>
  <c r="CD114" i="2"/>
  <c r="CC26" i="1"/>
  <c r="CD126" i="2"/>
  <c r="CH55" i="2"/>
  <c r="CG38" i="1"/>
  <c r="CE54" i="2"/>
  <c r="CD37" i="1"/>
  <c r="CB75" i="2"/>
  <c r="CB58" i="2"/>
  <c r="CB70" i="2" s="1"/>
  <c r="CA49" i="1"/>
  <c r="CM116" i="2"/>
  <c r="CL28" i="1"/>
  <c r="CM128" i="2"/>
  <c r="CF118" i="3"/>
  <c r="BZ93" i="1"/>
  <c r="BZ29" i="1"/>
  <c r="BZ104" i="1"/>
  <c r="BZ115" i="1"/>
  <c r="CC36" i="1"/>
  <c r="CD53" i="2"/>
  <c r="CC44" i="2"/>
  <c r="CB42" i="1" s="1"/>
  <c r="C96" i="7" s="1"/>
  <c r="CB112" i="2"/>
  <c r="CA24" i="1"/>
  <c r="CB124" i="2"/>
  <c r="CB41" i="11" l="1"/>
  <c r="CB42" i="11"/>
  <c r="CB40" i="11"/>
  <c r="CB43" i="11"/>
  <c r="CG58" i="3"/>
  <c r="CG70" i="3" s="1"/>
  <c r="CH44" i="3"/>
  <c r="CC15" i="2"/>
  <c r="CB15" i="1" s="1"/>
  <c r="CB13" i="1"/>
  <c r="CA60" i="1"/>
  <c r="CA55" i="1"/>
  <c r="CE78" i="2"/>
  <c r="CD52" i="1"/>
  <c r="CD63" i="1" s="1"/>
  <c r="CC118" i="1"/>
  <c r="CC96" i="1"/>
  <c r="CC107" i="1"/>
  <c r="CA44" i="1"/>
  <c r="K95" i="7" s="1"/>
  <c r="J95" i="7"/>
  <c r="CI7" i="3"/>
  <c r="CH13" i="3"/>
  <c r="CH15" i="3" s="1"/>
  <c r="CH35" i="3" s="1"/>
  <c r="CT40" i="3" s="1"/>
  <c r="CB50" i="1"/>
  <c r="CB61" i="1" s="1"/>
  <c r="CC76" i="2"/>
  <c r="BZ121" i="1"/>
  <c r="U94" i="7" s="1"/>
  <c r="S94" i="7"/>
  <c r="BZ110" i="1"/>
  <c r="T94" i="7" s="1"/>
  <c r="BZ99" i="1"/>
  <c r="R94" i="7" s="1"/>
  <c r="CM54" i="1"/>
  <c r="CM65" i="1" s="1"/>
  <c r="CN80" i="2"/>
  <c r="CF108" i="1"/>
  <c r="CF119" i="1"/>
  <c r="CF97" i="1"/>
  <c r="CL120" i="1"/>
  <c r="CL109" i="1"/>
  <c r="CL98" i="1"/>
  <c r="CB23" i="2"/>
  <c r="CB82" i="2"/>
  <c r="CA71" i="1"/>
  <c r="CA82" i="1" s="1"/>
  <c r="CH79" i="2"/>
  <c r="CG53" i="1"/>
  <c r="CG64" i="1" s="1"/>
  <c r="CG23" i="3"/>
  <c r="CG82" i="3"/>
  <c r="M95" i="7"/>
  <c r="CA116" i="1"/>
  <c r="CA105" i="1"/>
  <c r="CA94" i="1"/>
  <c r="CD77" i="2"/>
  <c r="CC51" i="1"/>
  <c r="CC62" i="1" s="1"/>
  <c r="CD9" i="2"/>
  <c r="CC9" i="1" s="1"/>
  <c r="CC44" i="11" s="1"/>
  <c r="CD10" i="2"/>
  <c r="CC10" i="1" s="1"/>
  <c r="CC58" i="11" s="1"/>
  <c r="CC7" i="1"/>
  <c r="CB106" i="1"/>
  <c r="CB117" i="1"/>
  <c r="CB95" i="1"/>
  <c r="CC38" i="11" l="1"/>
  <c r="CC43" i="11" s="1"/>
  <c r="CC57" i="11"/>
  <c r="CC56" i="11"/>
  <c r="CC55" i="11"/>
  <c r="CC53" i="11"/>
  <c r="CC54" i="11"/>
  <c r="CG94" i="3"/>
  <c r="CC35" i="2"/>
  <c r="F96" i="7"/>
  <c r="CB12" i="1"/>
  <c r="G96" i="7" s="1"/>
  <c r="CC11" i="1"/>
  <c r="CC22" i="11" s="1"/>
  <c r="CH51" i="3"/>
  <c r="CH42" i="3"/>
  <c r="CH45" i="3" s="1"/>
  <c r="CI36" i="3"/>
  <c r="CI52" i="3" s="1"/>
  <c r="CI76" i="3" s="1"/>
  <c r="CI24" i="3" s="1"/>
  <c r="CI112" i="3" s="1"/>
  <c r="CJ37" i="3"/>
  <c r="CJ53" i="3" s="1"/>
  <c r="CJ77" i="3" s="1"/>
  <c r="CJ25" i="3" s="1"/>
  <c r="CJ113" i="3" s="1"/>
  <c r="CK38" i="3"/>
  <c r="CK54" i="3" s="1"/>
  <c r="CK78" i="3" s="1"/>
  <c r="CK26" i="3" s="1"/>
  <c r="CK114" i="3" s="1"/>
  <c r="CT56" i="3"/>
  <c r="CT80" i="3" s="1"/>
  <c r="CT28" i="3" s="1"/>
  <c r="CT116" i="3" s="1"/>
  <c r="CD74" i="1"/>
  <c r="CD85" i="1" s="1"/>
  <c r="CE26" i="2"/>
  <c r="CD11" i="2"/>
  <c r="CG111" i="3"/>
  <c r="CG30" i="3"/>
  <c r="CG106" i="3" s="1"/>
  <c r="CA77" i="1"/>
  <c r="CB94" i="2"/>
  <c r="CI10" i="3"/>
  <c r="CA66" i="1"/>
  <c r="O95" i="7" s="1"/>
  <c r="N95" i="7"/>
  <c r="CG75" i="1"/>
  <c r="CG86" i="1" s="1"/>
  <c r="CH27" i="2"/>
  <c r="CB14" i="1"/>
  <c r="H96" i="7" s="1"/>
  <c r="E96" i="7"/>
  <c r="CC24" i="2"/>
  <c r="CB72" i="1"/>
  <c r="CB83" i="1" s="1"/>
  <c r="CC73" i="1"/>
  <c r="CC84" i="1" s="1"/>
  <c r="CD25" i="2"/>
  <c r="CA23" i="1"/>
  <c r="CB123" i="2"/>
  <c r="CB30" i="2"/>
  <c r="CB111" i="2"/>
  <c r="CN28" i="2"/>
  <c r="CM76" i="1"/>
  <c r="CM87" i="1" s="1"/>
  <c r="CI39" i="2" l="1"/>
  <c r="CI55" i="2" s="1"/>
  <c r="CO40" i="2"/>
  <c r="CN39" i="1" s="1"/>
  <c r="CC42" i="11"/>
  <c r="CC40" i="11"/>
  <c r="CC41" i="11"/>
  <c r="CC42" i="2"/>
  <c r="CC45" i="2" s="1"/>
  <c r="CI39" i="3"/>
  <c r="CI9" i="3" s="1"/>
  <c r="CI11" i="3" s="1"/>
  <c r="CE37" i="2"/>
  <c r="CE53" i="2" s="1"/>
  <c r="CD36" i="2"/>
  <c r="CD52" i="2" s="1"/>
  <c r="CC51" i="2"/>
  <c r="CC58" i="2" s="1"/>
  <c r="CF38" i="2"/>
  <c r="CE37" i="1" s="1"/>
  <c r="CB34" i="1"/>
  <c r="CB40" i="1" s="1"/>
  <c r="L97" i="7"/>
  <c r="CB106" i="2"/>
  <c r="CB130" i="2"/>
  <c r="CB118" i="2"/>
  <c r="CG27" i="1"/>
  <c r="CH127" i="2"/>
  <c r="CH115" i="2"/>
  <c r="CE7" i="2"/>
  <c r="CD13" i="2"/>
  <c r="CM28" i="1"/>
  <c r="CN116" i="2"/>
  <c r="CN128" i="2"/>
  <c r="CA115" i="1"/>
  <c r="CA104" i="1"/>
  <c r="CA93" i="1"/>
  <c r="CA29" i="1"/>
  <c r="CC124" i="2"/>
  <c r="CB24" i="1"/>
  <c r="CC112" i="2"/>
  <c r="Q95" i="7"/>
  <c r="CA88" i="1"/>
  <c r="P95" i="7" s="1"/>
  <c r="CE114" i="2"/>
  <c r="CD26" i="1"/>
  <c r="CE126" i="2"/>
  <c r="CI44" i="3"/>
  <c r="CD125" i="2"/>
  <c r="CD113" i="2"/>
  <c r="CC25" i="1"/>
  <c r="CG118" i="3"/>
  <c r="CH58" i="3"/>
  <c r="CH70" i="3" s="1"/>
  <c r="CH75" i="3"/>
  <c r="CD44" i="2" l="1"/>
  <c r="CC42" i="1" s="1"/>
  <c r="C97" i="7" s="1"/>
  <c r="CC70" i="2"/>
  <c r="CH38" i="1"/>
  <c r="CB49" i="1"/>
  <c r="CB55" i="1" s="1"/>
  <c r="CI55" i="3"/>
  <c r="CI79" i="3" s="1"/>
  <c r="CI27" i="3" s="1"/>
  <c r="CI115" i="3" s="1"/>
  <c r="CC35" i="1"/>
  <c r="CD36" i="1"/>
  <c r="CO56" i="2"/>
  <c r="CN54" i="1" s="1"/>
  <c r="CN65" i="1" s="1"/>
  <c r="CF54" i="2"/>
  <c r="CF78" i="2" s="1"/>
  <c r="CC75" i="2"/>
  <c r="CB71" i="1" s="1"/>
  <c r="I96" i="7"/>
  <c r="CD15" i="2"/>
  <c r="CD35" i="2" s="1"/>
  <c r="CC13" i="1"/>
  <c r="M96" i="7"/>
  <c r="CA110" i="1"/>
  <c r="T95" i="7" s="1"/>
  <c r="S95" i="7"/>
  <c r="CA99" i="1"/>
  <c r="R95" i="7" s="1"/>
  <c r="CA121" i="1"/>
  <c r="U95" i="7" s="1"/>
  <c r="CD76" i="2"/>
  <c r="CC50" i="1"/>
  <c r="CD118" i="1"/>
  <c r="CD96" i="1"/>
  <c r="CD107" i="1"/>
  <c r="CI79" i="2"/>
  <c r="CB43" i="1"/>
  <c r="CB94" i="1"/>
  <c r="CB105" i="1"/>
  <c r="CB116" i="1"/>
  <c r="CM98" i="1"/>
  <c r="CM109" i="1"/>
  <c r="CM120" i="1"/>
  <c r="CG108" i="1"/>
  <c r="CG97" i="1"/>
  <c r="CG119" i="1"/>
  <c r="I32" i="9"/>
  <c r="CD51" i="1"/>
  <c r="CE77" i="2"/>
  <c r="CH23" i="3"/>
  <c r="CH82" i="3"/>
  <c r="CH94" i="3" s="1"/>
  <c r="CC117" i="1"/>
  <c r="CC95" i="1"/>
  <c r="CC106" i="1"/>
  <c r="CJ7" i="3"/>
  <c r="CI13" i="3"/>
  <c r="CI15" i="3" s="1"/>
  <c r="CI35" i="3" s="1"/>
  <c r="CE9" i="2"/>
  <c r="CD9" i="1" s="1"/>
  <c r="CD44" i="11" s="1"/>
  <c r="CD7" i="1"/>
  <c r="CE10" i="2"/>
  <c r="CD10" i="1" s="1"/>
  <c r="CD58" i="11" s="1"/>
  <c r="CP40" i="2" l="1"/>
  <c r="CD55" i="11"/>
  <c r="CD54" i="11"/>
  <c r="CD57" i="11"/>
  <c r="CD56" i="11"/>
  <c r="CD53" i="11"/>
  <c r="CB60" i="1"/>
  <c r="CH53" i="1"/>
  <c r="CH64" i="1" s="1"/>
  <c r="CC61" i="1"/>
  <c r="CB82" i="1"/>
  <c r="CD62" i="1"/>
  <c r="CC23" i="2"/>
  <c r="CC123" i="2" s="1"/>
  <c r="CE52" i="1"/>
  <c r="CE63" i="1" s="1"/>
  <c r="CO80" i="2"/>
  <c r="CO28" i="2" s="1"/>
  <c r="CC82" i="2"/>
  <c r="CC94" i="2" s="1"/>
  <c r="CC15" i="1"/>
  <c r="F97" i="7"/>
  <c r="CC12" i="1"/>
  <c r="G97" i="7" s="1"/>
  <c r="CE11" i="2"/>
  <c r="CF7" i="2" s="1"/>
  <c r="CD11" i="1"/>
  <c r="CJ10" i="3"/>
  <c r="CD73" i="1"/>
  <c r="CD84" i="1" s="1"/>
  <c r="CE25" i="2"/>
  <c r="CF37" i="2"/>
  <c r="CE36" i="2"/>
  <c r="CD42" i="2"/>
  <c r="CD45" i="2" s="1"/>
  <c r="CC34" i="1"/>
  <c r="CD51" i="2"/>
  <c r="CJ39" i="2"/>
  <c r="CG38" i="2"/>
  <c r="CJ39" i="3"/>
  <c r="CF26" i="2"/>
  <c r="CE74" i="1"/>
  <c r="CI27" i="2"/>
  <c r="CH75" i="1"/>
  <c r="N96" i="7"/>
  <c r="CB66" i="1"/>
  <c r="O96" i="7" s="1"/>
  <c r="CC72" i="1"/>
  <c r="CC83" i="1" s="1"/>
  <c r="CD24" i="2"/>
  <c r="CI51" i="3"/>
  <c r="CI42" i="3"/>
  <c r="CI45" i="3" s="1"/>
  <c r="CJ36" i="3"/>
  <c r="CJ52" i="3" s="1"/>
  <c r="CJ76" i="3" s="1"/>
  <c r="CJ24" i="3" s="1"/>
  <c r="CJ112" i="3" s="1"/>
  <c r="CK37" i="3"/>
  <c r="CK53" i="3" s="1"/>
  <c r="CK77" i="3" s="1"/>
  <c r="CK25" i="3" s="1"/>
  <c r="CK113" i="3" s="1"/>
  <c r="CL38" i="3"/>
  <c r="CL54" i="3" s="1"/>
  <c r="CL78" i="3" s="1"/>
  <c r="CL26" i="3" s="1"/>
  <c r="CL114" i="3" s="1"/>
  <c r="CH30" i="3"/>
  <c r="CH106" i="3" s="1"/>
  <c r="CH111" i="3"/>
  <c r="CB44" i="1"/>
  <c r="K96" i="7" s="1"/>
  <c r="J96" i="7"/>
  <c r="L98" i="7" l="1"/>
  <c r="CD22" i="11"/>
  <c r="CC14" i="1"/>
  <c r="H97" i="7" s="1"/>
  <c r="CD38" i="11"/>
  <c r="CH86" i="1"/>
  <c r="CE85" i="1"/>
  <c r="CC30" i="2"/>
  <c r="CC130" i="2" s="1"/>
  <c r="CC111" i="2"/>
  <c r="CB23" i="1"/>
  <c r="CB93" i="1" s="1"/>
  <c r="CN76" i="1"/>
  <c r="CN87" i="1" s="1"/>
  <c r="CB77" i="1"/>
  <c r="Q96" i="7" s="1"/>
  <c r="E97" i="7"/>
  <c r="CE13" i="2"/>
  <c r="CI127" i="2"/>
  <c r="CI115" i="2"/>
  <c r="CH27" i="1"/>
  <c r="CJ9" i="3"/>
  <c r="CJ11" i="3" s="1"/>
  <c r="CJ55" i="3"/>
  <c r="CJ79" i="3" s="1"/>
  <c r="CJ27" i="3" s="1"/>
  <c r="CJ115" i="3" s="1"/>
  <c r="CC49" i="1"/>
  <c r="CD58" i="2"/>
  <c r="CD70" i="2" s="1"/>
  <c r="CD75" i="2"/>
  <c r="CO116" i="2"/>
  <c r="CN28" i="1"/>
  <c r="CO128" i="2"/>
  <c r="CJ44" i="3"/>
  <c r="CP56" i="2"/>
  <c r="CO39" i="1"/>
  <c r="CI58" i="3"/>
  <c r="CI70" i="3" s="1"/>
  <c r="CI75" i="3"/>
  <c r="CF126" i="2"/>
  <c r="CF114" i="2"/>
  <c r="CE26" i="1"/>
  <c r="CG54" i="2"/>
  <c r="CF37" i="1"/>
  <c r="CE44" i="2"/>
  <c r="CD42" i="1" s="1"/>
  <c r="C98" i="7" s="1"/>
  <c r="CF9" i="2"/>
  <c r="CE9" i="1" s="1"/>
  <c r="CE44" i="11" s="1"/>
  <c r="CF10" i="2"/>
  <c r="CE10" i="1" s="1"/>
  <c r="CE58" i="11" s="1"/>
  <c r="CE7" i="1"/>
  <c r="CE36" i="1"/>
  <c r="CF53" i="2"/>
  <c r="I97" i="7"/>
  <c r="CC40" i="1"/>
  <c r="CD25" i="1"/>
  <c r="CE125" i="2"/>
  <c r="CE113" i="2"/>
  <c r="CH118" i="3"/>
  <c r="CD112" i="2"/>
  <c r="CC24" i="1"/>
  <c r="CD124" i="2"/>
  <c r="CJ55" i="2"/>
  <c r="CI38" i="1"/>
  <c r="CE52" i="2"/>
  <c r="CD35" i="1"/>
  <c r="CE54" i="11" l="1"/>
  <c r="CE57" i="11"/>
  <c r="CE53" i="11"/>
  <c r="CE55" i="11"/>
  <c r="CE56" i="11"/>
  <c r="CD43" i="11"/>
  <c r="CD41" i="11"/>
  <c r="CD42" i="11"/>
  <c r="CD40" i="11"/>
  <c r="CC106" i="2"/>
  <c r="CB115" i="1"/>
  <c r="CC118" i="2"/>
  <c r="CB29" i="1"/>
  <c r="S96" i="7" s="1"/>
  <c r="CB104" i="1"/>
  <c r="CB88" i="1"/>
  <c r="P96" i="7" s="1"/>
  <c r="CE15" i="2"/>
  <c r="CE35" i="2" s="1"/>
  <c r="CD13" i="1"/>
  <c r="CE11" i="1"/>
  <c r="CE22" i="11" s="1"/>
  <c r="CF11" i="2"/>
  <c r="CF13" i="2" s="1"/>
  <c r="M97" i="7"/>
  <c r="CD82" i="2"/>
  <c r="CC71" i="1"/>
  <c r="CC82" i="1" s="1"/>
  <c r="CD23" i="2"/>
  <c r="CJ13" i="3"/>
  <c r="CJ15" i="3" s="1"/>
  <c r="CJ35" i="3" s="1"/>
  <c r="CK7" i="3"/>
  <c r="CD50" i="1"/>
  <c r="CD61" i="1" s="1"/>
  <c r="CE76" i="2"/>
  <c r="CC94" i="1"/>
  <c r="CC105" i="1"/>
  <c r="CC116" i="1"/>
  <c r="CF52" i="1"/>
  <c r="CF63" i="1" s="1"/>
  <c r="CG78" i="2"/>
  <c r="CI23" i="3"/>
  <c r="CI82" i="3"/>
  <c r="CI94" i="3" s="1"/>
  <c r="CH108" i="1"/>
  <c r="CH97" i="1"/>
  <c r="CH119" i="1"/>
  <c r="CD106" i="1"/>
  <c r="CD117" i="1"/>
  <c r="CD95" i="1"/>
  <c r="CF77" i="2"/>
  <c r="CE51" i="1"/>
  <c r="CE62" i="1" s="1"/>
  <c r="CE107" i="1"/>
  <c r="CE118" i="1"/>
  <c r="CE96" i="1"/>
  <c r="CO54" i="1"/>
  <c r="CO65" i="1" s="1"/>
  <c r="CP80" i="2"/>
  <c r="CN109" i="1"/>
  <c r="CN120" i="1"/>
  <c r="CN98" i="1"/>
  <c r="CC55" i="1"/>
  <c r="CC60" i="1"/>
  <c r="CJ79" i="2"/>
  <c r="CI53" i="1"/>
  <c r="CI64" i="1" s="1"/>
  <c r="CC43" i="1"/>
  <c r="CQ40" i="2" l="1"/>
  <c r="CQ56" i="2" s="1"/>
  <c r="CB121" i="1"/>
  <c r="U96" i="7" s="1"/>
  <c r="CB99" i="1"/>
  <c r="R96" i="7" s="1"/>
  <c r="CB110" i="1"/>
  <c r="T96" i="7" s="1"/>
  <c r="CF36" i="2"/>
  <c r="CE35" i="1" s="1"/>
  <c r="CK39" i="3"/>
  <c r="CK9" i="3" s="1"/>
  <c r="CE51" i="2"/>
  <c r="CE58" i="2" s="1"/>
  <c r="CH38" i="2"/>
  <c r="CG37" i="1" s="1"/>
  <c r="CE42" i="2"/>
  <c r="CE45" i="2" s="1"/>
  <c r="CK39" i="2"/>
  <c r="CK55" i="2" s="1"/>
  <c r="CD34" i="1"/>
  <c r="CD40" i="1" s="1"/>
  <c r="CD43" i="1" s="1"/>
  <c r="CG37" i="2"/>
  <c r="CG53" i="2" s="1"/>
  <c r="CD15" i="1"/>
  <c r="F98" i="7"/>
  <c r="CD12" i="1"/>
  <c r="G98" i="7" s="1"/>
  <c r="CF15" i="2"/>
  <c r="CF35" i="2" s="1"/>
  <c r="CR40" i="2" s="1"/>
  <c r="CE13" i="1"/>
  <c r="F99" i="7" s="1"/>
  <c r="L99" i="7"/>
  <c r="CG7" i="2"/>
  <c r="CG9" i="2" s="1"/>
  <c r="CF9" i="1" s="1"/>
  <c r="CF44" i="11" s="1"/>
  <c r="CI75" i="1"/>
  <c r="CI86" i="1" s="1"/>
  <c r="CJ27" i="2"/>
  <c r="CF74" i="1"/>
  <c r="CF85" i="1" s="1"/>
  <c r="CG26" i="2"/>
  <c r="CL37" i="3"/>
  <c r="CL53" i="3" s="1"/>
  <c r="CL77" i="3" s="1"/>
  <c r="CL25" i="3" s="1"/>
  <c r="CL113" i="3" s="1"/>
  <c r="CK36" i="3"/>
  <c r="CK52" i="3" s="1"/>
  <c r="CK76" i="3" s="1"/>
  <c r="CK24" i="3" s="1"/>
  <c r="CK112" i="3" s="1"/>
  <c r="CJ42" i="3"/>
  <c r="CJ45" i="3" s="1"/>
  <c r="CJ51" i="3"/>
  <c r="CM38" i="3"/>
  <c r="CM54" i="3" s="1"/>
  <c r="CM78" i="3" s="1"/>
  <c r="CM26" i="3" s="1"/>
  <c r="CM114" i="3" s="1"/>
  <c r="CE24" i="2"/>
  <c r="CD72" i="1"/>
  <c r="CD83" i="1" s="1"/>
  <c r="CD123" i="2"/>
  <c r="CC23" i="1"/>
  <c r="CD111" i="2"/>
  <c r="CD30" i="2"/>
  <c r="CC44" i="1"/>
  <c r="K97" i="7" s="1"/>
  <c r="J97" i="7"/>
  <c r="N97" i="7"/>
  <c r="CC66" i="1"/>
  <c r="O97" i="7" s="1"/>
  <c r="CO76" i="1"/>
  <c r="CO87" i="1" s="1"/>
  <c r="CP28" i="2"/>
  <c r="CE73" i="1"/>
  <c r="CE84" i="1" s="1"/>
  <c r="CF25" i="2"/>
  <c r="CI30" i="3"/>
  <c r="CI106" i="3" s="1"/>
  <c r="CI111" i="3"/>
  <c r="CK10" i="3"/>
  <c r="CD94" i="2"/>
  <c r="CC77" i="1"/>
  <c r="CP39" i="1" l="1"/>
  <c r="CE38" i="11"/>
  <c r="CD49" i="1"/>
  <c r="CD60" i="1" s="1"/>
  <c r="CE75" i="2"/>
  <c r="CE23" i="2" s="1"/>
  <c r="CF52" i="2"/>
  <c r="CE50" i="1" s="1"/>
  <c r="CE61" i="1" s="1"/>
  <c r="CJ38" i="1"/>
  <c r="CE15" i="1"/>
  <c r="CK55" i="3"/>
  <c r="CK79" i="3" s="1"/>
  <c r="CK27" i="3" s="1"/>
  <c r="CK115" i="3" s="1"/>
  <c r="I98" i="7"/>
  <c r="CF36" i="1"/>
  <c r="CE70" i="2"/>
  <c r="CF44" i="2"/>
  <c r="CE42" i="1" s="1"/>
  <c r="C99" i="7" s="1"/>
  <c r="CH54" i="2"/>
  <c r="CH78" i="2" s="1"/>
  <c r="CG10" i="2"/>
  <c r="CF10" i="1" s="1"/>
  <c r="CF58" i="11" s="1"/>
  <c r="CD14" i="1"/>
  <c r="H98" i="7" s="1"/>
  <c r="E98" i="7"/>
  <c r="CE12" i="1"/>
  <c r="G99" i="7" s="1"/>
  <c r="CF7" i="1"/>
  <c r="CK11" i="3"/>
  <c r="CK13" i="3" s="1"/>
  <c r="CK15" i="3" s="1"/>
  <c r="CK35" i="3" s="1"/>
  <c r="CQ80" i="2"/>
  <c r="CP54" i="1"/>
  <c r="CP65" i="1" s="1"/>
  <c r="Q97" i="7"/>
  <c r="CC88" i="1"/>
  <c r="P97" i="7" s="1"/>
  <c r="CJ58" i="3"/>
  <c r="CJ70" i="3" s="1"/>
  <c r="CJ75" i="3"/>
  <c r="CF26" i="1"/>
  <c r="CG126" i="2"/>
  <c r="CG114" i="2"/>
  <c r="M98" i="7"/>
  <c r="CI118" i="3"/>
  <c r="CH37" i="2"/>
  <c r="CG36" i="2"/>
  <c r="CF51" i="2"/>
  <c r="CE34" i="1"/>
  <c r="CF42" i="2"/>
  <c r="CL39" i="2"/>
  <c r="CL39" i="3"/>
  <c r="CI38" i="2"/>
  <c r="CO28" i="1"/>
  <c r="CP116" i="2"/>
  <c r="CP128" i="2"/>
  <c r="CK79" i="2"/>
  <c r="CD130" i="2"/>
  <c r="CD106" i="2"/>
  <c r="CD118" i="2"/>
  <c r="CK44" i="3"/>
  <c r="CF125" i="2"/>
  <c r="CF113" i="2"/>
  <c r="CE25" i="1"/>
  <c r="CE124" i="2"/>
  <c r="CD24" i="1"/>
  <c r="CE112" i="2"/>
  <c r="CG77" i="2"/>
  <c r="CF51" i="1"/>
  <c r="CJ127" i="2"/>
  <c r="CI27" i="1"/>
  <c r="CJ115" i="2"/>
  <c r="J98" i="7"/>
  <c r="CD44" i="1"/>
  <c r="K98" i="7" s="1"/>
  <c r="CC93" i="1"/>
  <c r="CC115" i="1"/>
  <c r="CC104" i="1"/>
  <c r="CC29" i="1"/>
  <c r="CF76" i="2" l="1"/>
  <c r="CD71" i="1"/>
  <c r="CD82" i="1" s="1"/>
  <c r="E99" i="7"/>
  <c r="CF38" i="11"/>
  <c r="CF53" i="11"/>
  <c r="CF55" i="11"/>
  <c r="CF56" i="11"/>
  <c r="CF57" i="11"/>
  <c r="CF54" i="11"/>
  <c r="CE42" i="11"/>
  <c r="CE43" i="11"/>
  <c r="CE41" i="11"/>
  <c r="CE40" i="11"/>
  <c r="CE82" i="2"/>
  <c r="CD77" i="1" s="1"/>
  <c r="CD55" i="1"/>
  <c r="CD66" i="1" s="1"/>
  <c r="O98" i="7" s="1"/>
  <c r="CE14" i="1"/>
  <c r="H99" i="7" s="1"/>
  <c r="CF11" i="1"/>
  <c r="CF62" i="1"/>
  <c r="CJ53" i="1"/>
  <c r="CJ64" i="1" s="1"/>
  <c r="CG52" i="1"/>
  <c r="CG63" i="1" s="1"/>
  <c r="CG11" i="2"/>
  <c r="CH7" i="2" s="1"/>
  <c r="CL7" i="3"/>
  <c r="CL10" i="3" s="1"/>
  <c r="CD116" i="1"/>
  <c r="CD94" i="1"/>
  <c r="CD105" i="1"/>
  <c r="CQ39" i="1"/>
  <c r="CR56" i="2"/>
  <c r="CL55" i="3"/>
  <c r="CL79" i="3" s="1"/>
  <c r="CL27" i="3" s="1"/>
  <c r="CL115" i="3" s="1"/>
  <c r="CF58" i="2"/>
  <c r="CF70" i="2" s="1"/>
  <c r="CE49" i="1"/>
  <c r="CF75" i="2"/>
  <c r="CH26" i="2"/>
  <c r="CG74" i="1"/>
  <c r="CO98" i="1"/>
  <c r="CO120" i="1"/>
  <c r="CO109" i="1"/>
  <c r="CL55" i="2"/>
  <c r="CK38" i="1"/>
  <c r="CG52" i="2"/>
  <c r="CF35" i="1"/>
  <c r="CF96" i="1"/>
  <c r="CF107" i="1"/>
  <c r="CF118" i="1"/>
  <c r="CG25" i="2"/>
  <c r="CF73" i="1"/>
  <c r="CF84" i="1" s="1"/>
  <c r="CG44" i="2"/>
  <c r="CF42" i="1" s="1"/>
  <c r="C100" i="7" s="1"/>
  <c r="CJ82" i="3"/>
  <c r="CJ94" i="3" s="1"/>
  <c r="CJ23" i="3"/>
  <c r="CE30" i="2"/>
  <c r="CD23" i="1"/>
  <c r="CE111" i="2"/>
  <c r="CE123" i="2"/>
  <c r="CQ28" i="2"/>
  <c r="CP76" i="1"/>
  <c r="CP87" i="1" s="1"/>
  <c r="CJ75" i="1"/>
  <c r="CK27" i="2"/>
  <c r="CI54" i="2"/>
  <c r="CH37" i="1"/>
  <c r="CG36" i="1"/>
  <c r="CH53" i="2"/>
  <c r="CE72" i="1"/>
  <c r="CE83" i="1" s="1"/>
  <c r="CF24" i="2"/>
  <c r="CI97" i="1"/>
  <c r="CI119" i="1"/>
  <c r="CI108" i="1"/>
  <c r="CE95" i="1"/>
  <c r="CE117" i="1"/>
  <c r="CE106" i="1"/>
  <c r="CF45" i="2"/>
  <c r="I99" i="7"/>
  <c r="CE40" i="1"/>
  <c r="CC99" i="1"/>
  <c r="R97" i="7" s="1"/>
  <c r="CC110" i="1"/>
  <c r="T97" i="7" s="1"/>
  <c r="S97" i="7"/>
  <c r="CC121" i="1"/>
  <c r="U97" i="7" s="1"/>
  <c r="CM37" i="3"/>
  <c r="CM53" i="3" s="1"/>
  <c r="CM77" i="3" s="1"/>
  <c r="CM25" i="3" s="1"/>
  <c r="CM113" i="3" s="1"/>
  <c r="CK51" i="3"/>
  <c r="CK42" i="3"/>
  <c r="CL36" i="3"/>
  <c r="CL52" i="3" s="1"/>
  <c r="CL76" i="3" s="1"/>
  <c r="CL24" i="3" s="1"/>
  <c r="CL112" i="3" s="1"/>
  <c r="CN38" i="3"/>
  <c r="CN54" i="3" s="1"/>
  <c r="CN78" i="3" s="1"/>
  <c r="CN26" i="3" s="1"/>
  <c r="CN114" i="3" s="1"/>
  <c r="CF41" i="11" l="1"/>
  <c r="CF42" i="11"/>
  <c r="CF40" i="11"/>
  <c r="CF43" i="11"/>
  <c r="L100" i="7"/>
  <c r="CF22" i="11"/>
  <c r="N98" i="7"/>
  <c r="CE94" i="2"/>
  <c r="CJ86" i="1"/>
  <c r="CG13" i="2"/>
  <c r="CG15" i="2" s="1"/>
  <c r="CG35" i="2" s="1"/>
  <c r="CS40" i="2" s="1"/>
  <c r="CG85" i="1"/>
  <c r="CL9" i="3"/>
  <c r="CL11" i="3" s="1"/>
  <c r="CM7" i="3" s="1"/>
  <c r="CK75" i="3"/>
  <c r="CK58" i="3"/>
  <c r="CK70" i="3" s="1"/>
  <c r="CH52" i="1"/>
  <c r="CH63" i="1" s="1"/>
  <c r="CI78" i="2"/>
  <c r="CH77" i="2"/>
  <c r="CG51" i="1"/>
  <c r="CG62" i="1" s="1"/>
  <c r="CJ27" i="1"/>
  <c r="CK127" i="2"/>
  <c r="CK115" i="2"/>
  <c r="CD93" i="1"/>
  <c r="CD29" i="1"/>
  <c r="CD115" i="1"/>
  <c r="CD104" i="1"/>
  <c r="CE60" i="1"/>
  <c r="CE55" i="1"/>
  <c r="CQ54" i="1"/>
  <c r="CQ65" i="1" s="1"/>
  <c r="CR80" i="2"/>
  <c r="M99" i="7"/>
  <c r="CQ116" i="2"/>
  <c r="CQ128" i="2"/>
  <c r="CP28" i="1"/>
  <c r="CE106" i="2"/>
  <c r="CE118" i="2"/>
  <c r="CE130" i="2"/>
  <c r="CD88" i="1"/>
  <c r="P98" i="7" s="1"/>
  <c r="Q98" i="7"/>
  <c r="CK53" i="1"/>
  <c r="CK64" i="1" s="1"/>
  <c r="CL79" i="2"/>
  <c r="CL44" i="3"/>
  <c r="CK45" i="3"/>
  <c r="CF112" i="2"/>
  <c r="CE24" i="1"/>
  <c r="CF124" i="2"/>
  <c r="CJ30" i="3"/>
  <c r="CJ106" i="3" s="1"/>
  <c r="CJ111" i="3"/>
  <c r="CH126" i="2"/>
  <c r="CH114" i="2"/>
  <c r="CG26" i="1"/>
  <c r="CG125" i="2"/>
  <c r="CG113" i="2"/>
  <c r="CF25" i="1"/>
  <c r="CG76" i="2"/>
  <c r="CF50" i="1"/>
  <c r="CF61" i="1" s="1"/>
  <c r="CF82" i="2"/>
  <c r="CE71" i="1"/>
  <c r="CE82" i="1" s="1"/>
  <c r="CF23" i="2"/>
  <c r="CH9" i="2"/>
  <c r="CG9" i="1" s="1"/>
  <c r="CG44" i="11" s="1"/>
  <c r="CH10" i="2"/>
  <c r="CG10" i="1" s="1"/>
  <c r="CG58" i="11" s="1"/>
  <c r="CG7" i="1"/>
  <c r="CE43" i="1"/>
  <c r="CG53" i="11" l="1"/>
  <c r="CG54" i="11"/>
  <c r="CG57" i="11"/>
  <c r="CG56" i="11"/>
  <c r="CG55" i="11"/>
  <c r="CF13" i="1"/>
  <c r="CF12" i="1" s="1"/>
  <c r="G100" i="7" s="1"/>
  <c r="CF15" i="1"/>
  <c r="CL13" i="3"/>
  <c r="CL15" i="3" s="1"/>
  <c r="CL35" i="3" s="1"/>
  <c r="CL51" i="3" s="1"/>
  <c r="CF94" i="2"/>
  <c r="CE77" i="1"/>
  <c r="CG42" i="2"/>
  <c r="CG45" i="2" s="1"/>
  <c r="CH36" i="2"/>
  <c r="CG51" i="2"/>
  <c r="CI37" i="2"/>
  <c r="CF34" i="1"/>
  <c r="CJ38" i="2"/>
  <c r="CM39" i="3"/>
  <c r="CM39" i="2"/>
  <c r="N99" i="7"/>
  <c r="CE66" i="1"/>
  <c r="O99" i="7" s="1"/>
  <c r="CE44" i="1"/>
  <c r="K99" i="7" s="1"/>
  <c r="J99" i="7"/>
  <c r="CG96" i="1"/>
  <c r="CG107" i="1"/>
  <c r="CG118" i="1"/>
  <c r="I31" i="9"/>
  <c r="CJ118" i="3"/>
  <c r="CF106" i="1"/>
  <c r="CF95" i="1"/>
  <c r="CF117" i="1"/>
  <c r="CE116" i="1"/>
  <c r="CE105" i="1"/>
  <c r="CE94" i="1"/>
  <c r="CP120" i="1"/>
  <c r="CP98" i="1"/>
  <c r="CP109" i="1"/>
  <c r="CH74" i="1"/>
  <c r="CH85" i="1" s="1"/>
  <c r="CI26" i="2"/>
  <c r="CG11" i="1"/>
  <c r="CG22" i="11" s="1"/>
  <c r="CL27" i="2"/>
  <c r="CK75" i="1"/>
  <c r="CK86" i="1" s="1"/>
  <c r="CM10" i="3"/>
  <c r="CD110" i="1"/>
  <c r="T98" i="7" s="1"/>
  <c r="S98" i="7"/>
  <c r="CD99" i="1"/>
  <c r="R98" i="7" s="1"/>
  <c r="CD121" i="1"/>
  <c r="U98" i="7" s="1"/>
  <c r="CJ119" i="1"/>
  <c r="CJ108" i="1"/>
  <c r="CJ97" i="1"/>
  <c r="CH11" i="2"/>
  <c r="CF30" i="2"/>
  <c r="CE23" i="1"/>
  <c r="CF123" i="2"/>
  <c r="CF111" i="2"/>
  <c r="CF72" i="1"/>
  <c r="CF83" i="1" s="1"/>
  <c r="CG24" i="2"/>
  <c r="CR28" i="2"/>
  <c r="CQ76" i="1"/>
  <c r="CQ87" i="1" s="1"/>
  <c r="CG73" i="1"/>
  <c r="CG84" i="1" s="1"/>
  <c r="CH25" i="2"/>
  <c r="CK82" i="3"/>
  <c r="CK94" i="3" s="1"/>
  <c r="CK23" i="3"/>
  <c r="E100" i="7" l="1"/>
  <c r="CG38" i="11"/>
  <c r="F100" i="7"/>
  <c r="CF14" i="1"/>
  <c r="H100" i="7" s="1"/>
  <c r="CL42" i="3"/>
  <c r="CL45" i="3" s="1"/>
  <c r="CM36" i="3"/>
  <c r="CM52" i="3" s="1"/>
  <c r="CM76" i="3" s="1"/>
  <c r="CM24" i="3" s="1"/>
  <c r="CM112" i="3" s="1"/>
  <c r="CO38" i="3"/>
  <c r="CO54" i="3" s="1"/>
  <c r="CO78" i="3" s="1"/>
  <c r="CO26" i="3" s="1"/>
  <c r="CO114" i="3" s="1"/>
  <c r="CN37" i="3"/>
  <c r="CN53" i="3" s="1"/>
  <c r="CN77" i="3" s="1"/>
  <c r="CN25" i="3" s="1"/>
  <c r="CN113" i="3" s="1"/>
  <c r="CF106" i="2"/>
  <c r="CF118" i="2"/>
  <c r="CF130" i="2"/>
  <c r="CJ54" i="2"/>
  <c r="CI37" i="1"/>
  <c r="CG58" i="2"/>
  <c r="CG70" i="2" s="1"/>
  <c r="CG75" i="2"/>
  <c r="CF49" i="1"/>
  <c r="CM9" i="3"/>
  <c r="CM11" i="3" s="1"/>
  <c r="CM55" i="3"/>
  <c r="CM79" i="3" s="1"/>
  <c r="CM27" i="3" s="1"/>
  <c r="CM115" i="3" s="1"/>
  <c r="CI53" i="2"/>
  <c r="CH36" i="1"/>
  <c r="CK30" i="3"/>
  <c r="CK106" i="3" s="1"/>
  <c r="CK111" i="3"/>
  <c r="L101" i="7"/>
  <c r="CL75" i="3"/>
  <c r="CL58" i="3"/>
  <c r="CR116" i="2"/>
  <c r="CR128" i="2"/>
  <c r="CQ28" i="1"/>
  <c r="CI114" i="2"/>
  <c r="CH26" i="1"/>
  <c r="CI126" i="2"/>
  <c r="CR39" i="1"/>
  <c r="CS56" i="2"/>
  <c r="CH52" i="2"/>
  <c r="CG35" i="1"/>
  <c r="CK27" i="1"/>
  <c r="CL127" i="2"/>
  <c r="CL115" i="2"/>
  <c r="CE88" i="1"/>
  <c r="P99" i="7" s="1"/>
  <c r="Q99" i="7"/>
  <c r="CH13" i="2"/>
  <c r="CI7" i="2"/>
  <c r="CH125" i="2"/>
  <c r="CG25" i="1"/>
  <c r="CH113" i="2"/>
  <c r="CG124" i="2"/>
  <c r="CG112" i="2"/>
  <c r="CF24" i="1"/>
  <c r="CE93" i="1"/>
  <c r="CE115" i="1"/>
  <c r="CE104" i="1"/>
  <c r="CE29" i="1"/>
  <c r="CM55" i="2"/>
  <c r="CL38" i="1"/>
  <c r="I100" i="7"/>
  <c r="CF40" i="1"/>
  <c r="CH44" i="2"/>
  <c r="CG42" i="1" s="1"/>
  <c r="C101" i="7" s="1"/>
  <c r="C102" i="7" s="1"/>
  <c r="C9" i="7" s="1"/>
  <c r="CG40" i="11" l="1"/>
  <c r="CG42" i="11"/>
  <c r="CG43" i="11"/>
  <c r="CG41" i="11"/>
  <c r="CM44" i="3"/>
  <c r="CH15" i="2"/>
  <c r="CG15" i="1" s="1"/>
  <c r="CG13" i="1"/>
  <c r="CL70" i="3"/>
  <c r="M100" i="7"/>
  <c r="CF94" i="1"/>
  <c r="CF116" i="1"/>
  <c r="CF105" i="1"/>
  <c r="CG106" i="1"/>
  <c r="CG117" i="1"/>
  <c r="CG95" i="1"/>
  <c r="I30" i="9"/>
  <c r="CK119" i="1"/>
  <c r="CK97" i="1"/>
  <c r="CK108" i="1"/>
  <c r="CM13" i="3"/>
  <c r="CM15" i="3" s="1"/>
  <c r="CM35" i="3" s="1"/>
  <c r="CN7" i="3"/>
  <c r="CJ78" i="2"/>
  <c r="CI52" i="1"/>
  <c r="CI63" i="1" s="1"/>
  <c r="L102" i="7"/>
  <c r="L9" i="7" s="1"/>
  <c r="I3" i="9" s="1"/>
  <c r="K8" i="8" s="1"/>
  <c r="CF71" i="1"/>
  <c r="CF82" i="1" s="1"/>
  <c r="CG82" i="2"/>
  <c r="CG23" i="2"/>
  <c r="CI9" i="2"/>
  <c r="CH9" i="1" s="1"/>
  <c r="CH44" i="11" s="1"/>
  <c r="CH7" i="1"/>
  <c r="CI10" i="2"/>
  <c r="CH10" i="1" s="1"/>
  <c r="CH58" i="11" s="1"/>
  <c r="CG50" i="1"/>
  <c r="CG61" i="1" s="1"/>
  <c r="CH76" i="2"/>
  <c r="CH118" i="1"/>
  <c r="CH96" i="1"/>
  <c r="CH107" i="1"/>
  <c r="CI77" i="2"/>
  <c r="CH51" i="1"/>
  <c r="CH62" i="1" s="1"/>
  <c r="CE99" i="1"/>
  <c r="R99" i="7" s="1"/>
  <c r="CE121" i="1"/>
  <c r="U99" i="7" s="1"/>
  <c r="S99" i="7"/>
  <c r="CE110" i="1"/>
  <c r="T99" i="7" s="1"/>
  <c r="CQ109" i="1"/>
  <c r="CQ98" i="1"/>
  <c r="CQ120" i="1"/>
  <c r="CL23" i="3"/>
  <c r="CL82" i="3"/>
  <c r="CL94" i="3" s="1"/>
  <c r="CK118" i="3"/>
  <c r="CF55" i="1"/>
  <c r="CF60" i="1"/>
  <c r="CF43" i="1"/>
  <c r="CM79" i="2"/>
  <c r="CL53" i="1"/>
  <c r="CL64" i="1" s="1"/>
  <c r="CR54" i="1"/>
  <c r="CR65" i="1" s="1"/>
  <c r="CS80" i="2"/>
  <c r="CH56" i="11" l="1"/>
  <c r="CH55" i="11"/>
  <c r="CH54" i="11"/>
  <c r="CH53" i="11"/>
  <c r="CH57" i="11"/>
  <c r="CH38" i="11"/>
  <c r="CH43" i="11" s="1"/>
  <c r="CH35" i="2"/>
  <c r="CT40" i="2" s="1"/>
  <c r="F101" i="7"/>
  <c r="CG12" i="1"/>
  <c r="G101" i="7" s="1"/>
  <c r="CN10" i="3"/>
  <c r="CH73" i="1"/>
  <c r="CH84" i="1" s="1"/>
  <c r="CI25" i="2"/>
  <c r="CF44" i="1"/>
  <c r="K100" i="7" s="1"/>
  <c r="J100" i="7"/>
  <c r="E101" i="7"/>
  <c r="E102" i="7" s="1"/>
  <c r="CG14" i="1"/>
  <c r="H101" i="7" s="1"/>
  <c r="CI11" i="2"/>
  <c r="CG111" i="2"/>
  <c r="CG30" i="2"/>
  <c r="CF23" i="1"/>
  <c r="CG123" i="2"/>
  <c r="CM42" i="3"/>
  <c r="CM45" i="3" s="1"/>
  <c r="CM51" i="3"/>
  <c r="CO37" i="3"/>
  <c r="CO53" i="3" s="1"/>
  <c r="CO77" i="3" s="1"/>
  <c r="CO25" i="3" s="1"/>
  <c r="CO113" i="3" s="1"/>
  <c r="CN36" i="3"/>
  <c r="CN52" i="3" s="1"/>
  <c r="CN76" i="3" s="1"/>
  <c r="CN24" i="3" s="1"/>
  <c r="CN112" i="3" s="1"/>
  <c r="CP38" i="3"/>
  <c r="CP54" i="3" s="1"/>
  <c r="CP78" i="3" s="1"/>
  <c r="CP26" i="3" s="1"/>
  <c r="CP114" i="3" s="1"/>
  <c r="CL75" i="1"/>
  <c r="CL86" i="1" s="1"/>
  <c r="CM27" i="2"/>
  <c r="CG72" i="1"/>
  <c r="CG83" i="1" s="1"/>
  <c r="CH24" i="2"/>
  <c r="CJ26" i="2"/>
  <c r="CI74" i="1"/>
  <c r="CI85" i="1" s="1"/>
  <c r="CR76" i="1"/>
  <c r="CR87" i="1" s="1"/>
  <c r="CS28" i="2"/>
  <c r="CF66" i="1"/>
  <c r="O100" i="7" s="1"/>
  <c r="N100" i="7"/>
  <c r="CL111" i="3"/>
  <c r="CL30" i="3"/>
  <c r="CL106" i="3" s="1"/>
  <c r="CH11" i="1"/>
  <c r="CH22" i="11" s="1"/>
  <c r="CF77" i="1"/>
  <c r="CG94" i="2"/>
  <c r="CH42" i="11" l="1"/>
  <c r="CH40" i="11"/>
  <c r="CH41" i="11"/>
  <c r="CH51" i="2"/>
  <c r="CH58" i="2" s="1"/>
  <c r="CS39" i="1"/>
  <c r="CN39" i="3"/>
  <c r="CN9" i="3" s="1"/>
  <c r="CN11" i="3" s="1"/>
  <c r="CK38" i="2"/>
  <c r="CK54" i="2" s="1"/>
  <c r="CJ37" i="2"/>
  <c r="CJ53" i="2" s="1"/>
  <c r="CG34" i="1"/>
  <c r="I101" i="7" s="1"/>
  <c r="I102" i="7" s="1"/>
  <c r="I9" i="7" s="1"/>
  <c r="I6" i="9" s="1"/>
  <c r="K12" i="8" s="1"/>
  <c r="CH42" i="2"/>
  <c r="CH45" i="2" s="1"/>
  <c r="CN39" i="2"/>
  <c r="CN55" i="2" s="1"/>
  <c r="CI36" i="2"/>
  <c r="CI52" i="2" s="1"/>
  <c r="F102" i="7"/>
  <c r="F9" i="7" s="1"/>
  <c r="G102" i="7"/>
  <c r="G9" i="7" s="1"/>
  <c r="I4" i="9" s="1"/>
  <c r="K9" i="8" s="1"/>
  <c r="CG118" i="2"/>
  <c r="CG106" i="2"/>
  <c r="CG130" i="2"/>
  <c r="E9" i="7"/>
  <c r="CH25" i="1"/>
  <c r="CI125" i="2"/>
  <c r="CI113" i="2"/>
  <c r="CF88" i="1"/>
  <c r="P100" i="7" s="1"/>
  <c r="Q100" i="7"/>
  <c r="CM115" i="2"/>
  <c r="CM127" i="2"/>
  <c r="CL27" i="1"/>
  <c r="CN44" i="3"/>
  <c r="CI26" i="1"/>
  <c r="CJ114" i="2"/>
  <c r="CJ126" i="2"/>
  <c r="CI13" i="2"/>
  <c r="CJ7" i="2"/>
  <c r="CM58" i="3"/>
  <c r="CM70" i="3" s="1"/>
  <c r="CM75" i="3"/>
  <c r="L105" i="7"/>
  <c r="CL118" i="3"/>
  <c r="CS116" i="2"/>
  <c r="CR28" i="1"/>
  <c r="CS128" i="2"/>
  <c r="CH112" i="2"/>
  <c r="CG24" i="1"/>
  <c r="CH124" i="2"/>
  <c r="CF93" i="1"/>
  <c r="CF104" i="1"/>
  <c r="CF115" i="1"/>
  <c r="CF29" i="1"/>
  <c r="CH75" i="2" l="1"/>
  <c r="CG71" i="1" s="1"/>
  <c r="CG49" i="1"/>
  <c r="CG60" i="1" s="1"/>
  <c r="CI36" i="1"/>
  <c r="CJ37" i="1"/>
  <c r="CH70" i="2"/>
  <c r="CI44" i="2"/>
  <c r="CH42" i="1" s="1"/>
  <c r="C105" i="7" s="1"/>
  <c r="CT56" i="2"/>
  <c r="CT80" i="2" s="1"/>
  <c r="CM38" i="1"/>
  <c r="CN55" i="3"/>
  <c r="CN79" i="3" s="1"/>
  <c r="CN27" i="3" s="1"/>
  <c r="CN115" i="3" s="1"/>
  <c r="CH35" i="1"/>
  <c r="CG40" i="1"/>
  <c r="CG43" i="1" s="1"/>
  <c r="CG44" i="1" s="1"/>
  <c r="K101" i="7" s="1"/>
  <c r="H102" i="7"/>
  <c r="H9" i="7" s="1"/>
  <c r="I5" i="9" s="1"/>
  <c r="K10" i="8" s="1"/>
  <c r="CI15" i="2"/>
  <c r="CH15" i="1" s="1"/>
  <c r="CH13" i="1"/>
  <c r="CF99" i="1"/>
  <c r="R100" i="7" s="1"/>
  <c r="CF110" i="1"/>
  <c r="T100" i="7" s="1"/>
  <c r="S100" i="7"/>
  <c r="CF121" i="1"/>
  <c r="U100" i="7" s="1"/>
  <c r="CR109" i="1"/>
  <c r="CR98" i="1"/>
  <c r="CR120" i="1"/>
  <c r="CJ9" i="2"/>
  <c r="CI9" i="1" s="1"/>
  <c r="CI44" i="11" s="1"/>
  <c r="CI7" i="1"/>
  <c r="CJ10" i="2"/>
  <c r="CI10" i="1" s="1"/>
  <c r="CI58" i="11" s="1"/>
  <c r="CH23" i="2"/>
  <c r="CG105" i="1"/>
  <c r="CG116" i="1"/>
  <c r="CG94" i="1"/>
  <c r="I29" i="9"/>
  <c r="CK78" i="2"/>
  <c r="CJ52" i="1"/>
  <c r="CH106" i="1"/>
  <c r="CH95" i="1"/>
  <c r="CH117" i="1"/>
  <c r="CO7" i="3"/>
  <c r="CN13" i="3"/>
  <c r="CN15" i="3" s="1"/>
  <c r="CN35" i="3" s="1"/>
  <c r="CH50" i="1"/>
  <c r="CI76" i="2"/>
  <c r="CI118" i="1"/>
  <c r="CI96" i="1"/>
  <c r="CI107" i="1"/>
  <c r="CN79" i="2"/>
  <c r="CM23" i="3"/>
  <c r="CM82" i="3"/>
  <c r="CM94" i="3" s="1"/>
  <c r="CL97" i="1"/>
  <c r="CL119" i="1"/>
  <c r="CL108" i="1"/>
  <c r="CI51" i="1"/>
  <c r="CJ77" i="2"/>
  <c r="CG55" i="1" l="1"/>
  <c r="CG66" i="1" s="1"/>
  <c r="O101" i="7" s="1"/>
  <c r="CI38" i="11"/>
  <c r="CI42" i="11" s="1"/>
  <c r="CI53" i="11"/>
  <c r="CI57" i="11"/>
  <c r="CI55" i="11"/>
  <c r="CI56" i="11"/>
  <c r="CI54" i="11"/>
  <c r="CI62" i="1"/>
  <c r="CH82" i="2"/>
  <c r="CG77" i="1" s="1"/>
  <c r="CG82" i="1"/>
  <c r="CJ63" i="1"/>
  <c r="CM53" i="1"/>
  <c r="CM64" i="1" s="1"/>
  <c r="J101" i="7"/>
  <c r="K102" i="7" s="1"/>
  <c r="K9" i="7" s="1"/>
  <c r="CH61" i="1"/>
  <c r="CS54" i="1"/>
  <c r="CS65" i="1" s="1"/>
  <c r="M101" i="7"/>
  <c r="M102" i="7" s="1"/>
  <c r="M9" i="7" s="1"/>
  <c r="X9" i="7" s="1"/>
  <c r="CI35" i="2"/>
  <c r="CK37" i="2" s="1"/>
  <c r="F105" i="7"/>
  <c r="CH12" i="1"/>
  <c r="G105" i="7" s="1"/>
  <c r="CJ11" i="2"/>
  <c r="CJ13" i="2" s="1"/>
  <c r="E105" i="7"/>
  <c r="CH14" i="1"/>
  <c r="H105" i="7" s="1"/>
  <c r="CO10" i="3"/>
  <c r="CI11" i="1"/>
  <c r="CI22" i="11" s="1"/>
  <c r="CS76" i="1"/>
  <c r="CT28" i="2"/>
  <c r="CI73" i="1"/>
  <c r="CI84" i="1" s="1"/>
  <c r="CJ25" i="2"/>
  <c r="CM111" i="3"/>
  <c r="CM30" i="3"/>
  <c r="CM106" i="3" s="1"/>
  <c r="N101" i="7"/>
  <c r="N102" i="7" s="1"/>
  <c r="CI24" i="2"/>
  <c r="CH72" i="1"/>
  <c r="CH83" i="1" s="1"/>
  <c r="CJ74" i="1"/>
  <c r="CJ85" i="1" s="1"/>
  <c r="CK26" i="2"/>
  <c r="CN42" i="3"/>
  <c r="CN45" i="3" s="1"/>
  <c r="CP37" i="3"/>
  <c r="CP53" i="3" s="1"/>
  <c r="CP77" i="3" s="1"/>
  <c r="CP25" i="3" s="1"/>
  <c r="CP113" i="3" s="1"/>
  <c r="CN51" i="3"/>
  <c r="CO36" i="3"/>
  <c r="CO52" i="3" s="1"/>
  <c r="CO76" i="3" s="1"/>
  <c r="CO24" i="3" s="1"/>
  <c r="CO112" i="3" s="1"/>
  <c r="CQ38" i="3"/>
  <c r="CQ54" i="3" s="1"/>
  <c r="CQ78" i="3" s="1"/>
  <c r="CQ26" i="3" s="1"/>
  <c r="CQ114" i="3" s="1"/>
  <c r="CN27" i="2"/>
  <c r="CM75" i="1"/>
  <c r="CG23" i="1"/>
  <c r="CH123" i="2"/>
  <c r="CH111" i="2"/>
  <c r="CH30" i="2"/>
  <c r="CI40" i="11" l="1"/>
  <c r="CI43" i="11"/>
  <c r="CI41" i="11"/>
  <c r="CH94" i="2"/>
  <c r="CS87" i="1"/>
  <c r="CM86" i="1"/>
  <c r="J102" i="7"/>
  <c r="J9" i="7" s="1"/>
  <c r="I7" i="9"/>
  <c r="K13" i="8" s="1"/>
  <c r="K14" i="8" s="1"/>
  <c r="CL38" i="2"/>
  <c r="CK37" i="1" s="1"/>
  <c r="CJ36" i="2"/>
  <c r="CI35" i="1" s="1"/>
  <c r="CH34" i="1"/>
  <c r="CH40" i="1" s="1"/>
  <c r="CH43" i="1" s="1"/>
  <c r="CO39" i="2"/>
  <c r="CO55" i="2" s="1"/>
  <c r="CI42" i="2"/>
  <c r="CI45" i="2" s="1"/>
  <c r="CO39" i="3"/>
  <c r="CI51" i="2"/>
  <c r="CI58" i="2" s="1"/>
  <c r="CJ15" i="2"/>
  <c r="CI15" i="1" s="1"/>
  <c r="CI13" i="1"/>
  <c r="F106" i="7" s="1"/>
  <c r="CK7" i="2"/>
  <c r="CJ7" i="1" s="1"/>
  <c r="CJ36" i="1"/>
  <c r="CK53" i="2"/>
  <c r="CN127" i="2"/>
  <c r="CN115" i="2"/>
  <c r="CM27" i="1"/>
  <c r="CM118" i="3"/>
  <c r="CS28" i="1"/>
  <c r="CT116" i="2"/>
  <c r="CT128" i="2"/>
  <c r="Q101" i="7"/>
  <c r="Q102" i="7" s="1"/>
  <c r="CG88" i="1"/>
  <c r="P101" i="7" s="1"/>
  <c r="CN75" i="3"/>
  <c r="CN58" i="3"/>
  <c r="CN70" i="3" s="1"/>
  <c r="CI112" i="2"/>
  <c r="CH24" i="1"/>
  <c r="CI124" i="2"/>
  <c r="CG115" i="1"/>
  <c r="CG104" i="1"/>
  <c r="CG93" i="1"/>
  <c r="CG29" i="1"/>
  <c r="I28" i="9"/>
  <c r="I35" i="9" s="1"/>
  <c r="CK126" i="2"/>
  <c r="CK114" i="2"/>
  <c r="CJ26" i="1"/>
  <c r="CJ113" i="2"/>
  <c r="CI25" i="1"/>
  <c r="CJ125" i="2"/>
  <c r="L106" i="7"/>
  <c r="CH106" i="2"/>
  <c r="CH130" i="2"/>
  <c r="CH118" i="2"/>
  <c r="CJ52" i="2"/>
  <c r="CO44" i="3"/>
  <c r="N9" i="7"/>
  <c r="I8" i="9" s="1"/>
  <c r="O102" i="7"/>
  <c r="O9" i="7" s="1"/>
  <c r="I9" i="9" s="1"/>
  <c r="K17" i="8" s="1"/>
  <c r="CJ38" i="11" l="1"/>
  <c r="I23" i="9"/>
  <c r="K16" i="8"/>
  <c r="CL54" i="2"/>
  <c r="CL78" i="2" s="1"/>
  <c r="CJ44" i="2"/>
  <c r="CI42" i="1" s="1"/>
  <c r="C106" i="7" s="1"/>
  <c r="CI70" i="2"/>
  <c r="I105" i="7"/>
  <c r="CK9" i="2"/>
  <c r="CJ9" i="1" s="1"/>
  <c r="CJ44" i="11" s="1"/>
  <c r="CJ35" i="2"/>
  <c r="CJ42" i="2" s="1"/>
  <c r="CN38" i="1"/>
  <c r="CO9" i="3"/>
  <c r="CO11" i="3" s="1"/>
  <c r="CO13" i="3" s="1"/>
  <c r="CO15" i="3" s="1"/>
  <c r="CO35" i="3" s="1"/>
  <c r="CO55" i="3"/>
  <c r="CO79" i="3" s="1"/>
  <c r="CO27" i="3" s="1"/>
  <c r="CO115" i="3" s="1"/>
  <c r="CI75" i="2"/>
  <c r="CI23" i="2" s="1"/>
  <c r="CH49" i="1"/>
  <c r="CH55" i="1" s="1"/>
  <c r="CI12" i="1"/>
  <c r="G106" i="7" s="1"/>
  <c r="CK10" i="2"/>
  <c r="CJ10" i="1" s="1"/>
  <c r="CJ58" i="11" s="1"/>
  <c r="CH44" i="1"/>
  <c r="K105" i="7" s="1"/>
  <c r="J105" i="7"/>
  <c r="CN82" i="3"/>
  <c r="CN94" i="3" s="1"/>
  <c r="CN23" i="3"/>
  <c r="CK77" i="2"/>
  <c r="CJ51" i="1"/>
  <c r="CJ62" i="1" s="1"/>
  <c r="CJ96" i="1"/>
  <c r="CJ118" i="1"/>
  <c r="CJ107" i="1"/>
  <c r="I39" i="9"/>
  <c r="K24" i="8" s="1"/>
  <c r="CH116" i="1"/>
  <c r="CH105" i="1"/>
  <c r="CH94" i="1"/>
  <c r="CM108" i="1"/>
  <c r="CM97" i="1"/>
  <c r="CM119" i="1"/>
  <c r="CJ76" i="2"/>
  <c r="CI50" i="1"/>
  <c r="CI61" i="1" s="1"/>
  <c r="CG121" i="1"/>
  <c r="U101" i="7" s="1"/>
  <c r="CG99" i="1"/>
  <c r="R101" i="7" s="1"/>
  <c r="CG110" i="1"/>
  <c r="T101" i="7" s="1"/>
  <c r="S101" i="7"/>
  <c r="S102" i="7" s="1"/>
  <c r="CI14" i="1"/>
  <c r="H106" i="7" s="1"/>
  <c r="E106" i="7"/>
  <c r="CS109" i="1"/>
  <c r="CS120" i="1"/>
  <c r="CS98" i="1"/>
  <c r="J33" i="9"/>
  <c r="CI106" i="1"/>
  <c r="CI95" i="1"/>
  <c r="CI117" i="1"/>
  <c r="M105" i="7"/>
  <c r="Q9" i="7"/>
  <c r="P102" i="7"/>
  <c r="P9" i="7" s="1"/>
  <c r="I10" i="9" s="1"/>
  <c r="CO79" i="2"/>
  <c r="CJ56" i="11" l="1"/>
  <c r="CJ57" i="11"/>
  <c r="CJ53" i="11"/>
  <c r="CJ54" i="11"/>
  <c r="CJ55" i="11"/>
  <c r="CJ42" i="11"/>
  <c r="CJ40" i="11"/>
  <c r="CJ43" i="11"/>
  <c r="CJ41" i="11"/>
  <c r="I24" i="9"/>
  <c r="K18" i="8"/>
  <c r="CL37" i="2"/>
  <c r="CK36" i="1" s="1"/>
  <c r="CP39" i="3"/>
  <c r="CP55" i="3" s="1"/>
  <c r="CP79" i="3" s="1"/>
  <c r="CP27" i="3" s="1"/>
  <c r="CP115" i="3" s="1"/>
  <c r="CM38" i="2"/>
  <c r="CM54" i="2" s="1"/>
  <c r="CP39" i="2"/>
  <c r="CJ51" i="2"/>
  <c r="CJ58" i="2" s="1"/>
  <c r="CJ70" i="2" s="1"/>
  <c r="CK52" i="1"/>
  <c r="CK63" i="1" s="1"/>
  <c r="CH60" i="1"/>
  <c r="CJ11" i="1"/>
  <c r="CK36" i="2"/>
  <c r="CJ35" i="1" s="1"/>
  <c r="CI34" i="1"/>
  <c r="CI40" i="1" s="1"/>
  <c r="M106" i="7" s="1"/>
  <c r="CN53" i="1"/>
  <c r="CN64" i="1" s="1"/>
  <c r="CI82" i="2"/>
  <c r="CH77" i="1" s="1"/>
  <c r="CH71" i="1"/>
  <c r="CH82" i="1" s="1"/>
  <c r="CP7" i="3"/>
  <c r="CP10" i="3" s="1"/>
  <c r="CK11" i="2"/>
  <c r="CK44" i="2"/>
  <c r="CJ42" i="1" s="1"/>
  <c r="C107" i="7" s="1"/>
  <c r="CJ45" i="2"/>
  <c r="CN30" i="3"/>
  <c r="CN106" i="3" s="1"/>
  <c r="CN111" i="3"/>
  <c r="CP55" i="2"/>
  <c r="CL53" i="2"/>
  <c r="N105" i="7"/>
  <c r="CH66" i="1"/>
  <c r="O105" i="7" s="1"/>
  <c r="CI111" i="2"/>
  <c r="CH23" i="1"/>
  <c r="CI123" i="2"/>
  <c r="CI30" i="2"/>
  <c r="CO42" i="3"/>
  <c r="CO45" i="3" s="1"/>
  <c r="CO51" i="3"/>
  <c r="CQ37" i="3"/>
  <c r="CQ53" i="3" s="1"/>
  <c r="CQ77" i="3" s="1"/>
  <c r="CQ25" i="3" s="1"/>
  <c r="CQ113" i="3" s="1"/>
  <c r="CP36" i="3"/>
  <c r="CP52" i="3" s="1"/>
  <c r="CP76" i="3" s="1"/>
  <c r="CP24" i="3" s="1"/>
  <c r="CP112" i="3" s="1"/>
  <c r="CR38" i="3"/>
  <c r="CR54" i="3" s="1"/>
  <c r="CR78" i="3" s="1"/>
  <c r="CR26" i="3" s="1"/>
  <c r="CR114" i="3" s="1"/>
  <c r="I41" i="9"/>
  <c r="I42" i="9"/>
  <c r="I44" i="9"/>
  <c r="I43" i="9"/>
  <c r="I45" i="9"/>
  <c r="I40" i="9"/>
  <c r="S9" i="7"/>
  <c r="R102" i="7"/>
  <c r="R9" i="7" s="1"/>
  <c r="I11" i="9" s="1"/>
  <c r="T102" i="7"/>
  <c r="T9" i="7" s="1"/>
  <c r="I12" i="9" s="1"/>
  <c r="K20" i="8" s="1"/>
  <c r="U102" i="7"/>
  <c r="U9" i="7" s="1"/>
  <c r="I13" i="9" s="1"/>
  <c r="K21" i="8" s="1"/>
  <c r="CN75" i="1"/>
  <c r="CO27" i="2"/>
  <c r="CI72" i="1"/>
  <c r="CI83" i="1" s="1"/>
  <c r="CJ24" i="2"/>
  <c r="CK74" i="1"/>
  <c r="CL26" i="2"/>
  <c r="CJ73" i="1"/>
  <c r="CJ84" i="1" s="1"/>
  <c r="CK25" i="2"/>
  <c r="L107" i="7" l="1"/>
  <c r="CJ22" i="11"/>
  <c r="CL37" i="1"/>
  <c r="I22" i="9"/>
  <c r="K19" i="8"/>
  <c r="Y9" i="7"/>
  <c r="K22" i="8"/>
  <c r="I17" i="9"/>
  <c r="I18" i="9" s="1"/>
  <c r="I21" i="9" s="1"/>
  <c r="CK85" i="1"/>
  <c r="CO38" i="1"/>
  <c r="CI49" i="1"/>
  <c r="CI60" i="1" s="1"/>
  <c r="CK52" i="2"/>
  <c r="CJ50" i="1" s="1"/>
  <c r="CJ61" i="1" s="1"/>
  <c r="CJ75" i="2"/>
  <c r="CI71" i="1" s="1"/>
  <c r="CN86" i="1"/>
  <c r="I106" i="7"/>
  <c r="CI94" i="2"/>
  <c r="CP9" i="3"/>
  <c r="CP11" i="3" s="1"/>
  <c r="CQ7" i="3" s="1"/>
  <c r="CI43" i="1"/>
  <c r="J106" i="7" s="1"/>
  <c r="CK13" i="2"/>
  <c r="CL7" i="2"/>
  <c r="CK125" i="2"/>
  <c r="CJ25" i="1"/>
  <c r="CK113" i="2"/>
  <c r="CL52" i="1"/>
  <c r="CM78" i="2"/>
  <c r="AA9" i="7"/>
  <c r="CH88" i="1"/>
  <c r="P105" i="7" s="1"/>
  <c r="Q105" i="7"/>
  <c r="CO53" i="1"/>
  <c r="CP79" i="2"/>
  <c r="CI106" i="2"/>
  <c r="CI118" i="2"/>
  <c r="CI130" i="2"/>
  <c r="CK26" i="1"/>
  <c r="CL126" i="2"/>
  <c r="CL114" i="2"/>
  <c r="CO75" i="3"/>
  <c r="CO58" i="3"/>
  <c r="CO70" i="3" s="1"/>
  <c r="CH115" i="1"/>
  <c r="CH104" i="1"/>
  <c r="CH29" i="1"/>
  <c r="CH93" i="1"/>
  <c r="CJ112" i="2"/>
  <c r="CI24" i="1"/>
  <c r="CJ124" i="2"/>
  <c r="CO115" i="2"/>
  <c r="CN27" i="1"/>
  <c r="CO127" i="2"/>
  <c r="CP44" i="3"/>
  <c r="CL77" i="2"/>
  <c r="CK51" i="1"/>
  <c r="CK62" i="1" s="1"/>
  <c r="CN118" i="3"/>
  <c r="K23" i="8" l="1"/>
  <c r="K1" i="8"/>
  <c r="CL63" i="1"/>
  <c r="CJ23" i="2"/>
  <c r="CJ111" i="2" s="1"/>
  <c r="CK76" i="2"/>
  <c r="CJ72" i="1" s="1"/>
  <c r="CJ83" i="1" s="1"/>
  <c r="CO64" i="1"/>
  <c r="CI55" i="1"/>
  <c r="CI66" i="1" s="1"/>
  <c r="O106" i="7" s="1"/>
  <c r="CI82" i="1"/>
  <c r="CJ82" i="2"/>
  <c r="CI77" i="1" s="1"/>
  <c r="CK15" i="2"/>
  <c r="CK35" i="2" s="1"/>
  <c r="CJ13" i="1"/>
  <c r="CI44" i="1"/>
  <c r="K106" i="7" s="1"/>
  <c r="CP13" i="3"/>
  <c r="CP15" i="3" s="1"/>
  <c r="CP35" i="3" s="1"/>
  <c r="CP42" i="3" s="1"/>
  <c r="CK7" i="1"/>
  <c r="CL9" i="2"/>
  <c r="CL10" i="2"/>
  <c r="CK10" i="1" s="1"/>
  <c r="CK58" i="11" s="1"/>
  <c r="CN119" i="1"/>
  <c r="CN97" i="1"/>
  <c r="CN108" i="1"/>
  <c r="CI105" i="1"/>
  <c r="CI116" i="1"/>
  <c r="CI94" i="1"/>
  <c r="CQ10" i="3"/>
  <c r="CJ95" i="1"/>
  <c r="CJ117" i="1"/>
  <c r="CJ106" i="1"/>
  <c r="CK107" i="1"/>
  <c r="CK96" i="1"/>
  <c r="CK118" i="1"/>
  <c r="CP27" i="2"/>
  <c r="CO75" i="1"/>
  <c r="CO86" i="1" s="1"/>
  <c r="CL25" i="2"/>
  <c r="CK73" i="1"/>
  <c r="CK84" i="1" s="1"/>
  <c r="CH99" i="1"/>
  <c r="R105" i="7" s="1"/>
  <c r="CH121" i="1"/>
  <c r="U105" i="7" s="1"/>
  <c r="CH110" i="1"/>
  <c r="T105" i="7" s="1"/>
  <c r="S105" i="7"/>
  <c r="CO23" i="3"/>
  <c r="CO82" i="3"/>
  <c r="CO94" i="3" s="1"/>
  <c r="CM26" i="2"/>
  <c r="CL74" i="1"/>
  <c r="CL85" i="1" s="1"/>
  <c r="CK24" i="2" l="1"/>
  <c r="CJ24" i="1" s="1"/>
  <c r="CK54" i="11"/>
  <c r="CK57" i="11"/>
  <c r="CK53" i="11"/>
  <c r="CK56" i="11"/>
  <c r="CK55" i="11"/>
  <c r="CI23" i="1"/>
  <c r="CI29" i="1" s="1"/>
  <c r="CJ123" i="2"/>
  <c r="CJ30" i="2"/>
  <c r="CJ106" i="2" s="1"/>
  <c r="CJ94" i="2"/>
  <c r="N106" i="7"/>
  <c r="CJ15" i="1"/>
  <c r="F107" i="7"/>
  <c r="CJ12" i="1"/>
  <c r="G107" i="7" s="1"/>
  <c r="CP51" i="3"/>
  <c r="CP58" i="3" s="1"/>
  <c r="CP70" i="3" s="1"/>
  <c r="CR37" i="3"/>
  <c r="CR53" i="3" s="1"/>
  <c r="CR77" i="3" s="1"/>
  <c r="CR25" i="3" s="1"/>
  <c r="CR113" i="3" s="1"/>
  <c r="CQ36" i="3"/>
  <c r="CQ52" i="3" s="1"/>
  <c r="CQ76" i="3" s="1"/>
  <c r="CQ24" i="3" s="1"/>
  <c r="CQ112" i="3" s="1"/>
  <c r="CS38" i="3"/>
  <c r="CS54" i="3" s="1"/>
  <c r="CS78" i="3" s="1"/>
  <c r="CS26" i="3" s="1"/>
  <c r="CS114" i="3" s="1"/>
  <c r="CL36" i="2"/>
  <c r="CN38" i="2"/>
  <c r="CK51" i="2"/>
  <c r="CK42" i="2"/>
  <c r="CM37" i="2"/>
  <c r="CQ39" i="2"/>
  <c r="CJ34" i="1"/>
  <c r="CQ39" i="3"/>
  <c r="CK9" i="1"/>
  <c r="CL11" i="2"/>
  <c r="CM126" i="2"/>
  <c r="CM114" i="2"/>
  <c r="CL26" i="1"/>
  <c r="CQ44" i="3"/>
  <c r="CP45" i="3"/>
  <c r="CP127" i="2"/>
  <c r="CP115" i="2"/>
  <c r="CO27" i="1"/>
  <c r="CO30" i="3"/>
  <c r="CO106" i="3" s="1"/>
  <c r="CO111" i="3"/>
  <c r="CL113" i="2"/>
  <c r="CL125" i="2"/>
  <c r="CK25" i="1"/>
  <c r="Q106" i="7"/>
  <c r="CI88" i="1"/>
  <c r="P106" i="7" s="1"/>
  <c r="CK124" i="2" l="1"/>
  <c r="CK112" i="2"/>
  <c r="CI104" i="1"/>
  <c r="CI93" i="1"/>
  <c r="CJ14" i="1"/>
  <c r="H107" i="7" s="1"/>
  <c r="CK38" i="11"/>
  <c r="CK11" i="1"/>
  <c r="CK22" i="11" s="1"/>
  <c r="CK44" i="11"/>
  <c r="CI115" i="1"/>
  <c r="CJ130" i="2"/>
  <c r="CJ118" i="2"/>
  <c r="E107" i="7"/>
  <c r="CP75" i="3"/>
  <c r="CP23" i="3" s="1"/>
  <c r="CQ9" i="3"/>
  <c r="CQ11" i="3" s="1"/>
  <c r="CQ13" i="3" s="1"/>
  <c r="CQ15" i="3" s="1"/>
  <c r="CQ35" i="3" s="1"/>
  <c r="CQ42" i="3" s="1"/>
  <c r="CQ55" i="3"/>
  <c r="CQ79" i="3" s="1"/>
  <c r="CQ27" i="3" s="1"/>
  <c r="CQ115" i="3" s="1"/>
  <c r="CK45" i="2"/>
  <c r="CL44" i="2"/>
  <c r="CK42" i="1" s="1"/>
  <c r="C108" i="7" s="1"/>
  <c r="I107" i="7"/>
  <c r="CJ40" i="1"/>
  <c r="M107" i="7" s="1"/>
  <c r="CK58" i="2"/>
  <c r="CK70" i="2" s="1"/>
  <c r="CJ49" i="1"/>
  <c r="CK75" i="2"/>
  <c r="CM7" i="2"/>
  <c r="CL13" i="2"/>
  <c r="CQ55" i="2"/>
  <c r="CP38" i="1"/>
  <c r="CN54" i="2"/>
  <c r="CM37" i="1"/>
  <c r="CL36" i="1"/>
  <c r="CM53" i="2"/>
  <c r="CL52" i="2"/>
  <c r="CK35" i="1"/>
  <c r="CK117" i="1"/>
  <c r="CK106" i="1"/>
  <c r="CK95" i="1"/>
  <c r="CO118" i="3"/>
  <c r="CI110" i="1"/>
  <c r="T106" i="7" s="1"/>
  <c r="CI121" i="1"/>
  <c r="U106" i="7" s="1"/>
  <c r="CI99" i="1"/>
  <c r="R106" i="7" s="1"/>
  <c r="S106" i="7"/>
  <c r="CO108" i="1"/>
  <c r="CO97" i="1"/>
  <c r="CO119" i="1"/>
  <c r="CJ116" i="1"/>
  <c r="CJ94" i="1"/>
  <c r="CJ105" i="1"/>
  <c r="CL118" i="1"/>
  <c r="CL96" i="1"/>
  <c r="CL107" i="1"/>
  <c r="L108" i="7" l="1"/>
  <c r="CK40" i="11"/>
  <c r="CK43" i="11"/>
  <c r="CK42" i="11"/>
  <c r="CK41" i="11"/>
  <c r="CP82" i="3"/>
  <c r="CP94" i="3" s="1"/>
  <c r="CL15" i="2"/>
  <c r="CK15" i="1" s="1"/>
  <c r="CK13" i="1"/>
  <c r="CJ43" i="1"/>
  <c r="J107" i="7" s="1"/>
  <c r="CS37" i="3"/>
  <c r="CS53" i="3" s="1"/>
  <c r="CS77" i="3" s="1"/>
  <c r="CS25" i="3" s="1"/>
  <c r="CS113" i="3" s="1"/>
  <c r="CQ51" i="3"/>
  <c r="CQ58" i="3" s="1"/>
  <c r="CQ70" i="3" s="1"/>
  <c r="CR7" i="3"/>
  <c r="CR10" i="3" s="1"/>
  <c r="CL76" i="2"/>
  <c r="CK50" i="1"/>
  <c r="CK61" i="1" s="1"/>
  <c r="CQ79" i="2"/>
  <c r="CP53" i="1"/>
  <c r="CP64" i="1" s="1"/>
  <c r="CK23" i="2"/>
  <c r="CJ71" i="1"/>
  <c r="CJ82" i="1" s="1"/>
  <c r="CK82" i="2"/>
  <c r="CT38" i="3"/>
  <c r="CT54" i="3" s="1"/>
  <c r="CT78" i="3" s="1"/>
  <c r="CT26" i="3" s="1"/>
  <c r="CT114" i="3" s="1"/>
  <c r="CR36" i="3"/>
  <c r="CR52" i="3" s="1"/>
  <c r="CR76" i="3" s="1"/>
  <c r="CR24" i="3" s="1"/>
  <c r="CR112" i="3" s="1"/>
  <c r="CM77" i="2"/>
  <c r="CL51" i="1"/>
  <c r="CL62" i="1" s="1"/>
  <c r="CJ60" i="1"/>
  <c r="CJ55" i="1"/>
  <c r="CM52" i="1"/>
  <c r="CM63" i="1" s="1"/>
  <c r="CN78" i="2"/>
  <c r="CL7" i="1"/>
  <c r="CM9" i="2"/>
  <c r="CL9" i="1" s="1"/>
  <c r="CL44" i="11" s="1"/>
  <c r="CM10" i="2"/>
  <c r="CL10" i="1" s="1"/>
  <c r="CL58" i="11" s="1"/>
  <c r="CP111" i="3"/>
  <c r="CP30" i="3"/>
  <c r="CR44" i="3"/>
  <c r="CQ45" i="3"/>
  <c r="CL57" i="11" l="1"/>
  <c r="CL53" i="11"/>
  <c r="CL56" i="11"/>
  <c r="CL55" i="11"/>
  <c r="CL54" i="11"/>
  <c r="CL38" i="11"/>
  <c r="CL43" i="11" s="1"/>
  <c r="CP106" i="3"/>
  <c r="CL35" i="2"/>
  <c r="CK34" i="1" s="1"/>
  <c r="F108" i="7"/>
  <c r="CK12" i="1"/>
  <c r="G108" i="7" s="1"/>
  <c r="CJ44" i="1"/>
  <c r="K107" i="7" s="1"/>
  <c r="CQ75" i="3"/>
  <c r="CQ23" i="3" s="1"/>
  <c r="E108" i="7"/>
  <c r="CK14" i="1"/>
  <c r="H108" i="7" s="1"/>
  <c r="N107" i="7"/>
  <c r="CJ66" i="1"/>
  <c r="O107" i="7" s="1"/>
  <c r="CK94" i="2"/>
  <c r="CJ77" i="1"/>
  <c r="CP75" i="1"/>
  <c r="CP86" i="1" s="1"/>
  <c r="CQ27" i="2"/>
  <c r="CL11" i="1"/>
  <c r="CL22" i="11" s="1"/>
  <c r="CL73" i="1"/>
  <c r="CL84" i="1" s="1"/>
  <c r="CM25" i="2"/>
  <c r="CM74" i="1"/>
  <c r="CM85" i="1" s="1"/>
  <c r="CN26" i="2"/>
  <c r="CK123" i="2"/>
  <c r="CJ23" i="1"/>
  <c r="CK111" i="2"/>
  <c r="CK30" i="2"/>
  <c r="CK72" i="1"/>
  <c r="CK83" i="1" s="1"/>
  <c r="CL24" i="2"/>
  <c r="CM11" i="2"/>
  <c r="CP118" i="3"/>
  <c r="CL41" i="11" l="1"/>
  <c r="CL40" i="11"/>
  <c r="CL42" i="11"/>
  <c r="CL51" i="2"/>
  <c r="CK49" i="1" s="1"/>
  <c r="CL42" i="2"/>
  <c r="CM44" i="2" s="1"/>
  <c r="CL42" i="1" s="1"/>
  <c r="C109" i="7" s="1"/>
  <c r="CO38" i="2"/>
  <c r="CN37" i="1" s="1"/>
  <c r="CR39" i="2"/>
  <c r="CR55" i="2" s="1"/>
  <c r="CM36" i="2"/>
  <c r="CL35" i="1" s="1"/>
  <c r="CN37" i="2"/>
  <c r="CN53" i="2" s="1"/>
  <c r="CR39" i="3"/>
  <c r="CQ82" i="3"/>
  <c r="CQ94" i="3" s="1"/>
  <c r="CK130" i="2"/>
  <c r="CK118" i="2"/>
  <c r="CK106" i="2"/>
  <c r="CN7" i="2"/>
  <c r="CM13" i="2"/>
  <c r="CQ127" i="2"/>
  <c r="CQ115" i="2"/>
  <c r="CP27" i="1"/>
  <c r="CL112" i="2"/>
  <c r="CK24" i="1"/>
  <c r="CL124" i="2"/>
  <c r="CK40" i="1"/>
  <c r="M108" i="7" s="1"/>
  <c r="I108" i="7"/>
  <c r="CM113" i="2"/>
  <c r="CL25" i="1"/>
  <c r="CM125" i="2"/>
  <c r="CJ115" i="1"/>
  <c r="CJ93" i="1"/>
  <c r="CJ104" i="1"/>
  <c r="CJ29" i="1"/>
  <c r="Q107" i="7"/>
  <c r="CJ88" i="1"/>
  <c r="P107" i="7" s="1"/>
  <c r="CM26" i="1"/>
  <c r="CN114" i="2"/>
  <c r="CN126" i="2"/>
  <c r="L109" i="7"/>
  <c r="CQ30" i="3"/>
  <c r="CQ111" i="3"/>
  <c r="CL45" i="2" l="1"/>
  <c r="CM36" i="1"/>
  <c r="CO54" i="2"/>
  <c r="CO78" i="2" s="1"/>
  <c r="CL58" i="2"/>
  <c r="CL70" i="2" s="1"/>
  <c r="CL75" i="2"/>
  <c r="CL82" i="2" s="1"/>
  <c r="CQ38" i="1"/>
  <c r="CM52" i="2"/>
  <c r="CL50" i="1" s="1"/>
  <c r="CL61" i="1" s="1"/>
  <c r="CR9" i="3"/>
  <c r="CR11" i="3" s="1"/>
  <c r="CR13" i="3" s="1"/>
  <c r="CR15" i="3" s="1"/>
  <c r="CR35" i="3" s="1"/>
  <c r="CR55" i="3"/>
  <c r="CR79" i="3" s="1"/>
  <c r="CR27" i="3" s="1"/>
  <c r="CR115" i="3" s="1"/>
  <c r="CM15" i="2"/>
  <c r="CM35" i="2" s="1"/>
  <c r="CL13" i="1"/>
  <c r="CQ106" i="3"/>
  <c r="CK43" i="1"/>
  <c r="CK44" i="1" s="1"/>
  <c r="K108" i="7" s="1"/>
  <c r="CK55" i="1"/>
  <c r="CK60" i="1"/>
  <c r="CP119" i="1"/>
  <c r="CP108" i="1"/>
  <c r="CP97" i="1"/>
  <c r="CM51" i="1"/>
  <c r="CN77" i="2"/>
  <c r="CM7" i="1"/>
  <c r="CN9" i="2"/>
  <c r="CM9" i="1" s="1"/>
  <c r="CM44" i="11" s="1"/>
  <c r="CN10" i="2"/>
  <c r="CM10" i="1" s="1"/>
  <c r="CM58" i="11" s="1"/>
  <c r="CJ121" i="1"/>
  <c r="U107" i="7" s="1"/>
  <c r="S107" i="7"/>
  <c r="CJ99" i="1"/>
  <c r="R107" i="7" s="1"/>
  <c r="CJ110" i="1"/>
  <c r="T107" i="7" s="1"/>
  <c r="CR79" i="2"/>
  <c r="CM96" i="1"/>
  <c r="CM107" i="1"/>
  <c r="CM118" i="1"/>
  <c r="CL106" i="1"/>
  <c r="CL117" i="1"/>
  <c r="CL95" i="1"/>
  <c r="CK105" i="1"/>
  <c r="CK94" i="1"/>
  <c r="CK116" i="1"/>
  <c r="CQ118" i="3"/>
  <c r="CM62" i="1" l="1"/>
  <c r="CM55" i="11"/>
  <c r="CM53" i="11"/>
  <c r="CM57" i="11"/>
  <c r="CM54" i="11"/>
  <c r="CM56" i="11"/>
  <c r="CK71" i="1"/>
  <c r="CK82" i="1" s="1"/>
  <c r="CN52" i="1"/>
  <c r="CN63" i="1" s="1"/>
  <c r="CL23" i="2"/>
  <c r="CL30" i="2" s="1"/>
  <c r="CM76" i="2"/>
  <c r="CM24" i="2" s="1"/>
  <c r="CS7" i="3"/>
  <c r="CS10" i="3" s="1"/>
  <c r="CL15" i="1"/>
  <c r="CQ53" i="1"/>
  <c r="CQ64" i="1" s="1"/>
  <c r="F109" i="7"/>
  <c r="CL12" i="1"/>
  <c r="G109" i="7" s="1"/>
  <c r="J108" i="7"/>
  <c r="CO26" i="2"/>
  <c r="CN74" i="1"/>
  <c r="CM11" i="1"/>
  <c r="CM22" i="11" s="1"/>
  <c r="CO37" i="2"/>
  <c r="CP38" i="2"/>
  <c r="CM42" i="2"/>
  <c r="CN44" i="2" s="1"/>
  <c r="CM42" i="1" s="1"/>
  <c r="C110" i="7" s="1"/>
  <c r="CS39" i="3"/>
  <c r="CS39" i="2"/>
  <c r="CM51" i="2"/>
  <c r="CN36" i="2"/>
  <c r="CL34" i="1"/>
  <c r="CR27" i="2"/>
  <c r="CQ75" i="1"/>
  <c r="CN11" i="2"/>
  <c r="CN25" i="2"/>
  <c r="CM73" i="1"/>
  <c r="CM84" i="1" s="1"/>
  <c r="CL94" i="2"/>
  <c r="CK77" i="1"/>
  <c r="CR51" i="3"/>
  <c r="CR42" i="3"/>
  <c r="CT37" i="3"/>
  <c r="CT53" i="3" s="1"/>
  <c r="CT77" i="3" s="1"/>
  <c r="CT25" i="3" s="1"/>
  <c r="CT113" i="3" s="1"/>
  <c r="CS36" i="3"/>
  <c r="CS52" i="3" s="1"/>
  <c r="CS76" i="3" s="1"/>
  <c r="CS24" i="3" s="1"/>
  <c r="CS112" i="3" s="1"/>
  <c r="N108" i="7"/>
  <c r="CK66" i="1"/>
  <c r="O108" i="7" s="1"/>
  <c r="CL14" i="1" l="1"/>
  <c r="H109" i="7" s="1"/>
  <c r="CM38" i="11"/>
  <c r="CL111" i="2"/>
  <c r="CK23" i="1"/>
  <c r="CK93" i="1" s="1"/>
  <c r="CN85" i="1"/>
  <c r="CQ86" i="1"/>
  <c r="CL123" i="2"/>
  <c r="CL72" i="1"/>
  <c r="CL83" i="1" s="1"/>
  <c r="E109" i="7"/>
  <c r="CM45" i="2"/>
  <c r="CM25" i="1"/>
  <c r="CN125" i="2"/>
  <c r="CN113" i="2"/>
  <c r="CL130" i="2"/>
  <c r="CL118" i="2"/>
  <c r="CL106" i="2"/>
  <c r="CS55" i="2"/>
  <c r="CR38" i="1"/>
  <c r="CO53" i="2"/>
  <c r="CN36" i="1"/>
  <c r="CS44" i="3"/>
  <c r="CR45" i="3"/>
  <c r="CN13" i="2"/>
  <c r="CO7" i="2"/>
  <c r="CL40" i="1"/>
  <c r="M109" i="7" s="1"/>
  <c r="I109" i="7"/>
  <c r="CS9" i="3"/>
  <c r="CS11" i="3" s="1"/>
  <c r="CS55" i="3"/>
  <c r="CS79" i="3" s="1"/>
  <c r="CS27" i="3" s="1"/>
  <c r="CS115" i="3" s="1"/>
  <c r="L110" i="7"/>
  <c r="CM124" i="2"/>
  <c r="CL24" i="1"/>
  <c r="CM112" i="2"/>
  <c r="CR58" i="3"/>
  <c r="CR70" i="3" s="1"/>
  <c r="CR75" i="3"/>
  <c r="CN52" i="2"/>
  <c r="CM35" i="1"/>
  <c r="CK88" i="1"/>
  <c r="P108" i="7" s="1"/>
  <c r="Q108" i="7"/>
  <c r="CR115" i="2"/>
  <c r="CQ27" i="1"/>
  <c r="CR127" i="2"/>
  <c r="CL49" i="1"/>
  <c r="CM75" i="2"/>
  <c r="CM58" i="2"/>
  <c r="CM70" i="2" s="1"/>
  <c r="CO37" i="1"/>
  <c r="CP54" i="2"/>
  <c r="CN26" i="1"/>
  <c r="CO126" i="2"/>
  <c r="CO114" i="2"/>
  <c r="CM42" i="11" l="1"/>
  <c r="CM43" i="11"/>
  <c r="CM41" i="11"/>
  <c r="CM40" i="11"/>
  <c r="CK104" i="1"/>
  <c r="CK115" i="1"/>
  <c r="CK29" i="1"/>
  <c r="CK121" i="1" s="1"/>
  <c r="U108" i="7" s="1"/>
  <c r="CN15" i="2"/>
  <c r="CM15" i="1" s="1"/>
  <c r="CN38" i="11" s="1"/>
  <c r="CM13" i="1"/>
  <c r="CN51" i="1"/>
  <c r="CN62" i="1" s="1"/>
  <c r="CO77" i="2"/>
  <c r="CM106" i="1"/>
  <c r="CM95" i="1"/>
  <c r="CM117" i="1"/>
  <c r="CQ119" i="1"/>
  <c r="CQ108" i="1"/>
  <c r="CQ97" i="1"/>
  <c r="CL43" i="1"/>
  <c r="CN118" i="1"/>
  <c r="CN96" i="1"/>
  <c r="CN107" i="1"/>
  <c r="CM23" i="2"/>
  <c r="CL71" i="1"/>
  <c r="CL82" i="1" s="1"/>
  <c r="CM82" i="2"/>
  <c r="CN76" i="2"/>
  <c r="CM50" i="1"/>
  <c r="CM61" i="1" s="1"/>
  <c r="CL94" i="1"/>
  <c r="CL116" i="1"/>
  <c r="CL105" i="1"/>
  <c r="CR53" i="1"/>
  <c r="CR64" i="1" s="1"/>
  <c r="CS79" i="2"/>
  <c r="CP78" i="2"/>
  <c r="CO52" i="1"/>
  <c r="CO63" i="1" s="1"/>
  <c r="CL55" i="1"/>
  <c r="CL60" i="1"/>
  <c r="CR82" i="3"/>
  <c r="CR94" i="3" s="1"/>
  <c r="CR23" i="3"/>
  <c r="CS13" i="3"/>
  <c r="CS15" i="3" s="1"/>
  <c r="CS35" i="3" s="1"/>
  <c r="CT7" i="3"/>
  <c r="CO9" i="2"/>
  <c r="CN9" i="1" s="1"/>
  <c r="CN44" i="11" s="1"/>
  <c r="CN7" i="1"/>
  <c r="CO10" i="2"/>
  <c r="CN10" i="1" s="1"/>
  <c r="CN58" i="11" s="1"/>
  <c r="CN43" i="11" l="1"/>
  <c r="CN42" i="11"/>
  <c r="CN41" i="11"/>
  <c r="CN54" i="11"/>
  <c r="CN55" i="11"/>
  <c r="CN57" i="11"/>
  <c r="CN56" i="11"/>
  <c r="CN53" i="11"/>
  <c r="CN40" i="11"/>
  <c r="CK99" i="1"/>
  <c r="R108" i="7" s="1"/>
  <c r="S108" i="7"/>
  <c r="CK110" i="1"/>
  <c r="T108" i="7" s="1"/>
  <c r="CN35" i="2"/>
  <c r="CO36" i="2" s="1"/>
  <c r="F110" i="7"/>
  <c r="CM12" i="1"/>
  <c r="G110" i="7" s="1"/>
  <c r="CO74" i="1"/>
  <c r="CO85" i="1" s="1"/>
  <c r="CP26" i="2"/>
  <c r="CL77" i="1"/>
  <c r="CM94" i="2"/>
  <c r="CO11" i="2"/>
  <c r="CT10" i="3"/>
  <c r="CS27" i="2"/>
  <c r="CR75" i="1"/>
  <c r="CR86" i="1" s="1"/>
  <c r="CN73" i="1"/>
  <c r="CN84" i="1" s="1"/>
  <c r="CO25" i="2"/>
  <c r="CS51" i="3"/>
  <c r="CT36" i="3"/>
  <c r="CT52" i="3" s="1"/>
  <c r="CT76" i="3" s="1"/>
  <c r="CT24" i="3" s="1"/>
  <c r="CT112" i="3" s="1"/>
  <c r="CS42" i="3"/>
  <c r="CT44" i="3" s="1"/>
  <c r="N109" i="7"/>
  <c r="CL66" i="1"/>
  <c r="O109" i="7" s="1"/>
  <c r="CM123" i="2"/>
  <c r="CL23" i="1"/>
  <c r="CM111" i="2"/>
  <c r="CM30" i="2"/>
  <c r="CL44" i="1"/>
  <c r="K109" i="7" s="1"/>
  <c r="J109" i="7"/>
  <c r="CN11" i="1"/>
  <c r="CN22" i="11" s="1"/>
  <c r="CR30" i="3"/>
  <c r="CR111" i="3"/>
  <c r="CN24" i="2"/>
  <c r="CM72" i="1"/>
  <c r="CM83" i="1" s="1"/>
  <c r="CM14" i="1"/>
  <c r="H110" i="7" s="1"/>
  <c r="E110" i="7"/>
  <c r="CP37" i="2" l="1"/>
  <c r="CP53" i="2" s="1"/>
  <c r="CT39" i="2"/>
  <c r="CT55" i="2" s="1"/>
  <c r="CN42" i="2"/>
  <c r="CO44" i="2" s="1"/>
  <c r="CN42" i="1" s="1"/>
  <c r="C111" i="7" s="1"/>
  <c r="CT39" i="3"/>
  <c r="CM34" i="1"/>
  <c r="I110" i="7" s="1"/>
  <c r="CN51" i="2"/>
  <c r="CN58" i="2" s="1"/>
  <c r="CQ38" i="2"/>
  <c r="CP37" i="1" s="1"/>
  <c r="L111" i="7"/>
  <c r="CS58" i="3"/>
  <c r="CS70" i="3" s="1"/>
  <c r="CS75" i="3"/>
  <c r="CN112" i="2"/>
  <c r="CN124" i="2"/>
  <c r="CM24" i="1"/>
  <c r="CL115" i="1"/>
  <c r="CL104" i="1"/>
  <c r="CL29" i="1"/>
  <c r="CL93" i="1"/>
  <c r="CS45" i="3"/>
  <c r="CO113" i="2"/>
  <c r="CN25" i="1"/>
  <c r="CO125" i="2"/>
  <c r="CO52" i="2"/>
  <c r="CN35" i="1"/>
  <c r="CL88" i="1"/>
  <c r="P109" i="7" s="1"/>
  <c r="Q109" i="7"/>
  <c r="CR106" i="3"/>
  <c r="CR118" i="3"/>
  <c r="CM118" i="2"/>
  <c r="CM106" i="2"/>
  <c r="CM130" i="2"/>
  <c r="CO13" i="2"/>
  <c r="CP7" i="2"/>
  <c r="CO26" i="1"/>
  <c r="CP126" i="2"/>
  <c r="CP114" i="2"/>
  <c r="CS115" i="2"/>
  <c r="CR27" i="1"/>
  <c r="CS127" i="2"/>
  <c r="CM49" i="1" l="1"/>
  <c r="CM55" i="1" s="1"/>
  <c r="CN75" i="2"/>
  <c r="CM71" i="1" s="1"/>
  <c r="CS38" i="1"/>
  <c r="CO36" i="1"/>
  <c r="CT9" i="3"/>
  <c r="CT11" i="3" s="1"/>
  <c r="CT13" i="3" s="1"/>
  <c r="CT15" i="3" s="1"/>
  <c r="CT35" i="3" s="1"/>
  <c r="CT42" i="3" s="1"/>
  <c r="CT45" i="3" s="1"/>
  <c r="CT55" i="3"/>
  <c r="CT79" i="3" s="1"/>
  <c r="CT27" i="3" s="1"/>
  <c r="CT115" i="3" s="1"/>
  <c r="CQ54" i="2"/>
  <c r="CQ78" i="2" s="1"/>
  <c r="CM40" i="1"/>
  <c r="CM43" i="1" s="1"/>
  <c r="J110" i="7" s="1"/>
  <c r="CN70" i="2"/>
  <c r="CN45" i="2"/>
  <c r="CO15" i="2"/>
  <c r="CN15" i="1" s="1"/>
  <c r="CO38" i="11" s="1"/>
  <c r="CN13" i="1"/>
  <c r="CM60" i="1"/>
  <c r="CR108" i="1"/>
  <c r="CR97" i="1"/>
  <c r="CR119" i="1"/>
  <c r="CO118" i="1"/>
  <c r="CO107" i="1"/>
  <c r="CO96" i="1"/>
  <c r="CO51" i="1"/>
  <c r="CP77" i="2"/>
  <c r="CO76" i="2"/>
  <c r="CN50" i="1"/>
  <c r="CN61" i="1" s="1"/>
  <c r="CS82" i="3"/>
  <c r="CS94" i="3" s="1"/>
  <c r="CS23" i="3"/>
  <c r="CM105" i="1"/>
  <c r="CM94" i="1"/>
  <c r="CM116" i="1"/>
  <c r="CP9" i="2"/>
  <c r="CO9" i="1" s="1"/>
  <c r="CO44" i="11" s="1"/>
  <c r="CO7" i="1"/>
  <c r="CP10" i="2"/>
  <c r="CO10" i="1" s="1"/>
  <c r="CO58" i="11" s="1"/>
  <c r="CN117" i="1"/>
  <c r="CN95" i="1"/>
  <c r="CN106" i="1"/>
  <c r="CL121" i="1"/>
  <c r="U109" i="7" s="1"/>
  <c r="CL110" i="1"/>
  <c r="T109" i="7" s="1"/>
  <c r="S109" i="7"/>
  <c r="CL99" i="1"/>
  <c r="R109" i="7" s="1"/>
  <c r="CT79" i="2"/>
  <c r="CO55" i="11" l="1"/>
  <c r="CO54" i="11"/>
  <c r="CO57" i="11"/>
  <c r="CO53" i="11"/>
  <c r="CO56" i="11"/>
  <c r="CO41" i="11"/>
  <c r="CO43" i="11"/>
  <c r="CO42" i="11"/>
  <c r="CO40" i="11"/>
  <c r="CN23" i="2"/>
  <c r="CN123" i="2" s="1"/>
  <c r="CM82" i="1"/>
  <c r="CN82" i="2"/>
  <c r="CM77" i="1" s="1"/>
  <c r="CS53" i="1"/>
  <c r="CS64" i="1" s="1"/>
  <c r="CP52" i="1"/>
  <c r="CP63" i="1" s="1"/>
  <c r="CO62" i="1"/>
  <c r="CT51" i="3"/>
  <c r="CT75" i="3" s="1"/>
  <c r="CM44" i="1"/>
  <c r="K110" i="7" s="1"/>
  <c r="M110" i="7"/>
  <c r="CO35" i="2"/>
  <c r="CQ37" i="2" s="1"/>
  <c r="F111" i="7"/>
  <c r="CN12" i="1"/>
  <c r="G111" i="7" s="1"/>
  <c r="CO11" i="1"/>
  <c r="CO22" i="11" s="1"/>
  <c r="CP74" i="1"/>
  <c r="CQ26" i="2"/>
  <c r="CP11" i="2"/>
  <c r="CP25" i="2"/>
  <c r="CO73" i="1"/>
  <c r="CO84" i="1" s="1"/>
  <c r="CT27" i="2"/>
  <c r="CS75" i="1"/>
  <c r="CN72" i="1"/>
  <c r="CN83" i="1" s="1"/>
  <c r="CO24" i="2"/>
  <c r="CS30" i="3"/>
  <c r="CS111" i="3"/>
  <c r="CN14" i="1"/>
  <c r="H111" i="7" s="1"/>
  <c r="E111" i="7"/>
  <c r="CM66" i="1"/>
  <c r="O110" i="7" s="1"/>
  <c r="N110" i="7"/>
  <c r="CN30" i="2" l="1"/>
  <c r="CN130" i="2" s="1"/>
  <c r="CS86" i="1"/>
  <c r="CN111" i="2"/>
  <c r="CN94" i="2"/>
  <c r="CM23" i="1"/>
  <c r="CM29" i="1" s="1"/>
  <c r="CT58" i="3"/>
  <c r="CT70" i="3" s="1"/>
  <c r="CP85" i="1"/>
  <c r="CO51" i="2"/>
  <c r="CN49" i="1" s="1"/>
  <c r="CO42" i="2"/>
  <c r="CO45" i="2" s="1"/>
  <c r="CR38" i="2"/>
  <c r="CR54" i="2" s="1"/>
  <c r="CP36" i="2"/>
  <c r="CP52" i="2" s="1"/>
  <c r="CN34" i="1"/>
  <c r="I111" i="7" s="1"/>
  <c r="L112" i="7"/>
  <c r="CT82" i="3"/>
  <c r="CT23" i="3"/>
  <c r="Q110" i="7"/>
  <c r="CM88" i="1"/>
  <c r="P110" i="7" s="1"/>
  <c r="CP13" i="2"/>
  <c r="CQ7" i="2"/>
  <c r="CQ53" i="2"/>
  <c r="CP36" i="1"/>
  <c r="CT115" i="2"/>
  <c r="CS27" i="1"/>
  <c r="CT127" i="2"/>
  <c r="CO112" i="2"/>
  <c r="CO124" i="2"/>
  <c r="CN24" i="1"/>
  <c r="CS106" i="3"/>
  <c r="CS118" i="3"/>
  <c r="CO25" i="1"/>
  <c r="CP125" i="2"/>
  <c r="CP113" i="2"/>
  <c r="CP26" i="1"/>
  <c r="CQ114" i="2"/>
  <c r="CQ126" i="2"/>
  <c r="CN106" i="2" l="1"/>
  <c r="CN118" i="2"/>
  <c r="CT94" i="3"/>
  <c r="CM115" i="1"/>
  <c r="CM93" i="1"/>
  <c r="CM104" i="1"/>
  <c r="CO75" i="2"/>
  <c r="CO82" i="2" s="1"/>
  <c r="CQ37" i="1"/>
  <c r="CO58" i="2"/>
  <c r="CO70" i="2" s="1"/>
  <c r="CN40" i="1"/>
  <c r="M111" i="7" s="1"/>
  <c r="CO35" i="1"/>
  <c r="CP44" i="2"/>
  <c r="CO42" i="1" s="1"/>
  <c r="C112" i="7" s="1"/>
  <c r="CP15" i="2"/>
  <c r="CP35" i="2" s="1"/>
  <c r="CO13" i="1"/>
  <c r="CN94" i="1"/>
  <c r="CN116" i="1"/>
  <c r="CN105" i="1"/>
  <c r="CQ52" i="1"/>
  <c r="CR78" i="2"/>
  <c r="CM99" i="1"/>
  <c r="R110" i="7" s="1"/>
  <c r="S110" i="7"/>
  <c r="CM110" i="1"/>
  <c r="T110" i="7" s="1"/>
  <c r="CM121" i="1"/>
  <c r="U110" i="7" s="1"/>
  <c r="CP118" i="1"/>
  <c r="CP96" i="1"/>
  <c r="CP107" i="1"/>
  <c r="CO50" i="1"/>
  <c r="CP76" i="2"/>
  <c r="CP51" i="1"/>
  <c r="CP62" i="1" s="1"/>
  <c r="CQ77" i="2"/>
  <c r="CN55" i="1"/>
  <c r="CN60" i="1"/>
  <c r="CO106" i="1"/>
  <c r="CO117" i="1"/>
  <c r="CO95" i="1"/>
  <c r="CS97" i="1"/>
  <c r="CS108" i="1"/>
  <c r="CS119" i="1"/>
  <c r="J32" i="9"/>
  <c r="CQ9" i="2"/>
  <c r="CP9" i="1" s="1"/>
  <c r="CP44" i="11" s="1"/>
  <c r="CQ10" i="2"/>
  <c r="CP10" i="1" s="1"/>
  <c r="CP58" i="11" s="1"/>
  <c r="CP7" i="1"/>
  <c r="CT30" i="3"/>
  <c r="CT111" i="3"/>
  <c r="CP54" i="11" l="1"/>
  <c r="CP57" i="11"/>
  <c r="CP53" i="11"/>
  <c r="CP56" i="11"/>
  <c r="CP55" i="11"/>
  <c r="CO23" i="2"/>
  <c r="CO123" i="2" s="1"/>
  <c r="CN71" i="1"/>
  <c r="CN82" i="1" s="1"/>
  <c r="CQ63" i="1"/>
  <c r="CN43" i="1"/>
  <c r="CN44" i="1" s="1"/>
  <c r="K111" i="7" s="1"/>
  <c r="CO61" i="1"/>
  <c r="CO15" i="1"/>
  <c r="F112" i="7"/>
  <c r="CO12" i="1"/>
  <c r="G112" i="7" s="1"/>
  <c r="CP11" i="1"/>
  <c r="CP73" i="1"/>
  <c r="CP84" i="1" s="1"/>
  <c r="CQ25" i="2"/>
  <c r="J111" i="7"/>
  <c r="CP51" i="2"/>
  <c r="CR37" i="2"/>
  <c r="CO34" i="1"/>
  <c r="CP42" i="2"/>
  <c r="CQ44" i="2" s="1"/>
  <c r="CP42" i="1" s="1"/>
  <c r="C113" i="7" s="1"/>
  <c r="CQ36" i="2"/>
  <c r="CS38" i="2"/>
  <c r="CT106" i="3"/>
  <c r="CT118" i="3"/>
  <c r="CP24" i="2"/>
  <c r="CO72" i="1"/>
  <c r="CO83" i="1" s="1"/>
  <c r="CR26" i="2"/>
  <c r="CQ74" i="1"/>
  <c r="CQ85" i="1" s="1"/>
  <c r="CN77" i="1"/>
  <c r="CO94" i="2"/>
  <c r="CQ11" i="2"/>
  <c r="CN66" i="1"/>
  <c r="O111" i="7" s="1"/>
  <c r="N111" i="7"/>
  <c r="CO14" i="1" l="1"/>
  <c r="H112" i="7" s="1"/>
  <c r="CP38" i="11"/>
  <c r="L113" i="7"/>
  <c r="CP22" i="11"/>
  <c r="CO30" i="2"/>
  <c r="CO130" i="2" s="1"/>
  <c r="CN23" i="1"/>
  <c r="CN29" i="1" s="1"/>
  <c r="CO111" i="2"/>
  <c r="E112" i="7"/>
  <c r="CP45" i="2"/>
  <c r="CR7" i="2"/>
  <c r="CQ13" i="2"/>
  <c r="CR114" i="2"/>
  <c r="CQ26" i="1"/>
  <c r="CR126" i="2"/>
  <c r="CS54" i="2"/>
  <c r="CR37" i="1"/>
  <c r="CQ36" i="1"/>
  <c r="CR53" i="2"/>
  <c r="CP35" i="1"/>
  <c r="CQ52" i="2"/>
  <c r="CP58" i="2"/>
  <c r="CP70" i="2" s="1"/>
  <c r="CP75" i="2"/>
  <c r="CO49" i="1"/>
  <c r="CN88" i="1"/>
  <c r="P111" i="7" s="1"/>
  <c r="Q111" i="7"/>
  <c r="CP124" i="2"/>
  <c r="CO24" i="1"/>
  <c r="CP112" i="2"/>
  <c r="CP25" i="1"/>
  <c r="CQ125" i="2"/>
  <c r="CQ113" i="2"/>
  <c r="I112" i="7"/>
  <c r="CO40" i="1"/>
  <c r="M112" i="7" s="1"/>
  <c r="CP43" i="11" l="1"/>
  <c r="CP41" i="11"/>
  <c r="CP40" i="11"/>
  <c r="CP42" i="11"/>
  <c r="CO106" i="2"/>
  <c r="CN93" i="1"/>
  <c r="CO118" i="2"/>
  <c r="CN115" i="1"/>
  <c r="CN104" i="1"/>
  <c r="CQ15" i="2"/>
  <c r="CP15" i="1" s="1"/>
  <c r="CQ38" i="11" s="1"/>
  <c r="CP13" i="1"/>
  <c r="CP82" i="2"/>
  <c r="CO71" i="1"/>
  <c r="CO82" i="1" s="1"/>
  <c r="CP23" i="2"/>
  <c r="CR77" i="2"/>
  <c r="CQ51" i="1"/>
  <c r="CQ62" i="1" s="1"/>
  <c r="CO43" i="1"/>
  <c r="CQ107" i="1"/>
  <c r="CQ96" i="1"/>
  <c r="CQ118" i="1"/>
  <c r="CP106" i="1"/>
  <c r="CP117" i="1"/>
  <c r="CP95" i="1"/>
  <c r="CQ76" i="2"/>
  <c r="CP50" i="1"/>
  <c r="CP61" i="1" s="1"/>
  <c r="CO116" i="1"/>
  <c r="CO94" i="1"/>
  <c r="CO105" i="1"/>
  <c r="CO60" i="1"/>
  <c r="CO55" i="1"/>
  <c r="CR52" i="1"/>
  <c r="CR63" i="1" s="1"/>
  <c r="CS78" i="2"/>
  <c r="S111" i="7"/>
  <c r="CN110" i="1"/>
  <c r="T111" i="7" s="1"/>
  <c r="CN121" i="1"/>
  <c r="U111" i="7" s="1"/>
  <c r="CN99" i="1"/>
  <c r="R111" i="7" s="1"/>
  <c r="CR9" i="2"/>
  <c r="CQ9" i="1" s="1"/>
  <c r="CQ44" i="11" s="1"/>
  <c r="CQ7" i="1"/>
  <c r="CR10" i="2"/>
  <c r="CQ10" i="1" s="1"/>
  <c r="CQ58" i="11" s="1"/>
  <c r="CQ56" i="11" l="1"/>
  <c r="CQ53" i="11"/>
  <c r="CQ54" i="11"/>
  <c r="CQ57" i="11"/>
  <c r="CQ55" i="11"/>
  <c r="CQ42" i="11"/>
  <c r="CQ41" i="11"/>
  <c r="CQ43" i="11"/>
  <c r="CQ40" i="11"/>
  <c r="CQ35" i="2"/>
  <c r="CR36" i="2" s="1"/>
  <c r="F113" i="7"/>
  <c r="CP12" i="1"/>
  <c r="G113" i="7" s="1"/>
  <c r="CQ11" i="1"/>
  <c r="CQ22" i="11" s="1"/>
  <c r="CR11" i="2"/>
  <c r="N112" i="7"/>
  <c r="CO66" i="1"/>
  <c r="O112" i="7" s="1"/>
  <c r="CR25" i="2"/>
  <c r="CQ73" i="1"/>
  <c r="CQ84" i="1" s="1"/>
  <c r="CO44" i="1"/>
  <c r="K112" i="7" s="1"/>
  <c r="J112" i="7"/>
  <c r="CO23" i="1"/>
  <c r="CP30" i="2"/>
  <c r="CP123" i="2"/>
  <c r="CP111" i="2"/>
  <c r="E113" i="7"/>
  <c r="CP14" i="1"/>
  <c r="H113" i="7" s="1"/>
  <c r="CS26" i="2"/>
  <c r="CR74" i="1"/>
  <c r="CR85" i="1" s="1"/>
  <c r="CQ24" i="2"/>
  <c r="CP72" i="1"/>
  <c r="CP83" i="1" s="1"/>
  <c r="CO77" i="1"/>
  <c r="CP94" i="2"/>
  <c r="CT38" i="2" l="1"/>
  <c r="CT54" i="2" s="1"/>
  <c r="CS37" i="2"/>
  <c r="CR36" i="1" s="1"/>
  <c r="CQ42" i="2"/>
  <c r="CQ45" i="2" s="1"/>
  <c r="CQ51" i="2"/>
  <c r="CQ75" i="2" s="1"/>
  <c r="CP34" i="1"/>
  <c r="I113" i="7" s="1"/>
  <c r="L114" i="7"/>
  <c r="CQ112" i="2"/>
  <c r="CP24" i="1"/>
  <c r="CQ124" i="2"/>
  <c r="CR113" i="2"/>
  <c r="CQ25" i="1"/>
  <c r="CR125" i="2"/>
  <c r="CR52" i="2"/>
  <c r="CQ35" i="1"/>
  <c r="CR13" i="2"/>
  <c r="CS7" i="2"/>
  <c r="Q112" i="7"/>
  <c r="CO88" i="1"/>
  <c r="P112" i="7" s="1"/>
  <c r="CS114" i="2"/>
  <c r="CS126" i="2"/>
  <c r="CR26" i="1"/>
  <c r="CP118" i="2"/>
  <c r="CP106" i="2"/>
  <c r="CP130" i="2"/>
  <c r="CO115" i="1"/>
  <c r="CO93" i="1"/>
  <c r="CO29" i="1"/>
  <c r="CO104" i="1"/>
  <c r="CS37" i="1" l="1"/>
  <c r="CS53" i="2"/>
  <c r="CR51" i="1" s="1"/>
  <c r="CR62" i="1" s="1"/>
  <c r="CP49" i="1"/>
  <c r="CP55" i="1" s="1"/>
  <c r="CR44" i="2"/>
  <c r="CQ42" i="1" s="1"/>
  <c r="C114" i="7" s="1"/>
  <c r="CP40" i="1"/>
  <c r="M113" i="7" s="1"/>
  <c r="CQ58" i="2"/>
  <c r="CQ70" i="2" s="1"/>
  <c r="CR15" i="2"/>
  <c r="CR35" i="2" s="1"/>
  <c r="CQ13" i="1"/>
  <c r="CR107" i="1"/>
  <c r="CR118" i="1"/>
  <c r="CR96" i="1"/>
  <c r="CT78" i="2"/>
  <c r="CS52" i="1"/>
  <c r="CS9" i="2"/>
  <c r="CR9" i="1" s="1"/>
  <c r="CR44" i="11" s="1"/>
  <c r="CR7" i="1"/>
  <c r="CS10" i="2"/>
  <c r="CR10" i="1" s="1"/>
  <c r="CR58" i="11" s="1"/>
  <c r="CO110" i="1"/>
  <c r="T112" i="7" s="1"/>
  <c r="CO99" i="1"/>
  <c r="R112" i="7" s="1"/>
  <c r="CO121" i="1"/>
  <c r="U112" i="7" s="1"/>
  <c r="S112" i="7"/>
  <c r="CR76" i="2"/>
  <c r="CQ50" i="1"/>
  <c r="CQ61" i="1" s="1"/>
  <c r="CP94" i="1"/>
  <c r="CP105" i="1"/>
  <c r="CP116" i="1"/>
  <c r="CP71" i="1"/>
  <c r="CQ82" i="2"/>
  <c r="CQ23" i="2"/>
  <c r="CQ117" i="1"/>
  <c r="CQ95" i="1"/>
  <c r="CQ106" i="1"/>
  <c r="CS77" i="2" l="1"/>
  <c r="CS25" i="2" s="1"/>
  <c r="CS63" i="1"/>
  <c r="CR57" i="11"/>
  <c r="CR56" i="11"/>
  <c r="CR53" i="11"/>
  <c r="CR54" i="11"/>
  <c r="CR55" i="11"/>
  <c r="CP60" i="1"/>
  <c r="CP82" i="1"/>
  <c r="CP43" i="1"/>
  <c r="J113" i="7" s="1"/>
  <c r="CQ15" i="1"/>
  <c r="F114" i="7"/>
  <c r="CQ12" i="1"/>
  <c r="G114" i="7" s="1"/>
  <c r="CS11" i="2"/>
  <c r="CS13" i="2" s="1"/>
  <c r="CQ94" i="2"/>
  <c r="CP77" i="1"/>
  <c r="CQ34" i="1"/>
  <c r="CT37" i="2"/>
  <c r="CS36" i="2"/>
  <c r="CR51" i="2"/>
  <c r="CR42" i="2"/>
  <c r="CS44" i="2" s="1"/>
  <c r="CR42" i="1" s="1"/>
  <c r="C115" i="7" s="1"/>
  <c r="CT26" i="2"/>
  <c r="CS74" i="1"/>
  <c r="CS85" i="1" s="1"/>
  <c r="CP66" i="1"/>
  <c r="O113" i="7" s="1"/>
  <c r="N113" i="7"/>
  <c r="CQ72" i="1"/>
  <c r="CQ83" i="1" s="1"/>
  <c r="CR24" i="2"/>
  <c r="CR11" i="1"/>
  <c r="CR22" i="11" s="1"/>
  <c r="CQ111" i="2"/>
  <c r="CP23" i="1"/>
  <c r="CQ123" i="2"/>
  <c r="CQ30" i="2"/>
  <c r="CR73" i="1" l="1"/>
  <c r="CR84" i="1" s="1"/>
  <c r="CQ14" i="1"/>
  <c r="H114" i="7" s="1"/>
  <c r="CR38" i="11"/>
  <c r="CP44" i="1"/>
  <c r="K113" i="7" s="1"/>
  <c r="E114" i="7"/>
  <c r="CS15" i="2"/>
  <c r="CR15" i="1" s="1"/>
  <c r="CS38" i="11" s="1"/>
  <c r="CR13" i="1"/>
  <c r="F115" i="7" s="1"/>
  <c r="CT7" i="2"/>
  <c r="CT10" i="2" s="1"/>
  <c r="CS10" i="1" s="1"/>
  <c r="CS58" i="11" s="1"/>
  <c r="CR112" i="2"/>
  <c r="CQ24" i="1"/>
  <c r="CR124" i="2"/>
  <c r="CR45" i="2"/>
  <c r="CT53" i="2"/>
  <c r="CS36" i="1"/>
  <c r="CP93" i="1"/>
  <c r="CP29" i="1"/>
  <c r="CP104" i="1"/>
  <c r="CP115" i="1"/>
  <c r="CS125" i="2"/>
  <c r="CS113" i="2"/>
  <c r="CR25" i="1"/>
  <c r="I114" i="7"/>
  <c r="CQ40" i="1"/>
  <c r="M114" i="7" s="1"/>
  <c r="CQ49" i="1"/>
  <c r="CR58" i="2"/>
  <c r="CR70" i="2" s="1"/>
  <c r="CR75" i="2"/>
  <c r="Q113" i="7"/>
  <c r="CP88" i="1"/>
  <c r="P113" i="7" s="1"/>
  <c r="CQ106" i="2"/>
  <c r="CQ130" i="2"/>
  <c r="CQ118" i="2"/>
  <c r="L115" i="7"/>
  <c r="CT126" i="2"/>
  <c r="CT114" i="2"/>
  <c r="CS26" i="1"/>
  <c r="CR35" i="1"/>
  <c r="CS52" i="2"/>
  <c r="CS56" i="11" l="1"/>
  <c r="CS55" i="11"/>
  <c r="CS54" i="11"/>
  <c r="CS53" i="11"/>
  <c r="CS57" i="11"/>
  <c r="CR41" i="11"/>
  <c r="CR40" i="11"/>
  <c r="CR43" i="11"/>
  <c r="CR42" i="11"/>
  <c r="CR12" i="1"/>
  <c r="G115" i="7" s="1"/>
  <c r="CS35" i="2"/>
  <c r="CR34" i="1" s="1"/>
  <c r="CT9" i="2"/>
  <c r="CS9" i="1" s="1"/>
  <c r="CS44" i="11" s="1"/>
  <c r="CS43" i="11" s="1"/>
  <c r="CS7" i="1"/>
  <c r="CR50" i="1"/>
  <c r="CR61" i="1" s="1"/>
  <c r="CS76" i="2"/>
  <c r="CQ94" i="1"/>
  <c r="CQ105" i="1"/>
  <c r="CQ116" i="1"/>
  <c r="CS96" i="1"/>
  <c r="CS107" i="1"/>
  <c r="CS118" i="1"/>
  <c r="J31" i="9"/>
  <c r="CQ60" i="1"/>
  <c r="CQ55" i="1"/>
  <c r="CR117" i="1"/>
  <c r="CR106" i="1"/>
  <c r="CR95" i="1"/>
  <c r="CS51" i="1"/>
  <c r="CS62" i="1" s="1"/>
  <c r="CT77" i="2"/>
  <c r="CQ43" i="1"/>
  <c r="CP110" i="1"/>
  <c r="T113" i="7" s="1"/>
  <c r="CP121" i="1"/>
  <c r="U113" i="7" s="1"/>
  <c r="S113" i="7"/>
  <c r="CP99" i="1"/>
  <c r="R113" i="7" s="1"/>
  <c r="CT36" i="2"/>
  <c r="CR23" i="2"/>
  <c r="CQ71" i="1"/>
  <c r="CQ82" i="1" s="1"/>
  <c r="CR82" i="2"/>
  <c r="CR14" i="1"/>
  <c r="H115" i="7" s="1"/>
  <c r="E115" i="7"/>
  <c r="CS40" i="11" l="1"/>
  <c r="CS41" i="11"/>
  <c r="CS42" i="11"/>
  <c r="CS51" i="2"/>
  <c r="CR49" i="1" s="1"/>
  <c r="CS42" i="2"/>
  <c r="CT44" i="2" s="1"/>
  <c r="CS42" i="1" s="1"/>
  <c r="C116" i="7" s="1"/>
  <c r="C117" i="7" s="1"/>
  <c r="C10" i="7" s="1"/>
  <c r="CT11" i="2"/>
  <c r="CT13" i="2" s="1"/>
  <c r="CT15" i="2" s="1"/>
  <c r="CS11" i="1"/>
  <c r="CS22" i="11" s="1"/>
  <c r="CS73" i="1"/>
  <c r="CS84" i="1" s="1"/>
  <c r="CT25" i="2"/>
  <c r="CR94" i="2"/>
  <c r="CQ77" i="1"/>
  <c r="I115" i="7"/>
  <c r="CR40" i="1"/>
  <c r="M115" i="7" s="1"/>
  <c r="N114" i="7"/>
  <c r="CQ66" i="1"/>
  <c r="O114" i="7" s="1"/>
  <c r="CT52" i="2"/>
  <c r="CS35" i="1"/>
  <c r="CR123" i="2"/>
  <c r="CR111" i="2"/>
  <c r="CR30" i="2"/>
  <c r="CQ23" i="1"/>
  <c r="J114" i="7"/>
  <c r="CQ44" i="1"/>
  <c r="K114" i="7" s="1"/>
  <c r="CR72" i="1"/>
  <c r="CR83" i="1" s="1"/>
  <c r="CS24" i="2"/>
  <c r="CS75" i="2" l="1"/>
  <c r="CR71" i="1" s="1"/>
  <c r="CR82" i="1" s="1"/>
  <c r="CS58" i="2"/>
  <c r="CS70" i="2" s="1"/>
  <c r="CS45" i="2"/>
  <c r="CT35" i="2"/>
  <c r="CT42" i="2" s="1"/>
  <c r="CT45" i="2" s="1"/>
  <c r="CS15" i="1"/>
  <c r="E116" i="7" s="1"/>
  <c r="E117" i="7" s="1"/>
  <c r="CS13" i="1"/>
  <c r="F116" i="7" s="1"/>
  <c r="F117" i="7" s="1"/>
  <c r="F10" i="7" s="1"/>
  <c r="L116" i="7"/>
  <c r="L117" i="7" s="1"/>
  <c r="L10" i="7" s="1"/>
  <c r="J3" i="9" s="1"/>
  <c r="L8" i="8" s="1"/>
  <c r="CR43" i="1"/>
  <c r="CR44" i="1" s="1"/>
  <c r="K115" i="7" s="1"/>
  <c r="CR60" i="1"/>
  <c r="CR55" i="1"/>
  <c r="CR130" i="2"/>
  <c r="CR118" i="2"/>
  <c r="CR106" i="2"/>
  <c r="CS50" i="1"/>
  <c r="CS61" i="1" s="1"/>
  <c r="CT76" i="2"/>
  <c r="CT113" i="2"/>
  <c r="CS25" i="1"/>
  <c r="CT125" i="2"/>
  <c r="CS112" i="2"/>
  <c r="CS124" i="2"/>
  <c r="CR24" i="1"/>
  <c r="CQ88" i="1"/>
  <c r="P114" i="7" s="1"/>
  <c r="Q114" i="7"/>
  <c r="CQ29" i="1"/>
  <c r="CQ104" i="1"/>
  <c r="CQ115" i="1"/>
  <c r="CQ93" i="1"/>
  <c r="CS23" i="2" l="1"/>
  <c r="CS30" i="2" s="1"/>
  <c r="CS82" i="2"/>
  <c r="CS94" i="2" s="1"/>
  <c r="J115" i="7"/>
  <c r="CT51" i="2"/>
  <c r="CT58" i="2" s="1"/>
  <c r="CT70" i="2" s="1"/>
  <c r="CS14" i="1"/>
  <c r="H116" i="7" s="1"/>
  <c r="CS34" i="1"/>
  <c r="I116" i="7" s="1"/>
  <c r="I117" i="7" s="1"/>
  <c r="I10" i="7" s="1"/>
  <c r="J6" i="9" s="1"/>
  <c r="L12" i="8" s="1"/>
  <c r="CS12" i="1"/>
  <c r="G116" i="7" s="1"/>
  <c r="G117" i="7"/>
  <c r="G10" i="7" s="1"/>
  <c r="J4" i="9" s="1"/>
  <c r="L9" i="8" s="1"/>
  <c r="CQ121" i="1"/>
  <c r="U114" i="7" s="1"/>
  <c r="CQ110" i="1"/>
  <c r="T114" i="7" s="1"/>
  <c r="S114" i="7"/>
  <c r="CQ99" i="1"/>
  <c r="R114" i="7" s="1"/>
  <c r="CR116" i="1"/>
  <c r="CR94" i="1"/>
  <c r="CR105" i="1"/>
  <c r="CS106" i="1"/>
  <c r="CS95" i="1"/>
  <c r="CS117" i="1"/>
  <c r="J30" i="9"/>
  <c r="CS49" i="1"/>
  <c r="E10" i="7"/>
  <c r="H117" i="7"/>
  <c r="H10" i="7" s="1"/>
  <c r="J5" i="9" s="1"/>
  <c r="L10" i="8" s="1"/>
  <c r="CR66" i="1"/>
  <c r="O115" i="7" s="1"/>
  <c r="N115" i="7"/>
  <c r="CS72" i="1"/>
  <c r="CS83" i="1" s="1"/>
  <c r="CT24" i="2"/>
  <c r="CS123" i="2" l="1"/>
  <c r="CR23" i="1"/>
  <c r="CR104" i="1" s="1"/>
  <c r="CS111" i="2"/>
  <c r="CT75" i="2"/>
  <c r="CS71" i="1" s="1"/>
  <c r="CS82" i="1" s="1"/>
  <c r="CR77" i="1"/>
  <c r="CR88" i="1" s="1"/>
  <c r="P115" i="7" s="1"/>
  <c r="CS40" i="1"/>
  <c r="M116" i="7" s="1"/>
  <c r="M117" i="7" s="1"/>
  <c r="M10" i="7" s="1"/>
  <c r="X10" i="7" s="1"/>
  <c r="CT124" i="2"/>
  <c r="CS24" i="1"/>
  <c r="CT112" i="2"/>
  <c r="CS55" i="1"/>
  <c r="CS60" i="1"/>
  <c r="CS106" i="2"/>
  <c r="CS118" i="2"/>
  <c r="CS130" i="2"/>
  <c r="CR93" i="1" l="1"/>
  <c r="CR115" i="1"/>
  <c r="CR29" i="1"/>
  <c r="CR110" i="1" s="1"/>
  <c r="T115" i="7" s="1"/>
  <c r="Q115" i="7"/>
  <c r="CT23" i="2"/>
  <c r="CT111" i="2" s="1"/>
  <c r="CT82" i="2"/>
  <c r="CS77" i="1" s="1"/>
  <c r="J7" i="9"/>
  <c r="L13" i="8" s="1"/>
  <c r="L14" i="8" s="1"/>
  <c r="CS43" i="1"/>
  <c r="J116" i="7" s="1"/>
  <c r="J117" i="7" s="1"/>
  <c r="J10" i="7" s="1"/>
  <c r="N116" i="7"/>
  <c r="N117" i="7" s="1"/>
  <c r="CS66" i="1"/>
  <c r="O116" i="7" s="1"/>
  <c r="CS116" i="1"/>
  <c r="J29" i="9"/>
  <c r="CS105" i="1"/>
  <c r="CS94" i="1"/>
  <c r="CT123" i="2" l="1"/>
  <c r="S115" i="7"/>
  <c r="CR99" i="1"/>
  <c r="R115" i="7" s="1"/>
  <c r="CR121" i="1"/>
  <c r="U115" i="7" s="1"/>
  <c r="CT94" i="2"/>
  <c r="CS23" i="1"/>
  <c r="CS93" i="1" s="1"/>
  <c r="CT30" i="2"/>
  <c r="CT118" i="2" s="1"/>
  <c r="CS44" i="1"/>
  <c r="K116" i="7" s="1"/>
  <c r="K117" i="7"/>
  <c r="K10" i="7" s="1"/>
  <c r="N10" i="7"/>
  <c r="J8" i="9" s="1"/>
  <c r="O117" i="7"/>
  <c r="O10" i="7" s="1"/>
  <c r="J9" i="9" s="1"/>
  <c r="L17" i="8" s="1"/>
  <c r="Q116" i="7"/>
  <c r="Q117" i="7" s="1"/>
  <c r="CS88" i="1"/>
  <c r="P116" i="7" s="1"/>
  <c r="J23" i="9" l="1"/>
  <c r="L16" i="8"/>
  <c r="CS115" i="1"/>
  <c r="CS104" i="1"/>
  <c r="CS29" i="1"/>
  <c r="CS121" i="1" s="1"/>
  <c r="U116" i="7" s="1"/>
  <c r="CT106" i="2"/>
  <c r="J28" i="9"/>
  <c r="CT130" i="2"/>
  <c r="Q10" i="7"/>
  <c r="P117" i="7"/>
  <c r="P10" i="7" s="1"/>
  <c r="J10" i="9" s="1"/>
  <c r="J24" i="9" l="1"/>
  <c r="L18" i="8"/>
  <c r="J35" i="9"/>
  <c r="J41" i="9" s="1"/>
  <c r="S116" i="7"/>
  <c r="S117" i="7" s="1"/>
  <c r="T117" i="7" s="1"/>
  <c r="T10" i="7" s="1"/>
  <c r="J12" i="9" s="1"/>
  <c r="L20" i="8" s="1"/>
  <c r="CS99" i="1"/>
  <c r="R116" i="7" s="1"/>
  <c r="CS110" i="1"/>
  <c r="T116" i="7" s="1"/>
  <c r="J40" i="9" l="1"/>
  <c r="J39" i="9"/>
  <c r="L24" i="8" s="1"/>
  <c r="J43" i="9"/>
  <c r="J42" i="9"/>
  <c r="J44" i="9"/>
  <c r="J45" i="9"/>
  <c r="S10" i="7"/>
  <c r="R117" i="7"/>
  <c r="R10" i="7" s="1"/>
  <c r="J11" i="9" s="1"/>
  <c r="U117" i="7"/>
  <c r="U10" i="7" s="1"/>
  <c r="J13" i="9" s="1"/>
  <c r="L21" i="8" s="1"/>
  <c r="J22" i="9" l="1"/>
  <c r="L19" i="8"/>
  <c r="Y10" i="7"/>
  <c r="L22" i="8"/>
  <c r="J17" i="9"/>
  <c r="J18" i="9" s="1"/>
  <c r="J21" i="9" s="1"/>
  <c r="AA10" i="7"/>
  <c r="L23" i="8" l="1"/>
  <c r="L1" i="8"/>
  <c r="AD53" i="1"/>
  <c r="AD64" i="1" s="1"/>
  <c r="AC52" i="1"/>
  <c r="AC63" i="1" s="1"/>
  <c r="AC51" i="1"/>
  <c r="AC62" i="1" s="1"/>
  <c r="AA52" i="1"/>
  <c r="AA63" i="1" s="1"/>
  <c r="AB53" i="1"/>
  <c r="AB64" i="1" s="1"/>
  <c r="AB52" i="1"/>
  <c r="AB63" i="1" s="1"/>
  <c r="AA50" i="1"/>
  <c r="AA61" i="1" s="1"/>
  <c r="AC53" i="1"/>
  <c r="AC64" i="1" s="1"/>
  <c r="Z54" i="1"/>
  <c r="Z65" i="1" s="1"/>
  <c r="AD54" i="1"/>
  <c r="AD65" i="1" s="1"/>
  <c r="Z50" i="1"/>
  <c r="Z61" i="1" s="1"/>
  <c r="AB49" i="1"/>
  <c r="AB60" i="1" s="1"/>
  <c r="AC50" i="1"/>
  <c r="AC61" i="1" s="1"/>
  <c r="AD51" i="1"/>
  <c r="AD62" i="1" s="1"/>
  <c r="Z52" i="1"/>
  <c r="Z63" i="1" s="1"/>
  <c r="AC49" i="1"/>
  <c r="AC60" i="1" s="1"/>
  <c r="AD50" i="1"/>
  <c r="AD61" i="1" s="1"/>
  <c r="AE51" i="1"/>
  <c r="AE62" i="1" s="1"/>
  <c r="AC48" i="1"/>
  <c r="Z48" i="1"/>
  <c r="AE71" i="1"/>
  <c r="AB51" i="1"/>
  <c r="AB62" i="1" s="1"/>
  <c r="AE50" i="1"/>
  <c r="AE61" i="1" s="1"/>
  <c r="AD48" i="1"/>
  <c r="AE48" i="1"/>
  <c r="AD70" i="1" l="1"/>
  <c r="AD81" i="1" s="1"/>
  <c r="AB58" i="3"/>
  <c r="AB70" i="3" s="1"/>
  <c r="AB74" i="1"/>
  <c r="AB85" i="1" s="1"/>
  <c r="AA26" i="1"/>
  <c r="AA58" i="3"/>
  <c r="AA70" i="3" s="1"/>
  <c r="AE58" i="3"/>
  <c r="AE70" i="3" s="1"/>
  <c r="AB71" i="1"/>
  <c r="AB82" i="1" s="1"/>
  <c r="Z53" i="1"/>
  <c r="Z64" i="1" s="1"/>
  <c r="AD115" i="3"/>
  <c r="AA53" i="1"/>
  <c r="AA64" i="1" s="1"/>
  <c r="Z49" i="1"/>
  <c r="Z60" i="1" s="1"/>
  <c r="AA48" i="1"/>
  <c r="AA59" i="1" s="1"/>
  <c r="Z70" i="1"/>
  <c r="Z81" i="1" s="1"/>
  <c r="Z51" i="1"/>
  <c r="Z62" i="1" s="1"/>
  <c r="AC73" i="1"/>
  <c r="AC84" i="1" s="1"/>
  <c r="AF58" i="3"/>
  <c r="AF70" i="3" s="1"/>
  <c r="AD59" i="1"/>
  <c r="AE59" i="1"/>
  <c r="AD74" i="1"/>
  <c r="AB72" i="1"/>
  <c r="AA70" i="1"/>
  <c r="Z59" i="1"/>
  <c r="AB70" i="1"/>
  <c r="AC59" i="1"/>
  <c r="AE49" i="1"/>
  <c r="AE60" i="1" s="1"/>
  <c r="AC54" i="1"/>
  <c r="AC65" i="1" s="1"/>
  <c r="AB48" i="1"/>
  <c r="AD52" i="1"/>
  <c r="AD63" i="1" s="1"/>
  <c r="AC76" i="1"/>
  <c r="AA51" i="1"/>
  <c r="AA62" i="1" s="1"/>
  <c r="AE52" i="1"/>
  <c r="AE63" i="1" s="1"/>
  <c r="AE76" i="1"/>
  <c r="AE53" i="1"/>
  <c r="AE64" i="1" s="1"/>
  <c r="AD49" i="1"/>
  <c r="AD60" i="1" s="1"/>
  <c r="AB54" i="1"/>
  <c r="AB65" i="1" s="1"/>
  <c r="AA76" i="1"/>
  <c r="AC58" i="3"/>
  <c r="AC70" i="3" s="1"/>
  <c r="AA49" i="1"/>
  <c r="AA60" i="1" s="1"/>
  <c r="AB50" i="1"/>
  <c r="AB61" i="1" s="1"/>
  <c r="Z75" i="1"/>
  <c r="AD58" i="3"/>
  <c r="AD70" i="3" s="1"/>
  <c r="AA54" i="1"/>
  <c r="AA65" i="1" s="1"/>
  <c r="Z73" i="1"/>
  <c r="AA75" i="1"/>
  <c r="AE54" i="1"/>
  <c r="AE65" i="1" s="1"/>
  <c r="Z86" i="1" l="1"/>
  <c r="AA86" i="1"/>
  <c r="AB114" i="3"/>
  <c r="AA110" i="3"/>
  <c r="AC87" i="1"/>
  <c r="AC55" i="1"/>
  <c r="AC66" i="1" s="1"/>
  <c r="O33" i="7" s="1"/>
  <c r="AA81" i="1"/>
  <c r="AA74" i="1"/>
  <c r="AA85" i="1" s="1"/>
  <c r="AC25" i="1"/>
  <c r="AC111" i="3"/>
  <c r="Z84" i="1"/>
  <c r="AC27" i="1"/>
  <c r="AC108" i="1" s="1"/>
  <c r="AC75" i="1"/>
  <c r="AC86" i="1" s="1"/>
  <c r="Z55" i="1"/>
  <c r="Z66" i="1" s="1"/>
  <c r="O30" i="7" s="1"/>
  <c r="AE82" i="1"/>
  <c r="AE87" i="1"/>
  <c r="AB76" i="1"/>
  <c r="AB87" i="1" s="1"/>
  <c r="Z72" i="1"/>
  <c r="Z83" i="1" s="1"/>
  <c r="AA113" i="3"/>
  <c r="Z25" i="1"/>
  <c r="AE82" i="3"/>
  <c r="AD71" i="1"/>
  <c r="AD82" i="1" s="1"/>
  <c r="AA87" i="1"/>
  <c r="AF116" i="3"/>
  <c r="AE28" i="1"/>
  <c r="AA73" i="1"/>
  <c r="AA84" i="1" s="1"/>
  <c r="AC72" i="1"/>
  <c r="AC83" i="1" s="1"/>
  <c r="Z76" i="1"/>
  <c r="Z87" i="1" s="1"/>
  <c r="AB59" i="1"/>
  <c r="AB55" i="1"/>
  <c r="AB83" i="1"/>
  <c r="AE55" i="1"/>
  <c r="AB116" i="3"/>
  <c r="AA28" i="1"/>
  <c r="AA55" i="1"/>
  <c r="AD76" i="1"/>
  <c r="AD87" i="1" s="1"/>
  <c r="AE72" i="1"/>
  <c r="AE83" i="1" s="1"/>
  <c r="AA118" i="1"/>
  <c r="AA107" i="1"/>
  <c r="AC110" i="3"/>
  <c r="AB22" i="1"/>
  <c r="AB110" i="3"/>
  <c r="AA22" i="1"/>
  <c r="AE114" i="3"/>
  <c r="AD26" i="1"/>
  <c r="AA72" i="1"/>
  <c r="AA83" i="1" s="1"/>
  <c r="Z27" i="1"/>
  <c r="AA115" i="3"/>
  <c r="AB73" i="1"/>
  <c r="AB84" i="1" s="1"/>
  <c r="AE74" i="1"/>
  <c r="AE85" i="1" s="1"/>
  <c r="AD75" i="1"/>
  <c r="AD86" i="1" s="1"/>
  <c r="AA27" i="1"/>
  <c r="AB115" i="3"/>
  <c r="AA71" i="1"/>
  <c r="AA82" i="1" s="1"/>
  <c r="AB82" i="3"/>
  <c r="AE73" i="1"/>
  <c r="AE84" i="1" s="1"/>
  <c r="AD73" i="1"/>
  <c r="AD84" i="1" s="1"/>
  <c r="AC71" i="1"/>
  <c r="AC82" i="1" s="1"/>
  <c r="AD82" i="3"/>
  <c r="AF111" i="3"/>
  <c r="AE23" i="1"/>
  <c r="AE110" i="3"/>
  <c r="AD22" i="1"/>
  <c r="AC28" i="1"/>
  <c r="AD116" i="3"/>
  <c r="AC82" i="3"/>
  <c r="Z71" i="1"/>
  <c r="Z82" i="1" s="1"/>
  <c r="AA82" i="3"/>
  <c r="AF82" i="3"/>
  <c r="AB81" i="1"/>
  <c r="AD85" i="1"/>
  <c r="AC74" i="1"/>
  <c r="AC85" i="1" s="1"/>
  <c r="AB75" i="1"/>
  <c r="AB86" i="1" s="1"/>
  <c r="Z74" i="1"/>
  <c r="Z85" i="1" s="1"/>
  <c r="AE75" i="1"/>
  <c r="AE86" i="1" s="1"/>
  <c r="AD72" i="1"/>
  <c r="AD83" i="1" s="1"/>
  <c r="AC70" i="1"/>
  <c r="AC81" i="1" s="1"/>
  <c r="AE70" i="1"/>
  <c r="AE81" i="1" s="1"/>
  <c r="AC112" i="3"/>
  <c r="AB24" i="1"/>
  <c r="AD55" i="1"/>
  <c r="N33" i="7" l="1"/>
  <c r="AA96" i="1"/>
  <c r="AD113" i="3"/>
  <c r="AB23" i="1"/>
  <c r="AB93" i="1" s="1"/>
  <c r="N30" i="7"/>
  <c r="Z22" i="1"/>
  <c r="Z103" i="1" s="1"/>
  <c r="AC114" i="3"/>
  <c r="AB26" i="1"/>
  <c r="AC119" i="1"/>
  <c r="AC97" i="1"/>
  <c r="AA30" i="3"/>
  <c r="AA106" i="3" s="1"/>
  <c r="AB94" i="1"/>
  <c r="AB116" i="1"/>
  <c r="AB105" i="1"/>
  <c r="AD30" i="3"/>
  <c r="AD110" i="3"/>
  <c r="AC22" i="1"/>
  <c r="AC120" i="1"/>
  <c r="AC109" i="1"/>
  <c r="AC98" i="1"/>
  <c r="AB111" i="3"/>
  <c r="AA23" i="1"/>
  <c r="AA108" i="1"/>
  <c r="AA97" i="1"/>
  <c r="AA119" i="1"/>
  <c r="Z97" i="1"/>
  <c r="Z119" i="1"/>
  <c r="Z108" i="1"/>
  <c r="AB30" i="3"/>
  <c r="AC115" i="3"/>
  <c r="AB27" i="1"/>
  <c r="AD92" i="1"/>
  <c r="AD114" i="1"/>
  <c r="AD103" i="1"/>
  <c r="AD111" i="3"/>
  <c r="AC23" i="1"/>
  <c r="AE113" i="3"/>
  <c r="AD25" i="1"/>
  <c r="AB94" i="3"/>
  <c r="AA77" i="1"/>
  <c r="AC113" i="3"/>
  <c r="AB25" i="1"/>
  <c r="AC95" i="1"/>
  <c r="AC106" i="1"/>
  <c r="AC117" i="1"/>
  <c r="AD96" i="1"/>
  <c r="AD107" i="1"/>
  <c r="AD118" i="1"/>
  <c r="AD112" i="3"/>
  <c r="AC24" i="1"/>
  <c r="AE111" i="3"/>
  <c r="AD23" i="1"/>
  <c r="AB77" i="1"/>
  <c r="AC94" i="3"/>
  <c r="AD94" i="3"/>
  <c r="AC77" i="1"/>
  <c r="AB103" i="1"/>
  <c r="AB114" i="1"/>
  <c r="AB92" i="1"/>
  <c r="AE66" i="1"/>
  <c r="O35" i="7" s="1"/>
  <c r="N35" i="7"/>
  <c r="AB113" i="3"/>
  <c r="AA25" i="1"/>
  <c r="Z24" i="1"/>
  <c r="AA112" i="3"/>
  <c r="AF110" i="3"/>
  <c r="AF30" i="3"/>
  <c r="AE22" i="1"/>
  <c r="AE112" i="3"/>
  <c r="AD24" i="1"/>
  <c r="AD114" i="3"/>
  <c r="AC26" i="1"/>
  <c r="AF94" i="3"/>
  <c r="AE77" i="1"/>
  <c r="AF113" i="3"/>
  <c r="AE25" i="1"/>
  <c r="AE115" i="3"/>
  <c r="AD27" i="1"/>
  <c r="N34" i="7"/>
  <c r="AD66" i="1"/>
  <c r="O34" i="7" s="1"/>
  <c r="AA114" i="3"/>
  <c r="Z26" i="1"/>
  <c r="AA94" i="3"/>
  <c r="Z77" i="1"/>
  <c r="AE30" i="3"/>
  <c r="AE115" i="1"/>
  <c r="AE104" i="1"/>
  <c r="AE93" i="1"/>
  <c r="AF114" i="3"/>
  <c r="AE26" i="1"/>
  <c r="AB112" i="3"/>
  <c r="AA24" i="1"/>
  <c r="AA114" i="1"/>
  <c r="AA92" i="1"/>
  <c r="AA103" i="1"/>
  <c r="AC30" i="3"/>
  <c r="AD28" i="1"/>
  <c r="AE116" i="3"/>
  <c r="N31" i="7"/>
  <c r="AA66" i="1"/>
  <c r="O31" i="7" s="1"/>
  <c r="AA116" i="3"/>
  <c r="Z28" i="1"/>
  <c r="AE94" i="3"/>
  <c r="AD77" i="1"/>
  <c r="AE27" i="1"/>
  <c r="AF115" i="3"/>
  <c r="AA111" i="3"/>
  <c r="Z23" i="1"/>
  <c r="AF112" i="3"/>
  <c r="AE24" i="1"/>
  <c r="AA120" i="1"/>
  <c r="AA98" i="1"/>
  <c r="AA109" i="1"/>
  <c r="N32" i="7"/>
  <c r="AB66" i="1"/>
  <c r="O32" i="7" s="1"/>
  <c r="AE120" i="1"/>
  <c r="AE109" i="1"/>
  <c r="AE98" i="1"/>
  <c r="Z95" i="1"/>
  <c r="Z106" i="1"/>
  <c r="Z117" i="1"/>
  <c r="AC116" i="3"/>
  <c r="AB28" i="1"/>
  <c r="AA29" i="1" l="1"/>
  <c r="AA121" i="1" s="1"/>
  <c r="U31" i="7" s="1"/>
  <c r="AB115" i="1"/>
  <c r="AB104" i="1"/>
  <c r="Z114" i="1"/>
  <c r="Z92" i="1"/>
  <c r="E34" i="9"/>
  <c r="E33" i="9"/>
  <c r="E28" i="9"/>
  <c r="AB107" i="1"/>
  <c r="AB96" i="1"/>
  <c r="AB118" i="1"/>
  <c r="Z29" i="1"/>
  <c r="Z110" i="1" s="1"/>
  <c r="T30" i="7" s="1"/>
  <c r="AA118" i="3"/>
  <c r="E30" i="9"/>
  <c r="E32" i="9"/>
  <c r="E31" i="9"/>
  <c r="E29" i="9"/>
  <c r="N42" i="7"/>
  <c r="N5" i="7" s="1"/>
  <c r="E8" i="9" s="1"/>
  <c r="G16" i="8" s="1"/>
  <c r="AB98" i="1"/>
  <c r="AB109" i="1"/>
  <c r="AB120" i="1"/>
  <c r="AE116" i="1"/>
  <c r="AE94" i="1"/>
  <c r="AE105" i="1"/>
  <c r="AE106" i="1"/>
  <c r="AE95" i="1"/>
  <c r="AE117" i="1"/>
  <c r="AC118" i="1"/>
  <c r="AC107" i="1"/>
  <c r="AC96" i="1"/>
  <c r="AE103" i="1"/>
  <c r="AE92" i="1"/>
  <c r="AE114" i="1"/>
  <c r="AE29" i="1"/>
  <c r="Z105" i="1"/>
  <c r="Z94" i="1"/>
  <c r="Z116" i="1"/>
  <c r="AB88" i="1"/>
  <c r="P32" i="7" s="1"/>
  <c r="Q32" i="7"/>
  <c r="AE108" i="1"/>
  <c r="AE97" i="1"/>
  <c r="AE119" i="1"/>
  <c r="AD98" i="1"/>
  <c r="AD120" i="1"/>
  <c r="AD109" i="1"/>
  <c r="AE96" i="1"/>
  <c r="AE118" i="1"/>
  <c r="AE107" i="1"/>
  <c r="Z96" i="1"/>
  <c r="Z118" i="1"/>
  <c r="Z107" i="1"/>
  <c r="AF118" i="3"/>
  <c r="AF106" i="3"/>
  <c r="AA95" i="1"/>
  <c r="AA106" i="1"/>
  <c r="AA117" i="1"/>
  <c r="AB29" i="1"/>
  <c r="AC88" i="1"/>
  <c r="P33" i="7" s="1"/>
  <c r="Q33" i="7"/>
  <c r="AD93" i="1"/>
  <c r="AD115" i="1"/>
  <c r="AD104" i="1"/>
  <c r="Q31" i="7"/>
  <c r="AA88" i="1"/>
  <c r="P31" i="7" s="1"/>
  <c r="AC104" i="1"/>
  <c r="AC93" i="1"/>
  <c r="AC115" i="1"/>
  <c r="AB106" i="3"/>
  <c r="AB118" i="3"/>
  <c r="AC92" i="1"/>
  <c r="AC114" i="1"/>
  <c r="AC103" i="1"/>
  <c r="AC29" i="1"/>
  <c r="Q34" i="7"/>
  <c r="AD88" i="1"/>
  <c r="P34" i="7" s="1"/>
  <c r="AC106" i="3"/>
  <c r="AC118" i="3"/>
  <c r="AD105" i="1"/>
  <c r="AD94" i="1"/>
  <c r="AD116" i="1"/>
  <c r="Z115" i="1"/>
  <c r="Z93" i="1"/>
  <c r="Z104" i="1"/>
  <c r="AE106" i="3"/>
  <c r="AE118" i="3"/>
  <c r="AD119" i="1"/>
  <c r="AD97" i="1"/>
  <c r="AD108" i="1"/>
  <c r="Q35" i="7"/>
  <c r="AE88" i="1"/>
  <c r="P35" i="7" s="1"/>
  <c r="AA105" i="1"/>
  <c r="AA94" i="1"/>
  <c r="AA116" i="1"/>
  <c r="Z88" i="1"/>
  <c r="P30" i="7" s="1"/>
  <c r="Q30" i="7"/>
  <c r="AC105" i="1"/>
  <c r="AC116" i="1"/>
  <c r="AC94" i="1"/>
  <c r="AB117" i="1"/>
  <c r="AB106" i="1"/>
  <c r="AB95" i="1"/>
  <c r="AD106" i="1"/>
  <c r="AD117" i="1"/>
  <c r="AD95" i="1"/>
  <c r="AD29" i="1"/>
  <c r="AB119" i="1"/>
  <c r="AB97" i="1"/>
  <c r="AB108" i="1"/>
  <c r="AD118" i="3"/>
  <c r="AD106" i="3"/>
  <c r="Z98" i="1"/>
  <c r="Z109" i="1"/>
  <c r="Z120" i="1"/>
  <c r="AA104" i="1"/>
  <c r="AA93" i="1"/>
  <c r="AA115" i="1"/>
  <c r="E35" i="9" l="1"/>
  <c r="E39" i="9" s="1"/>
  <c r="G24" i="8" s="1"/>
  <c r="Z99" i="1"/>
  <c r="R30" i="7" s="1"/>
  <c r="S30" i="7"/>
  <c r="Z121" i="1"/>
  <c r="U30" i="7" s="1"/>
  <c r="AA110" i="1"/>
  <c r="T31" i="7" s="1"/>
  <c r="O42" i="7"/>
  <c r="O5" i="7" s="1"/>
  <c r="E9" i="9" s="1"/>
  <c r="G17" i="8" s="1"/>
  <c r="AA99" i="1"/>
  <c r="R31" i="7" s="1"/>
  <c r="E23" i="9"/>
  <c r="F23" i="9"/>
  <c r="Q42" i="7"/>
  <c r="Q5" i="7" s="1"/>
  <c r="S31" i="7"/>
  <c r="AB99" i="1"/>
  <c r="R32" i="7" s="1"/>
  <c r="AB110" i="1"/>
  <c r="T32" i="7" s="1"/>
  <c r="AB121" i="1"/>
  <c r="U32" i="7" s="1"/>
  <c r="S32" i="7"/>
  <c r="S35" i="7"/>
  <c r="AE99" i="1"/>
  <c r="R35" i="7" s="1"/>
  <c r="AE110" i="1"/>
  <c r="T35" i="7" s="1"/>
  <c r="AE121" i="1"/>
  <c r="U35" i="7" s="1"/>
  <c r="AD99" i="1"/>
  <c r="R34" i="7" s="1"/>
  <c r="AD121" i="1"/>
  <c r="U34" i="7" s="1"/>
  <c r="S34" i="7"/>
  <c r="AD110" i="1"/>
  <c r="T34" i="7" s="1"/>
  <c r="AC110" i="1"/>
  <c r="T33" i="7" s="1"/>
  <c r="AC99" i="1"/>
  <c r="R33" i="7" s="1"/>
  <c r="S33" i="7"/>
  <c r="AC121" i="1"/>
  <c r="U33" i="7" s="1"/>
  <c r="E45" i="9" l="1"/>
  <c r="E41" i="9"/>
  <c r="E43" i="9"/>
  <c r="P42" i="7"/>
  <c r="P5" i="7" s="1"/>
  <c r="E10" i="9" s="1"/>
  <c r="E42" i="9"/>
  <c r="E44" i="9"/>
  <c r="E40" i="9"/>
  <c r="S42" i="7"/>
  <c r="R42" i="7" s="1"/>
  <c r="R5" i="7" s="1"/>
  <c r="E11" i="9" s="1"/>
  <c r="G19" i="8" s="1"/>
  <c r="F24" i="9" l="1"/>
  <c r="G18" i="8"/>
  <c r="E24" i="9"/>
  <c r="E22" i="9"/>
  <c r="F22" i="9"/>
  <c r="T42" i="7"/>
  <c r="T5" i="7" s="1"/>
  <c r="E12" i="9" s="1"/>
  <c r="G20" i="8" s="1"/>
  <c r="U42" i="7"/>
  <c r="U5" i="7" s="1"/>
  <c r="E13" i="9" s="1"/>
  <c r="G21" i="8" s="1"/>
  <c r="S5" i="7"/>
  <c r="G22" i="8" l="1"/>
  <c r="S1" i="7"/>
  <c r="Y5" i="7"/>
  <c r="E17" i="9"/>
  <c r="Y6" i="7"/>
  <c r="AA5" i="7"/>
  <c r="G23" i="8" l="1"/>
  <c r="G1" i="8"/>
  <c r="H23" i="8"/>
  <c r="E18" i="9"/>
  <c r="E21" i="9" s="1"/>
  <c r="F18" i="9"/>
  <c r="F21" i="9" s="1"/>
  <c r="P15" i="1" l="1"/>
  <c r="E17" i="7" s="1"/>
  <c r="P14" i="1" l="1"/>
  <c r="H17" i="7" s="1"/>
  <c r="AB38" i="11"/>
  <c r="AB43" i="11" l="1"/>
  <c r="AB41" i="11"/>
  <c r="AB42" i="11"/>
  <c r="AB40" i="11"/>
  <c r="N15" i="1"/>
  <c r="E15" i="7" l="1"/>
  <c r="N14" i="1"/>
  <c r="H15" i="7" s="1"/>
  <c r="P14" i="2"/>
  <c r="O15" i="1"/>
  <c r="U38" i="11" s="1"/>
  <c r="U43" i="11" s="1"/>
  <c r="U21" i="11" s="1"/>
  <c r="U17" i="11" l="1"/>
  <c r="U41" i="11"/>
  <c r="U19" i="11" s="1"/>
  <c r="U40" i="11"/>
  <c r="U18" i="11" s="1"/>
  <c r="Z38" i="11"/>
  <c r="AA38" i="11"/>
  <c r="X38" i="11"/>
  <c r="W38" i="11"/>
  <c r="V38" i="11"/>
  <c r="Y38" i="11"/>
  <c r="O14" i="1"/>
  <c r="H16" i="7" s="1"/>
  <c r="E16" i="7"/>
  <c r="E27" i="7" s="1"/>
  <c r="U42" i="11"/>
  <c r="U20" i="11" s="1"/>
  <c r="W41" i="11" l="1"/>
  <c r="W43" i="11"/>
  <c r="W42" i="11"/>
  <c r="W40" i="11"/>
  <c r="H27" i="7"/>
  <c r="H4" i="7" s="1"/>
  <c r="D5" i="9" s="1"/>
  <c r="F10" i="8" s="1"/>
  <c r="E4" i="7"/>
  <c r="Y40" i="11"/>
  <c r="Y41" i="11"/>
  <c r="Y43" i="11"/>
  <c r="Y42" i="11"/>
  <c r="AA43" i="11"/>
  <c r="AA40" i="11"/>
  <c r="AA42" i="11"/>
  <c r="AA41" i="11"/>
  <c r="V17" i="1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BK17" i="11" s="1"/>
  <c r="BL17" i="11" s="1"/>
  <c r="BM17" i="11" s="1"/>
  <c r="BN17" i="11" s="1"/>
  <c r="BO17" i="11" s="1"/>
  <c r="BP17" i="11" s="1"/>
  <c r="BQ17" i="11" s="1"/>
  <c r="BR17" i="11" s="1"/>
  <c r="BS17" i="11" s="1"/>
  <c r="BT17" i="11" s="1"/>
  <c r="BU17" i="11" s="1"/>
  <c r="BV17" i="11" s="1"/>
  <c r="BW17" i="11" s="1"/>
  <c r="BX17" i="11" s="1"/>
  <c r="BY17" i="11" s="1"/>
  <c r="BZ17" i="11" s="1"/>
  <c r="CA17" i="11" s="1"/>
  <c r="CB17" i="11" s="1"/>
  <c r="CC17" i="11" s="1"/>
  <c r="CD17" i="11" s="1"/>
  <c r="CE17" i="11" s="1"/>
  <c r="CF17" i="11" s="1"/>
  <c r="CG17" i="11" s="1"/>
  <c r="CH17" i="11" s="1"/>
  <c r="CI17" i="11" s="1"/>
  <c r="CJ17" i="11" s="1"/>
  <c r="CK17" i="11" s="1"/>
  <c r="CL17" i="11" s="1"/>
  <c r="CM17" i="11" s="1"/>
  <c r="CN17" i="11" s="1"/>
  <c r="CO17" i="11" s="1"/>
  <c r="CP17" i="11" s="1"/>
  <c r="CQ17" i="11" s="1"/>
  <c r="CR17" i="11" s="1"/>
  <c r="CS17" i="11" s="1"/>
  <c r="X41" i="11"/>
  <c r="X43" i="11"/>
  <c r="X42" i="11"/>
  <c r="X40" i="11"/>
  <c r="V42" i="11"/>
  <c r="V20" i="11" s="1"/>
  <c r="V41" i="11"/>
  <c r="V19" i="11" s="1"/>
  <c r="V43" i="11"/>
  <c r="V21" i="11" s="1"/>
  <c r="W21" i="11" s="1"/>
  <c r="V40" i="11"/>
  <c r="V18" i="11" s="1"/>
  <c r="Z42" i="11"/>
  <c r="Z40" i="11"/>
  <c r="Z41" i="11"/>
  <c r="Z43" i="11"/>
  <c r="W20" i="11" l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BL20" i="11" s="1"/>
  <c r="BM20" i="11" s="1"/>
  <c r="BN20" i="11" s="1"/>
  <c r="BO20" i="11" s="1"/>
  <c r="BP20" i="11" s="1"/>
  <c r="BQ20" i="11" s="1"/>
  <c r="BR20" i="11" s="1"/>
  <c r="BS20" i="11" s="1"/>
  <c r="BT20" i="11" s="1"/>
  <c r="BU20" i="11" s="1"/>
  <c r="BV20" i="11" s="1"/>
  <c r="BW20" i="11" s="1"/>
  <c r="BX20" i="11" s="1"/>
  <c r="BY20" i="11" s="1"/>
  <c r="BZ20" i="11" s="1"/>
  <c r="CA20" i="11" s="1"/>
  <c r="CB20" i="11" s="1"/>
  <c r="CC20" i="11" s="1"/>
  <c r="CD20" i="11" s="1"/>
  <c r="CE20" i="11" s="1"/>
  <c r="CF20" i="11" s="1"/>
  <c r="CG20" i="11" s="1"/>
  <c r="CH20" i="11" s="1"/>
  <c r="CI20" i="11" s="1"/>
  <c r="CJ20" i="11" s="1"/>
  <c r="CK20" i="11" s="1"/>
  <c r="CL20" i="11" s="1"/>
  <c r="CM20" i="11" s="1"/>
  <c r="CN20" i="11" s="1"/>
  <c r="CO20" i="11" s="1"/>
  <c r="CP20" i="11" s="1"/>
  <c r="CQ20" i="11" s="1"/>
  <c r="CR20" i="11" s="1"/>
  <c r="CS20" i="11" s="1"/>
  <c r="W19" i="11"/>
  <c r="W18" i="11"/>
  <c r="X18" i="11" s="1"/>
  <c r="Y18" i="11" s="1"/>
  <c r="Z18" i="11" s="1"/>
  <c r="AA18" i="11" s="1"/>
  <c r="X21" i="11"/>
  <c r="Y21" i="11" s="1"/>
  <c r="Z21" i="11" s="1"/>
  <c r="X19" i="11"/>
  <c r="Y19" i="11" s="1"/>
  <c r="Z19" i="11" s="1"/>
  <c r="AA19" i="11" s="1"/>
  <c r="AB19" i="11" s="1"/>
  <c r="AC19" i="11" s="1"/>
  <c r="AD19" i="11" s="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BK19" i="11" s="1"/>
  <c r="BL19" i="11" s="1"/>
  <c r="BM19" i="11" s="1"/>
  <c r="BN19" i="11" s="1"/>
  <c r="BO19" i="11" s="1"/>
  <c r="BP19" i="11" s="1"/>
  <c r="BQ19" i="11" s="1"/>
  <c r="BR19" i="11" s="1"/>
  <c r="BS19" i="11" s="1"/>
  <c r="BT19" i="11" s="1"/>
  <c r="BU19" i="11" s="1"/>
  <c r="BV19" i="11" s="1"/>
  <c r="BW19" i="11" s="1"/>
  <c r="BX19" i="11" s="1"/>
  <c r="BY19" i="11" s="1"/>
  <c r="BZ19" i="11" s="1"/>
  <c r="CA19" i="11" s="1"/>
  <c r="CB19" i="11" s="1"/>
  <c r="CC19" i="11" s="1"/>
  <c r="CD19" i="11" s="1"/>
  <c r="CE19" i="11" s="1"/>
  <c r="CF19" i="11" s="1"/>
  <c r="CG19" i="11" s="1"/>
  <c r="CH19" i="11" s="1"/>
  <c r="CI19" i="11" s="1"/>
  <c r="CJ19" i="11" s="1"/>
  <c r="CK19" i="11" s="1"/>
  <c r="CL19" i="11" s="1"/>
  <c r="CM19" i="11" s="1"/>
  <c r="CN19" i="11" s="1"/>
  <c r="CO19" i="11" s="1"/>
  <c r="CP19" i="11" s="1"/>
  <c r="CQ19" i="11" s="1"/>
  <c r="CR19" i="11" s="1"/>
  <c r="CS19" i="11" s="1"/>
  <c r="AA21" i="11" l="1"/>
  <c r="AA24" i="11" s="1"/>
  <c r="Z26" i="11"/>
  <c r="AB18" i="11"/>
  <c r="Z24" i="11"/>
  <c r="AC18" i="11" l="1"/>
  <c r="AA26" i="11"/>
  <c r="AB21" i="11"/>
  <c r="AB26" i="11" l="1"/>
  <c r="AB27" i="11" s="1"/>
  <c r="AC21" i="11"/>
  <c r="AC24" i="11" s="1"/>
  <c r="AD18" i="11"/>
  <c r="AB24" i="11"/>
  <c r="AB25" i="11" s="1"/>
  <c r="AE18" i="11" l="1"/>
  <c r="AD21" i="11"/>
  <c r="AC26" i="11"/>
  <c r="AE21" i="11" l="1"/>
  <c r="AE24" i="11" s="1"/>
  <c r="AD26" i="11"/>
  <c r="AF18" i="11"/>
  <c r="AD24" i="11"/>
  <c r="AG18" i="11" l="1"/>
  <c r="AE25" i="11"/>
  <c r="AE26" i="11"/>
  <c r="AE27" i="11" s="1"/>
  <c r="AF21" i="11"/>
  <c r="AH18" i="11" l="1"/>
  <c r="AF26" i="11"/>
  <c r="AG21" i="11"/>
  <c r="AF24" i="11"/>
  <c r="AH21" i="11" l="1"/>
  <c r="AH24" i="11" s="1"/>
  <c r="AG26" i="11"/>
  <c r="AI18" i="11"/>
  <c r="AG24" i="11"/>
  <c r="AH25" i="11" l="1"/>
  <c r="AJ18" i="11"/>
  <c r="AH26" i="11"/>
  <c r="AH27" i="11" s="1"/>
  <c r="AI21" i="11"/>
  <c r="AI24" i="11" s="1"/>
  <c r="AK18" i="11" l="1"/>
  <c r="AI26" i="11"/>
  <c r="AJ21" i="11"/>
  <c r="AJ24" i="11" s="1"/>
  <c r="AL18" i="11" l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BK18" i="11" s="1"/>
  <c r="BL18" i="11" s="1"/>
  <c r="BM18" i="11" s="1"/>
  <c r="BN18" i="11" s="1"/>
  <c r="BO18" i="11" s="1"/>
  <c r="BP18" i="11" s="1"/>
  <c r="BQ18" i="11" s="1"/>
  <c r="BR18" i="11" s="1"/>
  <c r="BS18" i="11" s="1"/>
  <c r="BT18" i="11" s="1"/>
  <c r="BU18" i="11" s="1"/>
  <c r="BV18" i="11" s="1"/>
  <c r="BW18" i="11" s="1"/>
  <c r="BX18" i="11" s="1"/>
  <c r="BY18" i="11" s="1"/>
  <c r="BZ18" i="11" s="1"/>
  <c r="CA18" i="11" s="1"/>
  <c r="CB18" i="11" s="1"/>
  <c r="CC18" i="11" s="1"/>
  <c r="CD18" i="11" s="1"/>
  <c r="CE18" i="11" s="1"/>
  <c r="CF18" i="11" s="1"/>
  <c r="CG18" i="11" s="1"/>
  <c r="CH18" i="11" s="1"/>
  <c r="CI18" i="11" s="1"/>
  <c r="CJ18" i="11" s="1"/>
  <c r="CK18" i="11" s="1"/>
  <c r="CL18" i="11" s="1"/>
  <c r="CM18" i="11" s="1"/>
  <c r="CN18" i="11" s="1"/>
  <c r="CO18" i="11" s="1"/>
  <c r="CP18" i="11" s="1"/>
  <c r="CQ18" i="11" s="1"/>
  <c r="CR18" i="11" s="1"/>
  <c r="CS18" i="11" s="1"/>
  <c r="AJ26" i="11"/>
  <c r="AK21" i="11"/>
  <c r="AK24" i="11" s="1"/>
  <c r="AK25" i="11" s="1"/>
  <c r="AL21" i="11" l="1"/>
  <c r="AK26" i="11"/>
  <c r="AK27" i="11" s="1"/>
  <c r="AL26" i="11" l="1"/>
  <c r="AM21" i="11"/>
  <c r="AM26" i="11" l="1"/>
  <c r="AN21" i="11"/>
  <c r="AN26" i="11" l="1"/>
  <c r="AO21" i="11"/>
  <c r="AP21" i="11" l="1"/>
  <c r="AO26" i="11"/>
  <c r="AP26" i="11" l="1"/>
  <c r="AQ21" i="11"/>
  <c r="AR21" i="11" l="1"/>
  <c r="AQ26" i="11"/>
  <c r="AR26" i="11" l="1"/>
  <c r="AS21" i="11"/>
  <c r="AT21" i="11" l="1"/>
  <c r="AS26" i="11"/>
  <c r="AT26" i="11" l="1"/>
  <c r="AU21" i="11"/>
  <c r="AU26" i="11" l="1"/>
  <c r="AV21" i="11"/>
  <c r="AV26" i="11" l="1"/>
  <c r="AW21" i="11"/>
  <c r="AX21" i="11" l="1"/>
  <c r="AW26" i="11"/>
  <c r="AX26" i="11" l="1"/>
  <c r="AY21" i="11"/>
  <c r="AY26" i="11" l="1"/>
  <c r="AZ21" i="11"/>
  <c r="AZ26" i="11" l="1"/>
  <c r="BA21" i="11"/>
  <c r="BA26" i="11" l="1"/>
  <c r="BB21" i="11"/>
  <c r="BB26" i="11" l="1"/>
  <c r="BC21" i="11"/>
  <c r="BC26" i="11" l="1"/>
  <c r="BD21" i="11"/>
  <c r="BD26" i="11" l="1"/>
  <c r="BE21" i="11"/>
  <c r="BF21" i="11" l="1"/>
  <c r="BE26" i="11"/>
  <c r="BF26" i="11" l="1"/>
  <c r="BG21" i="11"/>
  <c r="BH21" i="11" l="1"/>
  <c r="BG26" i="11"/>
  <c r="BH26" i="11" l="1"/>
  <c r="BI21" i="11"/>
  <c r="BJ21" i="11" l="1"/>
  <c r="BI26" i="11"/>
  <c r="BJ26" i="11" l="1"/>
  <c r="BK21" i="11"/>
  <c r="BK26" i="11" l="1"/>
  <c r="BL21" i="11"/>
  <c r="BL26" i="11" l="1"/>
  <c r="BM21" i="11"/>
  <c r="BN21" i="11" l="1"/>
  <c r="BM26" i="11"/>
  <c r="BN26" i="11" l="1"/>
  <c r="BO21" i="11"/>
  <c r="BP21" i="11" l="1"/>
  <c r="BO26" i="11"/>
  <c r="BP26" i="11" l="1"/>
  <c r="BQ21" i="11"/>
  <c r="BR21" i="11" l="1"/>
  <c r="BQ26" i="11"/>
  <c r="BR26" i="11" l="1"/>
  <c r="BS21" i="11"/>
  <c r="BS26" i="11" l="1"/>
  <c r="BT21" i="11"/>
  <c r="BT26" i="11" l="1"/>
  <c r="BU21" i="11"/>
  <c r="BV21" i="11" l="1"/>
  <c r="BU26" i="11"/>
  <c r="BW21" i="11" l="1"/>
  <c r="BV26" i="11"/>
  <c r="BW26" i="11" l="1"/>
  <c r="BX21" i="11"/>
  <c r="BX26" i="11" l="1"/>
  <c r="BY21" i="11"/>
  <c r="BZ21" i="11" l="1"/>
  <c r="BY26" i="11"/>
  <c r="CA21" i="11" l="1"/>
  <c r="BZ26" i="11"/>
  <c r="CA26" i="11" l="1"/>
  <c r="CB21" i="11"/>
  <c r="CB26" i="11" l="1"/>
  <c r="CC21" i="11"/>
  <c r="CD21" i="11" l="1"/>
  <c r="CC26" i="11"/>
  <c r="CE21" i="11" l="1"/>
  <c r="CD26" i="11"/>
  <c r="CF21" i="11" l="1"/>
  <c r="CE26" i="11"/>
  <c r="CF26" i="11" l="1"/>
  <c r="CG21" i="11"/>
  <c r="CH21" i="11" l="1"/>
  <c r="CG26" i="11"/>
  <c r="CI21" i="11" l="1"/>
  <c r="CH26" i="11"/>
  <c r="CI26" i="11" l="1"/>
  <c r="CJ21" i="11"/>
  <c r="CJ26" i="11" l="1"/>
  <c r="CK21" i="11"/>
  <c r="CL21" i="11" l="1"/>
  <c r="CK26" i="11"/>
  <c r="CL26" i="11" l="1"/>
  <c r="CM21" i="11"/>
  <c r="CN21" i="11" l="1"/>
  <c r="CM26" i="11"/>
  <c r="CN26" i="11" l="1"/>
  <c r="CO21" i="11"/>
  <c r="CP21" i="11" l="1"/>
  <c r="CO26" i="11"/>
  <c r="CQ21" i="11" l="1"/>
  <c r="CP26" i="11"/>
  <c r="CQ26" i="11" l="1"/>
  <c r="CR21" i="11"/>
  <c r="CR26" i="11" l="1"/>
  <c r="CS21" i="11"/>
  <c r="CS26" i="11" s="1"/>
</calcChain>
</file>

<file path=xl/sharedStrings.xml><?xml version="1.0" encoding="utf-8"?>
<sst xmlns="http://schemas.openxmlformats.org/spreadsheetml/2006/main" count="801" uniqueCount="199">
  <si>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</si>
  <si>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</si>
  <si>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</si>
  <si>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</si>
  <si>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</si>
  <si>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</si>
  <si>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</si>
  <si>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</si>
  <si>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</si>
  <si>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</si>
  <si>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</si>
  <si>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</si>
  <si>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</si>
  <si>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</si>
  <si>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</si>
  <si>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APE/Active</t>
  </si>
  <si>
    <t>Retention Assumption</t>
  </si>
  <si>
    <t>Mth 1</t>
  </si>
  <si>
    <t>Mth 2</t>
  </si>
  <si>
    <t>Mth 3</t>
  </si>
  <si>
    <t>Mth 4</t>
  </si>
  <si>
    <t>Mth 5</t>
  </si>
  <si>
    <t>Mth 6</t>
  </si>
  <si>
    <t>Mth 7</t>
  </si>
  <si>
    <t>Mth 8</t>
  </si>
  <si>
    <t>Mth 9</t>
  </si>
  <si>
    <t>Mth 10</t>
  </si>
  <si>
    <t>Mth 11</t>
  </si>
  <si>
    <t>Mth 12</t>
  </si>
  <si>
    <t>Jul</t>
  </si>
  <si>
    <t>Aug</t>
  </si>
  <si>
    <t>Sep</t>
  </si>
  <si>
    <t>Oct</t>
  </si>
  <si>
    <t>Nov</t>
  </si>
  <si>
    <t>Dec</t>
  </si>
  <si>
    <t>Case/Active</t>
  </si>
  <si>
    <t>Sales from existing agents</t>
  </si>
  <si>
    <t>Total Q3</t>
  </si>
  <si>
    <t>NORTH</t>
  </si>
  <si>
    <t>Sales from new recruits</t>
  </si>
  <si>
    <t>Recruitment</t>
  </si>
  <si>
    <t># Beginning AL</t>
  </si>
  <si>
    <t># New recruited AL</t>
  </si>
  <si>
    <t>Total AL</t>
  </si>
  <si>
    <t>% Active Leader</t>
  </si>
  <si>
    <t># Recruit/Active Leader</t>
  </si>
  <si>
    <t># New rookies</t>
  </si>
  <si>
    <t>Contribution from new recruits</t>
  </si>
  <si>
    <t>Total Sales</t>
  </si>
  <si>
    <t>SOUTH</t>
  </si>
  <si>
    <t>Productivity</t>
  </si>
  <si>
    <t># New Recruit</t>
  </si>
  <si>
    <t>GVL AGENCY</t>
  </si>
  <si>
    <t>Target Q3 + Shortfall</t>
  </si>
  <si>
    <t>Jan</t>
  </si>
  <si>
    <t>Feb</t>
  </si>
  <si>
    <t>Mar</t>
  </si>
  <si>
    <t>Apr</t>
  </si>
  <si>
    <t>May</t>
  </si>
  <si>
    <t>Jun</t>
  </si>
  <si>
    <t>YTD Q3</t>
  </si>
  <si>
    <t>Budget</t>
  </si>
  <si>
    <t>Actual + Forecast</t>
  </si>
  <si>
    <t># Promoted AL</t>
  </si>
  <si>
    <t># Demoted/Ter AL</t>
  </si>
  <si>
    <t># Ending AL</t>
  </si>
  <si>
    <t>APE/Manpower</t>
  </si>
  <si>
    <t>Promotion Ratio</t>
  </si>
  <si>
    <t>Demotion Ratio</t>
  </si>
  <si>
    <t># Demoted AL</t>
  </si>
  <si>
    <t># Active AL</t>
  </si>
  <si>
    <t>% Active AL</t>
  </si>
  <si>
    <t># Recruit/Active AL</t>
  </si>
  <si>
    <t># New Rookie</t>
  </si>
  <si>
    <t># Terminated Manpower</t>
  </si>
  <si>
    <t>Termination Ratio</t>
  </si>
  <si>
    <t xml:space="preserve"> Begining MP</t>
  </si>
  <si>
    <t>AL Recruited</t>
  </si>
  <si>
    <t>AG recruited</t>
  </si>
  <si>
    <t>Ending AL</t>
  </si>
  <si>
    <t>Ending MP</t>
  </si>
  <si>
    <t>Active 
Agents</t>
  </si>
  <si>
    <t>Case/
active agent</t>
  </si>
  <si>
    <t>No. of
cases</t>
  </si>
  <si>
    <t>Total New Rookies</t>
  </si>
  <si>
    <t># Terminated 
Manpower</t>
  </si>
  <si>
    <t>APE/
Manpower</t>
  </si>
  <si>
    <t>% Termination Ratio</t>
  </si>
  <si>
    <t>#New recruit/
Active AL</t>
  </si>
  <si>
    <t># Beginning MP</t>
  </si>
  <si>
    <t>Total/Avg/
Ending</t>
  </si>
  <si>
    <t>Year</t>
  </si>
  <si>
    <t># New recruited AG</t>
  </si>
  <si>
    <t xml:space="preserve">APE </t>
  </si>
  <si>
    <t>APE contribution by segment</t>
  </si>
  <si>
    <t>Total</t>
  </si>
  <si>
    <t>Key Growth Driver</t>
  </si>
  <si>
    <t>APE Growth</t>
  </si>
  <si>
    <t>CaseSize Growth</t>
  </si>
  <si>
    <t># Active Growth</t>
  </si>
  <si>
    <t># Case/Active Growth</t>
  </si>
  <si>
    <t>KPI</t>
  </si>
  <si>
    <t># New recruit</t>
  </si>
  <si>
    <t># New recruit/Active AL</t>
  </si>
  <si>
    <t>APE/Active Agent</t>
  </si>
  <si>
    <t>YoY Growth</t>
  </si>
  <si>
    <t># AL</t>
  </si>
  <si>
    <t>Recruitment &amp; Manpower</t>
  </si>
  <si>
    <t># Total New recruit</t>
  </si>
  <si>
    <t># New recruit AL</t>
  </si>
  <si>
    <t>Production &amp; Productivity</t>
  </si>
  <si>
    <t>APE contribution_New recruit</t>
  </si>
  <si>
    <t>Agency Sales Plan  2017 - 2022</t>
  </si>
  <si>
    <t># GA</t>
  </si>
  <si>
    <t># New GA</t>
  </si>
  <si>
    <t># Total GA</t>
  </si>
  <si>
    <t>KPIs</t>
  </si>
  <si>
    <t># UM</t>
  </si>
  <si>
    <t># SM</t>
  </si>
  <si>
    <t># BM</t>
  </si>
  <si>
    <t># SB</t>
  </si>
  <si>
    <t># US</t>
  </si>
  <si>
    <t>AL Recruited Mix</t>
  </si>
  <si>
    <t>Assumption</t>
  </si>
  <si>
    <t>Ending AL Mix</t>
  </si>
  <si>
    <t>AL Promotion</t>
  </si>
  <si>
    <t>AL Demotion</t>
  </si>
  <si>
    <t># US promotion on rookies</t>
  </si>
  <si>
    <t>% US promotion on rookies</t>
  </si>
  <si>
    <t>AL Demotion Mix</t>
  </si>
  <si>
    <t># Promoted UM</t>
  </si>
  <si>
    <t># Promoted SM</t>
  </si>
  <si>
    <t># Promoted BM</t>
  </si>
  <si>
    <t>Promotion Mix</t>
  </si>
  <si>
    <t># Promoted SB</t>
  </si>
  <si>
    <t>Non-US</t>
  </si>
  <si>
    <t>Branch</t>
  </si>
  <si>
    <t>Recruit_AL</t>
  </si>
  <si>
    <t>Recruit_by_designation:AG</t>
  </si>
  <si>
    <t>active_recruit_leader</t>
  </si>
  <si>
    <t># Manpower_by_designation:US+UM+SUM+BM+SBM</t>
  </si>
  <si>
    <t>APE_by_rookie_GENLION:MDRT/ GEN Lion (from Apr '17)</t>
  </si>
  <si>
    <t>MDRT/ GEN Lion (from Apr '17)</t>
  </si>
  <si>
    <t>APE_by_rookie_GENLION:Rookie in month</t>
  </si>
  <si>
    <t>APE_by_rookie_GENLION:Rookie last month</t>
  </si>
  <si>
    <t>APE_by_rookie_GENLION:2-3 months</t>
  </si>
  <si>
    <t>APE_by_rookie_GENLION:4 - 6 mths</t>
  </si>
  <si>
    <t>APE_by_rookie_GENLION:7-12mth</t>
  </si>
  <si>
    <t>APE_by_rookie_GENLION:13+mth</t>
  </si>
  <si>
    <t>APE_by_rookie_GENLION:SA</t>
  </si>
  <si>
    <t>SA</t>
  </si>
  <si>
    <t># Manpower_by_rookie_GENLION:MDRT/ GEN Lion (from Apr '17)</t>
  </si>
  <si>
    <t># Manpower_by_rookie_GENLION:Rookie in month</t>
  </si>
  <si>
    <t># Manpower_by_rookie_GENLION:Rookie last month</t>
  </si>
  <si>
    <t># Manpower_by_rookie_GENLION:2-3 months</t>
  </si>
  <si>
    <t># Manpower_by_rookie_GENLION:4 - 6 mths</t>
  </si>
  <si>
    <t># Manpower_by_rookie_GENLION:7-12mth</t>
  </si>
  <si>
    <t># Manpower_by_rookie_GENLION:13+mth</t>
  </si>
  <si>
    <t># Manpower_by_rookie_GENLION:SA</t>
  </si>
  <si>
    <t># Active_by_rookie_GENLION:MDRT/ GEN Lion (from Apr '17)</t>
  </si>
  <si>
    <t># Active_by_rookie_GENLION:Rookie in month</t>
  </si>
  <si>
    <t># Active_by_rookie_GENLION:Rookie last month</t>
  </si>
  <si>
    <t># Active_by_rookie_GENLION:2-3 months</t>
  </si>
  <si>
    <t># Active_by_rookie_GENLION:4 - 6 mths</t>
  </si>
  <si>
    <t># Active_by_rookie_GENLION:7-12mth</t>
  </si>
  <si>
    <t># Active_by_rookie_GENLION:13+mth</t>
  </si>
  <si>
    <t># Active_by_rookie_GENLION:SA</t>
  </si>
  <si>
    <t>Activity Ratio_by_rookie_GENLION:MDRT/ GEN Lion (from Apr '17)</t>
  </si>
  <si>
    <t>Activity Ratio_by_rookie_GENLION:Rookie in month</t>
  </si>
  <si>
    <t>Activity Ratio_by_rookie_GENLION:Rookie last month</t>
  </si>
  <si>
    <t>Activity Ratio_by_rookie_GENLION:2-3 months</t>
  </si>
  <si>
    <t>Activity Ratio_by_rookie_GENLION:4 - 6 mths</t>
  </si>
  <si>
    <t>Activity Ratio_by_rookie_GENLION:7-12mth</t>
  </si>
  <si>
    <t>Activity Ratio_by_rookie_GENLION:13+mth</t>
  </si>
  <si>
    <t>Activity Ratio_by_rookie_GENLION:SA</t>
  </si>
  <si>
    <t># Case_by_rookie_GENLION:MDRT/ GEN Lion (from Apr '17)</t>
  </si>
  <si>
    <t># Case_by_rookie_GENLION:Rookie in month</t>
  </si>
  <si>
    <t># Case_by_rookie_GENLION:Rookie last month</t>
  </si>
  <si>
    <t># Case_by_rookie_GENLION:2-3 months</t>
  </si>
  <si>
    <t># Case_by_rookie_GENLION:4 - 6 mths</t>
  </si>
  <si>
    <t># Case_by_rookie_GENLION:7-12mth</t>
  </si>
  <si>
    <t># Case_by_rookie_GENLION:13+mth</t>
  </si>
  <si>
    <t># Case_by_rookie_GENLION:SA</t>
  </si>
  <si>
    <t># Case/Active_by_rookie_GENLION:MDRT/ GEN Lion (from Apr '17)</t>
  </si>
  <si>
    <t># Case/Active_by_rookie_GENLION:Rookie in month</t>
  </si>
  <si>
    <t># Case/Active_by_rookie_GENLION:Rookie last month</t>
  </si>
  <si>
    <t># Case/Active_by_rookie_GENLION:2-3 months</t>
  </si>
  <si>
    <t># Case/Active_by_rookie_GENLION:4 - 6 mths</t>
  </si>
  <si>
    <t># Case/Active_by_rookie_GENLION:7-12mth</t>
  </si>
  <si>
    <t># Case/Active_by_rookie_GENLION:13+mth</t>
  </si>
  <si>
    <t># Case/Active_by_rookie_GENLION:SA</t>
  </si>
  <si>
    <t>CaseSize_by_rookie_GENLION:MDRT/ GEN Lion (from Apr '17)</t>
  </si>
  <si>
    <t>CaseSize_by_rookie_GENLION:Rookie in month</t>
  </si>
  <si>
    <t>CaseSize_by_rookie_GENLION:Rookie last month</t>
  </si>
  <si>
    <t>CaseSize_by_rookie_GENLION:2-3 months</t>
  </si>
  <si>
    <t>CaseSize_by_rookie_GENLION:4 - 6 mths</t>
  </si>
  <si>
    <t>CaseSize_by_rookie_GENLION:7-12mth</t>
  </si>
  <si>
    <t>CaseSize_by_rookie_GENLION:13+mth</t>
  </si>
  <si>
    <t>CaseSize_by_rookie_GENLION:SA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</si>
</sst>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_(* #,##0_);_(* \(#,##0\);_(* &quot;-&quot;?_);_(@_)"/>
    <numFmt numFmtId="169" formatCode="[$-409]mmm\-yy;@"/>
    <numFmt numFmtId="170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charset val="163"/>
      <scheme val="minor"/>
    </font>
    <font>
      <b/>
      <sz val="11"/>
      <color rgb="FF3333FF"/>
      <name val="Calibri"/>
      <family val="2"/>
      <scheme val="minor"/>
    </font>
    <font>
      <b/>
      <u/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b/>
      <sz val="11"/>
      <color rgb="FF0000FF"/>
      <name val="Calibri"/>
      <family val="2"/>
      <charset val="163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i/>
      <sz val="11"/>
      <color theme="0" tint="-0.499984740745262"/>
      <name val="Calibri"/>
      <family val="2"/>
      <charset val="163"/>
      <scheme val="minor"/>
    </font>
    <font>
      <b/>
      <i/>
      <u/>
      <sz val="11"/>
      <color theme="0" tint="-0.499984740745262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rgb="FFFF00FF"/>
      </patternFill>
    </fill>
    <fill>
      <patternFill patternType="solid">
        <fgColor rgb="FFFF00FF"/>
        <bgColor rgb="FFFF00FF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</cellStyleXfs>
  <cellXfs count="219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7" fontId="1" fillId="2" borderId="1" xfId="0" applyNumberFormat="1" applyFont="1" applyFill="1" applyBorder="1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4" fontId="1" fillId="2" borderId="1" xfId="0" applyNumberFormat="1" applyFont="1" applyFill="1" applyBorder="1"/>
    <xf numFmtId="9" fontId="1" fillId="0" borderId="0" xfId="0" applyNumberFormat="1" applyFont="1"/>
    <xf numFmtId="1" fontId="0" fillId="0" borderId="0" xfId="0" applyNumberFormat="1"/>
    <xf numFmtId="166" fontId="0" fillId="0" borderId="0" xfId="1" applyNumberFormat="1" applyFont="1"/>
    <xf numFmtId="166" fontId="1" fillId="0" borderId="0" xfId="1" applyNumberFormat="1" applyFont="1"/>
    <xf numFmtId="167" fontId="0" fillId="0" borderId="0" xfId="1" applyNumberFormat="1" applyFont="1"/>
    <xf numFmtId="167" fontId="1" fillId="0" borderId="0" xfId="1" applyNumberFormat="1" applyFont="1"/>
    <xf numFmtId="0" fontId="0" fillId="0" borderId="0" xfId="0" applyBorder="1"/>
    <xf numFmtId="167" fontId="3" fillId="0" borderId="0" xfId="1" applyNumberFormat="1" applyFont="1" applyFill="1" applyBorder="1"/>
    <xf numFmtId="9" fontId="0" fillId="0" borderId="0" xfId="2" applyFont="1"/>
    <xf numFmtId="9" fontId="1" fillId="0" borderId="0" xfId="2" applyFont="1"/>
    <xf numFmtId="0" fontId="8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167" fontId="0" fillId="0" borderId="0" xfId="1" applyNumberFormat="1" applyFont="1" applyFill="1"/>
    <xf numFmtId="0" fontId="0" fillId="0" borderId="0" xfId="0" applyFill="1"/>
    <xf numFmtId="3" fontId="6" fillId="0" borderId="0" xfId="0" applyNumberFormat="1" applyFont="1"/>
    <xf numFmtId="0" fontId="6" fillId="0" borderId="0" xfId="0" applyFont="1"/>
    <xf numFmtId="167" fontId="0" fillId="0" borderId="0" xfId="0" applyNumberFormat="1"/>
    <xf numFmtId="43" fontId="0" fillId="0" borderId="0" xfId="0" applyNumberFormat="1"/>
    <xf numFmtId="167" fontId="1" fillId="0" borderId="0" xfId="0" applyNumberFormat="1" applyFont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7" fontId="0" fillId="0" borderId="6" xfId="0" applyNumberFormat="1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8" xfId="0" applyBorder="1"/>
    <xf numFmtId="0" fontId="1" fillId="0" borderId="5" xfId="0" applyFont="1" applyBorder="1"/>
    <xf numFmtId="0" fontId="8" fillId="0" borderId="5" xfId="0" applyFont="1" applyBorder="1"/>
    <xf numFmtId="2" fontId="9" fillId="0" borderId="5" xfId="0" applyNumberFormat="1" applyFont="1" applyBorder="1" applyAlignment="1">
      <alignment horizontal="left" indent="1"/>
    </xf>
    <xf numFmtId="2" fontId="9" fillId="0" borderId="7" xfId="0" applyNumberFormat="1" applyFont="1" applyBorder="1" applyAlignment="1">
      <alignment horizontal="left" indent="1"/>
    </xf>
    <xf numFmtId="0" fontId="9" fillId="0" borderId="0" xfId="0" applyFont="1" applyBorder="1" applyAlignment="1">
      <alignment horizontal="right"/>
    </xf>
    <xf numFmtId="9" fontId="9" fillId="0" borderId="0" xfId="2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167" fontId="1" fillId="0" borderId="6" xfId="0" applyNumberFormat="1" applyFont="1" applyBorder="1"/>
    <xf numFmtId="0" fontId="1" fillId="4" borderId="2" xfId="0" applyFont="1" applyFill="1" applyBorder="1"/>
    <xf numFmtId="0" fontId="0" fillId="4" borderId="3" xfId="0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 indent="1"/>
    </xf>
    <xf numFmtId="9" fontId="5" fillId="0" borderId="0" xfId="2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166" fontId="5" fillId="0" borderId="0" xfId="1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0" fillId="0" borderId="0" xfId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7" fontId="5" fillId="0" borderId="0" xfId="0" applyNumberFormat="1" applyFont="1" applyBorder="1" applyAlignment="1">
      <alignment horizontal="right"/>
    </xf>
    <xf numFmtId="0" fontId="0" fillId="0" borderId="7" xfId="0" applyBorder="1"/>
    <xf numFmtId="167" fontId="10" fillId="0" borderId="0" xfId="0" applyNumberFormat="1" applyFont="1" applyBorder="1" applyAlignment="1">
      <alignment horizontal="right"/>
    </xf>
    <xf numFmtId="167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0" xfId="0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7" fontId="13" fillId="0" borderId="0" xfId="0" applyNumberFormat="1" applyFont="1" applyFill="1" applyBorder="1"/>
    <xf numFmtId="167" fontId="12" fillId="0" borderId="0" xfId="0" applyNumberFormat="1" applyFont="1" applyFill="1" applyBorder="1"/>
    <xf numFmtId="0" fontId="13" fillId="0" borderId="0" xfId="0" applyFont="1" applyFill="1" applyBorder="1"/>
    <xf numFmtId="9" fontId="13" fillId="0" borderId="0" xfId="2" applyFont="1" applyFill="1" applyBorder="1"/>
    <xf numFmtId="43" fontId="13" fillId="0" borderId="0" xfId="1" applyFont="1" applyFill="1" applyBorder="1"/>
    <xf numFmtId="9" fontId="13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4" fillId="0" borderId="5" xfId="0" applyFont="1" applyBorder="1"/>
    <xf numFmtId="167" fontId="14" fillId="0" borderId="6" xfId="0" applyNumberFormat="1" applyFont="1" applyBorder="1"/>
    <xf numFmtId="9" fontId="10" fillId="0" borderId="0" xfId="2" applyFont="1" applyBorder="1" applyAlignment="1">
      <alignment horizontal="right"/>
    </xf>
    <xf numFmtId="0" fontId="10" fillId="0" borderId="5" xfId="0" applyFont="1" applyBorder="1"/>
    <xf numFmtId="9" fontId="10" fillId="0" borderId="6" xfId="2" applyFont="1" applyBorder="1"/>
    <xf numFmtId="167" fontId="6" fillId="0" borderId="0" xfId="0" quotePrefix="1" applyNumberFormat="1" applyFont="1" applyFill="1" applyBorder="1"/>
    <xf numFmtId="0" fontId="0" fillId="5" borderId="9" xfId="0" applyFill="1" applyBorder="1"/>
    <xf numFmtId="0" fontId="0" fillId="5" borderId="9" xfId="0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0" fillId="5" borderId="0" xfId="0" applyFill="1"/>
    <xf numFmtId="167" fontId="0" fillId="5" borderId="0" xfId="1" applyNumberFormat="1" applyFont="1" applyFill="1" applyAlignment="1">
      <alignment horizontal="right"/>
    </xf>
    <xf numFmtId="167" fontId="1" fillId="5" borderId="0" xfId="1" applyNumberFormat="1" applyFont="1" applyFill="1" applyAlignment="1">
      <alignment horizontal="right"/>
    </xf>
    <xf numFmtId="9" fontId="15" fillId="0" borderId="0" xfId="2" applyFont="1" applyAlignment="1">
      <alignment horizontal="right"/>
    </xf>
    <xf numFmtId="43" fontId="0" fillId="0" borderId="0" xfId="1" applyFont="1"/>
    <xf numFmtId="43" fontId="1" fillId="0" borderId="0" xfId="1" applyFont="1"/>
    <xf numFmtId="17" fontId="1" fillId="2" borderId="8" xfId="0" applyNumberFormat="1" applyFont="1" applyFill="1" applyBorder="1"/>
    <xf numFmtId="167" fontId="0" fillId="0" borderId="6" xfId="1" applyNumberFormat="1" applyFont="1" applyBorder="1"/>
    <xf numFmtId="167" fontId="1" fillId="0" borderId="6" xfId="1" applyNumberFormat="1" applyFont="1" applyBorder="1"/>
    <xf numFmtId="3" fontId="1" fillId="0" borderId="6" xfId="0" applyNumberFormat="1" applyFont="1" applyBorder="1"/>
    <xf numFmtId="9" fontId="1" fillId="0" borderId="6" xfId="0" applyNumberFormat="1" applyFont="1" applyBorder="1"/>
    <xf numFmtId="166" fontId="0" fillId="0" borderId="6" xfId="1" applyNumberFormat="1" applyFont="1" applyBorder="1"/>
    <xf numFmtId="166" fontId="1" fillId="0" borderId="6" xfId="1" applyNumberFormat="1" applyFont="1" applyBorder="1"/>
    <xf numFmtId="164" fontId="0" fillId="0" borderId="6" xfId="0" applyNumberFormat="1" applyBorder="1"/>
    <xf numFmtId="164" fontId="1" fillId="0" borderId="6" xfId="0" applyNumberFormat="1" applyFont="1" applyBorder="1"/>
    <xf numFmtId="169" fontId="1" fillId="2" borderId="1" xfId="0" applyNumberFormat="1" applyFont="1" applyFill="1" applyBorder="1"/>
    <xf numFmtId="169" fontId="1" fillId="2" borderId="8" xfId="0" applyNumberFormat="1" applyFont="1" applyFill="1" applyBorder="1"/>
    <xf numFmtId="43" fontId="0" fillId="0" borderId="6" xfId="0" applyNumberFormat="1" applyBorder="1"/>
    <xf numFmtId="9" fontId="0" fillId="0" borderId="6" xfId="2" applyFont="1" applyBorder="1"/>
    <xf numFmtId="4" fontId="0" fillId="0" borderId="6" xfId="0" applyNumberFormat="1" applyBorder="1"/>
    <xf numFmtId="4" fontId="1" fillId="0" borderId="6" xfId="0" applyNumberFormat="1" applyFont="1" applyBorder="1"/>
    <xf numFmtId="4" fontId="1" fillId="2" borderId="8" xfId="0" applyNumberFormat="1" applyFont="1" applyFill="1" applyBorder="1"/>
    <xf numFmtId="4" fontId="5" fillId="0" borderId="0" xfId="0" applyNumberFormat="1" applyFont="1"/>
    <xf numFmtId="1" fontId="0" fillId="0" borderId="6" xfId="0" applyNumberFormat="1" applyBorder="1"/>
    <xf numFmtId="169" fontId="1" fillId="3" borderId="1" xfId="0" applyNumberFormat="1" applyFont="1" applyFill="1" applyBorder="1"/>
    <xf numFmtId="1" fontId="4" fillId="0" borderId="0" xfId="0" applyNumberFormat="1" applyFont="1"/>
    <xf numFmtId="1" fontId="4" fillId="0" borderId="6" xfId="0" applyNumberFormat="1" applyFont="1" applyBorder="1"/>
    <xf numFmtId="4" fontId="4" fillId="0" borderId="0" xfId="0" applyNumberFormat="1" applyFont="1"/>
    <xf numFmtId="169" fontId="1" fillId="3" borderId="8" xfId="0" applyNumberFormat="1" applyFont="1" applyFill="1" applyBorder="1"/>
    <xf numFmtId="3" fontId="0" fillId="0" borderId="6" xfId="0" applyNumberFormat="1" applyBorder="1"/>
    <xf numFmtId="164" fontId="0" fillId="0" borderId="0" xfId="1" applyNumberFormat="1" applyFont="1"/>
    <xf numFmtId="164" fontId="1" fillId="0" borderId="0" xfId="1" applyNumberFormat="1" applyFont="1"/>
    <xf numFmtId="167" fontId="3" fillId="0" borderId="6" xfId="1" applyNumberFormat="1" applyFont="1" applyFill="1" applyBorder="1"/>
    <xf numFmtId="169" fontId="1" fillId="2" borderId="1" xfId="1" applyNumberFormat="1" applyFont="1" applyFill="1" applyBorder="1"/>
    <xf numFmtId="169" fontId="1" fillId="2" borderId="8" xfId="1" applyNumberFormat="1" applyFont="1" applyFill="1" applyBorder="1"/>
    <xf numFmtId="43" fontId="1" fillId="0" borderId="6" xfId="1" applyFont="1" applyBorder="1"/>
    <xf numFmtId="3" fontId="5" fillId="0" borderId="0" xfId="0" applyNumberFormat="1" applyFont="1"/>
    <xf numFmtId="3" fontId="5" fillId="0" borderId="6" xfId="0" applyNumberFormat="1" applyFont="1" applyBorder="1"/>
    <xf numFmtId="167" fontId="5" fillId="0" borderId="0" xfId="1" applyNumberFormat="1" applyFont="1"/>
    <xf numFmtId="167" fontId="5" fillId="0" borderId="6" xfId="1" applyNumberFormat="1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2" borderId="10" xfId="3" applyFont="1" applyFill="1" applyBorder="1" applyAlignment="1">
      <alignment horizontal="center" vertical="center" wrapText="1"/>
    </xf>
    <xf numFmtId="43" fontId="0" fillId="0" borderId="6" xfId="1" applyFont="1" applyBorder="1"/>
    <xf numFmtId="9" fontId="5" fillId="0" borderId="0" xfId="2" applyFont="1"/>
    <xf numFmtId="9" fontId="5" fillId="0" borderId="6" xfId="2" applyFont="1" applyBorder="1"/>
    <xf numFmtId="0" fontId="9" fillId="0" borderId="0" xfId="0" applyFont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9" fontId="1" fillId="0" borderId="10" xfId="2" applyFont="1" applyBorder="1" applyAlignment="1">
      <alignment horizontal="center"/>
    </xf>
    <xf numFmtId="166" fontId="1" fillId="0" borderId="10" xfId="1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0" fillId="0" borderId="0" xfId="1" applyNumberFormat="1" applyFont="1" applyBorder="1"/>
    <xf numFmtId="169" fontId="1" fillId="6" borderId="1" xfId="0" applyNumberFormat="1" applyFont="1" applyFill="1" applyBorder="1"/>
    <xf numFmtId="167" fontId="0" fillId="0" borderId="6" xfId="1" applyNumberFormat="1" applyFont="1" applyFill="1" applyBorder="1"/>
    <xf numFmtId="167" fontId="1" fillId="0" borderId="0" xfId="1" applyNumberFormat="1" applyFont="1" applyFill="1"/>
    <xf numFmtId="167" fontId="1" fillId="0" borderId="6" xfId="1" applyNumberFormat="1" applyFont="1" applyFill="1" applyBorder="1"/>
    <xf numFmtId="167" fontId="1" fillId="0" borderId="0" xfId="0" applyNumberFormat="1" applyFont="1" applyFill="1"/>
    <xf numFmtId="167" fontId="1" fillId="0" borderId="6" xfId="0" applyNumberFormat="1" applyFont="1" applyFill="1" applyBorder="1"/>
    <xf numFmtId="167" fontId="5" fillId="0" borderId="0" xfId="1" applyNumberFormat="1" applyFont="1" applyFill="1"/>
    <xf numFmtId="167" fontId="5" fillId="0" borderId="6" xfId="1" applyNumberFormat="1" applyFont="1" applyFill="1" applyBorder="1"/>
    <xf numFmtId="9" fontId="1" fillId="0" borderId="0" xfId="0" applyNumberFormat="1" applyFont="1" applyFill="1"/>
    <xf numFmtId="9" fontId="1" fillId="0" borderId="6" xfId="0" applyNumberFormat="1" applyFont="1" applyFill="1" applyBorder="1"/>
    <xf numFmtId="168" fontId="1" fillId="0" borderId="0" xfId="0" applyNumberFormat="1" applyFont="1" applyFill="1"/>
    <xf numFmtId="168" fontId="1" fillId="0" borderId="6" xfId="0" applyNumberFormat="1" applyFont="1" applyFill="1" applyBorder="1"/>
    <xf numFmtId="166" fontId="7" fillId="0" borderId="0" xfId="1" applyNumberFormat="1" applyFont="1" applyFill="1"/>
    <xf numFmtId="166" fontId="7" fillId="0" borderId="6" xfId="1" applyNumberFormat="1" applyFont="1" applyFill="1" applyBorder="1"/>
    <xf numFmtId="17" fontId="1" fillId="6" borderId="1" xfId="0" applyNumberFormat="1" applyFont="1" applyFill="1" applyBorder="1"/>
    <xf numFmtId="0" fontId="20" fillId="0" borderId="0" xfId="0" applyFont="1"/>
    <xf numFmtId="0" fontId="21" fillId="0" borderId="0" xfId="0" applyFont="1"/>
    <xf numFmtId="9" fontId="21" fillId="0" borderId="0" xfId="2" applyFont="1"/>
    <xf numFmtId="9" fontId="21" fillId="0" borderId="6" xfId="2" applyFont="1" applyBorder="1"/>
    <xf numFmtId="167" fontId="2" fillId="0" borderId="0" xfId="1" applyNumberFormat="1" applyFont="1"/>
    <xf numFmtId="167" fontId="2" fillId="0" borderId="6" xfId="1" applyNumberFormat="1" applyFont="1" applyBorder="1"/>
    <xf numFmtId="9" fontId="21" fillId="0" borderId="0" xfId="0" applyNumberFormat="1" applyFont="1"/>
    <xf numFmtId="167" fontId="0" fillId="0" borderId="0" xfId="0" applyNumberFormat="1" applyFont="1"/>
    <xf numFmtId="166" fontId="21" fillId="0" borderId="0" xfId="1" applyNumberFormat="1" applyFont="1"/>
    <xf numFmtId="166" fontId="21" fillId="0" borderId="6" xfId="1" applyNumberFormat="1" applyFont="1" applyBorder="1"/>
    <xf numFmtId="9" fontId="23" fillId="0" borderId="0" xfId="2" applyFont="1"/>
    <xf numFmtId="9" fontId="23" fillId="0" borderId="6" xfId="2" applyFont="1" applyBorder="1"/>
    <xf numFmtId="43" fontId="1" fillId="0" borderId="0" xfId="1" applyNumberFormat="1" applyFont="1"/>
    <xf numFmtId="43" fontId="7" fillId="0" borderId="0" xfId="1" applyNumberFormat="1" applyFont="1" applyFill="1"/>
    <xf numFmtId="43" fontId="7" fillId="0" borderId="6" xfId="1" applyNumberFormat="1" applyFont="1" applyFill="1" applyBorder="1"/>
    <xf numFmtId="0" fontId="0" fillId="0" borderId="6" xfId="0" applyFill="1" applyBorder="1"/>
    <xf numFmtId="164" fontId="0" fillId="0" borderId="0" xfId="0" applyNumberFormat="1" applyFill="1"/>
    <xf numFmtId="164" fontId="0" fillId="0" borderId="6" xfId="0" applyNumberFormat="1" applyFill="1" applyBorder="1"/>
    <xf numFmtId="164" fontId="1" fillId="0" borderId="0" xfId="0" applyNumberFormat="1" applyFont="1" applyFill="1"/>
    <xf numFmtId="164" fontId="1" fillId="0" borderId="6" xfId="0" applyNumberFormat="1" applyFont="1" applyFill="1" applyBorder="1"/>
    <xf numFmtId="169" fontId="1" fillId="3" borderId="1" xfId="1" applyNumberFormat="1" applyFont="1" applyFill="1" applyBorder="1"/>
    <xf numFmtId="169" fontId="1" fillId="3" borderId="8" xfId="1" applyNumberFormat="1" applyFont="1" applyFill="1" applyBorder="1"/>
    <xf numFmtId="9" fontId="1" fillId="0" borderId="6" xfId="2" applyFont="1" applyBorder="1"/>
    <xf numFmtId="166" fontId="23" fillId="0" borderId="0" xfId="1" applyNumberFormat="1" applyFont="1"/>
    <xf numFmtId="166" fontId="23" fillId="0" borderId="6" xfId="1" applyNumberFormat="1" applyFont="1" applyBorder="1"/>
    <xf numFmtId="166" fontId="23" fillId="0" borderId="0" xfId="1" applyNumberFormat="1" applyFont="1" applyFill="1"/>
    <xf numFmtId="166" fontId="23" fillId="0" borderId="6" xfId="1" applyNumberFormat="1" applyFont="1" applyFill="1" applyBorder="1"/>
    <xf numFmtId="165" fontId="21" fillId="0" borderId="0" xfId="0" applyNumberFormat="1" applyFont="1"/>
    <xf numFmtId="165" fontId="21" fillId="0" borderId="6" xfId="0" applyNumberFormat="1" applyFont="1" applyBorder="1"/>
    <xf numFmtId="0" fontId="23" fillId="0" borderId="0" xfId="0" applyFont="1"/>
    <xf numFmtId="165" fontId="23" fillId="0" borderId="0" xfId="0" applyNumberFormat="1" applyFont="1"/>
    <xf numFmtId="165" fontId="23" fillId="0" borderId="6" xfId="0" applyNumberFormat="1" applyFont="1" applyBorder="1"/>
    <xf numFmtId="165" fontId="23" fillId="0" borderId="0" xfId="0" applyNumberFormat="1" applyFont="1" applyFill="1"/>
    <xf numFmtId="165" fontId="23" fillId="0" borderId="6" xfId="0" applyNumberFormat="1" applyFont="1" applyFill="1" applyBorder="1"/>
    <xf numFmtId="43" fontId="23" fillId="0" borderId="0" xfId="1" applyFont="1"/>
    <xf numFmtId="43" fontId="23" fillId="0" borderId="6" xfId="1" applyFont="1" applyBorder="1"/>
    <xf numFmtId="9" fontId="21" fillId="0" borderId="6" xfId="0" applyNumberFormat="1" applyFont="1" applyBorder="1"/>
    <xf numFmtId="167" fontId="0" fillId="0" borderId="6" xfId="0" applyNumberFormat="1" applyFont="1" applyBorder="1"/>
    <xf numFmtId="166" fontId="19" fillId="2" borderId="1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7" fontId="19" fillId="2" borderId="1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9" fontId="19" fillId="2" borderId="10" xfId="2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/>
    </xf>
    <xf numFmtId="43" fontId="19" fillId="2" borderId="10" xfId="1" applyNumberFormat="1" applyFont="1" applyFill="1" applyBorder="1" applyAlignment="1">
      <alignment horizontal="center" vertical="center" wrapText="1"/>
    </xf>
    <xf numFmtId="43" fontId="0" fillId="0" borderId="10" xfId="1" applyNumberFormat="1" applyFont="1" applyBorder="1" applyAlignment="1">
      <alignment horizontal="center"/>
    </xf>
    <xf numFmtId="43" fontId="1" fillId="0" borderId="10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0" xfId="0" applyBorder="1"/>
    <xf numFmtId="167" fontId="0" fillId="0" borderId="10" xfId="1" applyNumberFormat="1" applyFont="1" applyBorder="1"/>
    <xf numFmtId="9" fontId="0" fillId="0" borderId="10" xfId="2" applyFont="1" applyBorder="1"/>
    <xf numFmtId="43" fontId="0" fillId="0" borderId="10" xfId="1" applyFont="1" applyBorder="1"/>
    <xf numFmtId="166" fontId="0" fillId="0" borderId="10" xfId="1" applyNumberFormat="1" applyFont="1" applyBorder="1"/>
    <xf numFmtId="167" fontId="1" fillId="0" borderId="10" xfId="1" applyNumberFormat="1" applyFont="1" applyBorder="1"/>
    <xf numFmtId="9" fontId="0" fillId="0" borderId="10" xfId="0" applyNumberFormat="1" applyBorder="1"/>
    <xf numFmtId="170" fontId="21" fillId="0" borderId="0" xfId="2" applyNumberFormat="1" applyFont="1"/>
    <xf numFmtId="170" fontId="21" fillId="0" borderId="6" xfId="2" applyNumberFormat="1" applyFont="1" applyBorder="1"/>
    <xf numFmtId="167" fontId="0" fillId="0" borderId="0" xfId="1" applyNumberFormat="1" applyFont="1" applyFill="1" applyAlignment="1">
      <alignment horizontal="center"/>
    </xf>
    <xf numFmtId="166" fontId="19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right"/>
    </xf>
    <xf numFmtId="167" fontId="21" fillId="0" borderId="0" xfId="1" applyNumberFormat="1" applyFont="1"/>
    <xf numFmtId="167" fontId="21" fillId="0" borderId="6" xfId="1" applyNumberFormat="1" applyFont="1" applyBorder="1"/>
    <xf numFmtId="167" fontId="0" fillId="0" borderId="5" xfId="1" applyNumberFormat="1" applyFont="1" applyBorder="1"/>
    <xf numFmtId="9" fontId="5" fillId="0" borderId="0" xfId="2" applyFont="1" applyFill="1"/>
    <xf numFmtId="9" fontId="5" fillId="0" borderId="6" xfId="2" applyFont="1" applyFill="1" applyBorder="1"/>
    <xf numFmtId="0" fontId="0" fillId="7" borderId="10" xfId="0" applyFill="1" applyBorder="1"/>
    <xf numFmtId="43" fontId="0" fillId="0" borderId="10" xfId="1" applyNumberFormat="1" applyFont="1" applyBorder="1"/>
    <xf numFmtId="0" fontId="0" fillId="0" borderId="10" xfId="0" applyFill="1" applyBorder="1"/>
    <xf numFmtId="166" fontId="0" fillId="0" borderId="10" xfId="1" applyNumberFormat="1" applyFont="1" applyFill="1" applyBorder="1"/>
    <xf numFmtId="167" fontId="0" fillId="0" borderId="10" xfId="1" applyNumberFormat="1" applyFont="1" applyFill="1" applyBorder="1"/>
    <xf numFmtId="167" fontId="0" fillId="0" borderId="10" xfId="0" applyNumberFormat="1" applyFill="1" applyBorder="1"/>
    <xf numFmtId="9" fontId="0" fillId="0" borderId="10" xfId="2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8" borderId="13" xfId="0" applyFont="1" applyFill="1" applyBorder="1"/>
    <xf numFmtId="0" fontId="16" fillId="8" borderId="11" xfId="0" applyFont="1" applyFill="1" applyBorder="1"/>
    <xf numFmtId="0" fontId="16" fillId="8" borderId="12" xfId="0" applyFont="1" applyFill="1" applyBorder="1"/>
    <xf numFmtId="0" fontId="16" fillId="8" borderId="10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3" xfId="0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8" fillId="0" borderId="13" xfId="0" applyFont="1" applyBorder="1"/>
    <xf numFmtId="0" fontId="24" fillId="0" borderId="13" xfId="0" applyFont="1" applyFill="1" applyBorder="1"/>
    <xf numFmtId="0" fontId="1" fillId="0" borderId="13" xfId="0" applyFont="1" applyBorder="1" applyAlignment="1">
      <alignment horizontal="left" indent="2"/>
    </xf>
    <xf numFmtId="0" fontId="1" fillId="0" borderId="11" xfId="0" applyFont="1" applyBorder="1"/>
    <xf numFmtId="0" fontId="1" fillId="0" borderId="12" xfId="0" applyFont="1" applyBorder="1"/>
    <xf numFmtId="0" fontId="25" fillId="0" borderId="0" xfId="0" applyFont="1"/>
    <xf numFmtId="0" fontId="26" fillId="8" borderId="0" xfId="0" applyFont="1" applyFill="1"/>
    <xf numFmtId="0" fontId="26" fillId="8" borderId="6" xfId="0" applyFont="1" applyFill="1" applyBorder="1"/>
    <xf numFmtId="167" fontId="26" fillId="8" borderId="0" xfId="1" applyNumberFormat="1" applyFont="1" applyFill="1"/>
    <xf numFmtId="167" fontId="26" fillId="8" borderId="6" xfId="1" applyNumberFormat="1" applyFont="1" applyFill="1" applyBorder="1"/>
    <xf numFmtId="0" fontId="22" fillId="0" borderId="13" xfId="0" applyFont="1" applyFill="1" applyBorder="1"/>
    <xf numFmtId="0" fontId="20" fillId="0" borderId="13" xfId="0" applyFont="1" applyFill="1" applyBorder="1" applyAlignment="1">
      <alignment horizontal="left" indent="2"/>
    </xf>
    <xf numFmtId="0" fontId="20" fillId="0" borderId="11" xfId="0" applyFont="1" applyFill="1" applyBorder="1"/>
    <xf numFmtId="0" fontId="20" fillId="0" borderId="10" xfId="0" applyFont="1" applyFill="1" applyBorder="1"/>
    <xf numFmtId="0" fontId="20" fillId="0" borderId="12" xfId="0" applyFont="1" applyFill="1" applyBorder="1"/>
    <xf numFmtId="0" fontId="20" fillId="0" borderId="13" xfId="0" applyFont="1" applyBorder="1" applyAlignment="1">
      <alignment horizontal="left" indent="2"/>
    </xf>
    <xf numFmtId="167" fontId="27" fillId="0" borderId="10" xfId="1" applyNumberFormat="1" applyFont="1" applyFill="1" applyBorder="1"/>
    <xf numFmtId="166" fontId="27" fillId="0" borderId="10" xfId="1" applyNumberFormat="1" applyFont="1" applyFill="1" applyBorder="1"/>
    <xf numFmtId="9" fontId="27" fillId="0" borderId="10" xfId="2" applyFont="1" applyFill="1" applyBorder="1"/>
    <xf numFmtId="0" fontId="0" fillId="9" borderId="10" xfId="0" applyFill="1" applyBorder="1"/>
    <xf numFmtId="167" fontId="28" fillId="8" borderId="0" xfId="1" applyNumberFormat="1" applyFont="1" applyFill="1"/>
    <xf numFmtId="0" fontId="29" fillId="0" borderId="0" xfId="0" applyFont="1"/>
    <xf numFmtId="1" fontId="29" fillId="0" borderId="0" xfId="0" applyNumberFormat="1" applyFont="1"/>
    <xf numFmtId="169" fontId="30" fillId="2" borderId="1" xfId="0" applyNumberFormat="1" applyFont="1" applyFill="1" applyBorder="1"/>
    <xf numFmtId="167" fontId="29" fillId="0" borderId="0" xfId="0" applyNumberFormat="1" applyFont="1"/>
    <xf numFmtId="167" fontId="29" fillId="0" borderId="0" xfId="1" applyNumberFormat="1" applyFont="1"/>
    <xf numFmtId="9" fontId="29" fillId="0" borderId="0" xfId="2" applyFont="1"/>
    <xf numFmtId="166" fontId="29" fillId="0" borderId="0" xfId="1" applyNumberFormat="1" applyFont="1"/>
    <xf numFmtId="169" fontId="30" fillId="2" borderId="1" xfId="1" applyNumberFormat="1" applyFont="1" applyFill="1" applyBorder="1"/>
    <xf numFmtId="167" fontId="30" fillId="0" borderId="0" xfId="1" applyNumberFormat="1" applyFont="1"/>
    <xf numFmtId="167" fontId="31" fillId="0" borderId="0" xfId="1" applyNumberFormat="1" applyFont="1" applyFill="1" applyBorder="1"/>
    <xf numFmtId="0" fontId="29" fillId="0" borderId="0" xfId="0" applyFont="1" applyBorder="1"/>
    <xf numFmtId="17" fontId="30" fillId="2" borderId="1" xfId="0" applyNumberFormat="1" applyFont="1" applyFill="1" applyBorder="1"/>
    <xf numFmtId="3" fontId="29" fillId="0" borderId="0" xfId="0" applyNumberFormat="1" applyFont="1"/>
    <xf numFmtId="167" fontId="29" fillId="0" borderId="0" xfId="1" applyNumberFormat="1" applyFont="1" applyFill="1"/>
    <xf numFmtId="9" fontId="29" fillId="0" borderId="0" xfId="2" applyFont="1" applyFill="1"/>
    <xf numFmtId="167" fontId="30" fillId="0" borderId="0" xfId="0" applyNumberFormat="1" applyFont="1"/>
    <xf numFmtId="9" fontId="30" fillId="0" borderId="0" xfId="2" applyFont="1"/>
    <xf numFmtId="43" fontId="29" fillId="0" borderId="0" xfId="1" applyFont="1"/>
    <xf numFmtId="43" fontId="30" fillId="0" borderId="0" xfId="1" applyFont="1"/>
    <xf numFmtId="166" fontId="30" fillId="0" borderId="0" xfId="1" applyNumberFormat="1" applyFont="1"/>
    <xf numFmtId="43" fontId="32" fillId="0" borderId="10" xfId="1" applyFont="1" applyFill="1" applyBorder="1"/>
    <xf numFmtId="0" fontId="8" fillId="0" borderId="0" xfId="0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9" fontId="1" fillId="9" borderId="1" xfId="0" applyNumberFormat="1" applyFont="1" applyFill="1" applyBorder="1"/>
    <xf numFmtId="0" fontId="8" fillId="0" borderId="0" xfId="0" applyFont="1" applyAlignment="1">
      <alignment horizontal="left"/>
    </xf>
    <xf numFmtId="0" fontId="30" fillId="0" borderId="0" xfId="0" applyFont="1"/>
    <xf numFmtId="0" fontId="0" fillId="10" borderId="0" xfId="0" applyFill="1"/>
    <xf numFmtId="0" fontId="1" fillId="0" borderId="6" xfId="0" applyFont="1" applyBorder="1"/>
    <xf numFmtId="9" fontId="21" fillId="10" borderId="0" xfId="2" applyFont="1" applyFill="1"/>
    <xf numFmtId="9" fontId="21" fillId="10" borderId="6" xfId="2" applyFont="1" applyFill="1" applyBorder="1"/>
    <xf numFmtId="9" fontId="21" fillId="10" borderId="0" xfId="2" applyFont="1" applyFill="1" applyBorder="1"/>
    <xf numFmtId="166" fontId="21" fillId="10" borderId="0" xfId="1" applyNumberFormat="1" applyFont="1" applyFill="1"/>
    <xf numFmtId="166" fontId="21" fillId="10" borderId="6" xfId="1" applyNumberFormat="1" applyFont="1" applyFill="1" applyBorder="1"/>
    <xf numFmtId="166" fontId="21" fillId="10" borderId="0" xfId="1" applyNumberFormat="1" applyFont="1" applyFill="1" applyBorder="1"/>
    <xf numFmtId="167" fontId="21" fillId="10" borderId="0" xfId="1" applyNumberFormat="1" applyFont="1" applyFill="1"/>
    <xf numFmtId="167" fontId="21" fillId="10" borderId="6" xfId="1" applyNumberFormat="1" applyFont="1" applyFill="1" applyBorder="1"/>
    <xf numFmtId="167" fontId="21" fillId="10" borderId="0" xfId="1" applyNumberFormat="1" applyFont="1" applyFill="1" applyBorder="1"/>
    <xf numFmtId="170" fontId="21" fillId="10" borderId="0" xfId="2" applyNumberFormat="1" applyFont="1" applyFill="1"/>
    <xf numFmtId="170" fontId="21" fillId="10" borderId="6" xfId="2" applyNumberFormat="1" applyFont="1" applyFill="1" applyBorder="1"/>
    <xf numFmtId="9" fontId="21" fillId="10" borderId="3" xfId="2" applyFont="1" applyFill="1" applyBorder="1"/>
    <xf numFmtId="9" fontId="21" fillId="10" borderId="4" xfId="2" applyFont="1" applyFill="1" applyBorder="1"/>
    <xf numFmtId="9" fontId="21" fillId="10" borderId="2" xfId="2" applyFont="1" applyFill="1" applyBorder="1"/>
    <xf numFmtId="9" fontId="21" fillId="10" borderId="5" xfId="2" applyFont="1" applyFill="1" applyBorder="1"/>
    <xf numFmtId="4" fontId="0" fillId="10" borderId="0" xfId="0" applyNumberFormat="1" applyFill="1"/>
    <xf numFmtId="4" fontId="0" fillId="10" borderId="6" xfId="0" applyNumberFormat="1" applyFill="1" applyBorder="1"/>
    <xf numFmtId="4" fontId="0" fillId="10" borderId="2" xfId="0" applyNumberFormat="1" applyFill="1" applyBorder="1"/>
    <xf numFmtId="4" fontId="0" fillId="10" borderId="3" xfId="0" applyNumberFormat="1" applyFill="1" applyBorder="1"/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5" xfId="0" applyNumberFormat="1" applyFill="1" applyBorder="1"/>
    <xf numFmtId="166" fontId="0" fillId="10" borderId="3" xfId="1" applyNumberFormat="1" applyFont="1" applyFill="1" applyBorder="1"/>
    <xf numFmtId="166" fontId="0" fillId="10" borderId="4" xfId="1" applyNumberFormat="1" applyFont="1" applyFill="1" applyBorder="1"/>
    <xf numFmtId="166" fontId="0" fillId="10" borderId="0" xfId="1" applyNumberFormat="1" applyFont="1" applyFill="1"/>
    <xf numFmtId="166" fontId="0" fillId="10" borderId="0" xfId="1" applyNumberFormat="1" applyFont="1" applyFill="1" applyBorder="1"/>
    <xf numFmtId="166" fontId="0" fillId="10" borderId="6" xfId="1" applyNumberFormat="1" applyFont="1" applyFill="1" applyBorder="1"/>
    <xf numFmtId="43" fontId="21" fillId="10" borderId="0" xfId="1" applyFont="1" applyFill="1"/>
    <xf numFmtId="43" fontId="21" fillId="10" borderId="6" xfId="1" applyFont="1" applyFill="1" applyBorder="1"/>
    <xf numFmtId="43" fontId="21" fillId="10" borderId="2" xfId="1" applyFont="1" applyFill="1" applyBorder="1"/>
    <xf numFmtId="43" fontId="21" fillId="10" borderId="3" xfId="1" applyFont="1" applyFill="1" applyBorder="1"/>
    <xf numFmtId="43" fontId="21" fillId="10" borderId="4" xfId="1" applyFont="1" applyFill="1" applyBorder="1"/>
    <xf numFmtId="43" fontId="21" fillId="10" borderId="5" xfId="1" applyFont="1" applyFill="1" applyBorder="1"/>
    <xf numFmtId="43" fontId="21" fillId="10" borderId="0" xfId="1" applyFont="1" applyFill="1" applyBorder="1"/>
    <xf numFmtId="166" fontId="21" fillId="10" borderId="3" xfId="1" applyNumberFormat="1" applyFont="1" applyFill="1" applyBorder="1"/>
    <xf numFmtId="166" fontId="21" fillId="10" borderId="4" xfId="1" applyNumberFormat="1" applyFont="1" applyFill="1" applyBorder="1"/>
    <xf numFmtId="9" fontId="8" fillId="0" borderId="0" xfId="2" applyFont="1" applyAlignment="1">
      <alignment horizontal="left"/>
    </xf>
    <xf numFmtId="9" fontId="8" fillId="0" borderId="0" xfId="2" applyFont="1" applyAlignment="1">
      <alignment horizontal="right"/>
    </xf>
    <xf numFmtId="9" fontId="33" fillId="0" borderId="0" xfId="2" applyFont="1" applyAlignment="1">
      <alignment horizontal="left"/>
    </xf>
    <xf numFmtId="9" fontId="32" fillId="0" borderId="0" xfId="2" applyFont="1"/>
    <xf numFmtId="9" fontId="32" fillId="0" borderId="6" xfId="2" applyFont="1" applyBorder="1"/>
    <xf numFmtId="9" fontId="32" fillId="0" borderId="0" xfId="2" applyFont="1" applyAlignment="1">
      <alignment horizontal="right"/>
    </xf>
    <xf numFmtId="9" fontId="32" fillId="10" borderId="0" xfId="2" applyFont="1" applyFill="1"/>
    <xf numFmtId="9" fontId="32" fillId="10" borderId="6" xfId="2" applyFont="1" applyFill="1" applyBorder="1"/>
    <xf numFmtId="9" fontId="33" fillId="0" borderId="0" xfId="2" applyFont="1" applyAlignment="1">
      <alignment horizontal="right"/>
    </xf>
    <xf numFmtId="0" fontId="33" fillId="0" borderId="0" xfId="0" applyFont="1" applyAlignment="1">
      <alignment horizontal="left"/>
    </xf>
    <xf numFmtId="0" fontId="32" fillId="0" borderId="0" xfId="0" applyFont="1"/>
    <xf numFmtId="0" fontId="32" fillId="0" borderId="6" xfId="0" applyFont="1" applyBorder="1"/>
    <xf numFmtId="170" fontId="32" fillId="0" borderId="0" xfId="2" applyNumberFormat="1" applyFont="1" applyAlignment="1">
      <alignment horizontal="right"/>
    </xf>
    <xf numFmtId="170" fontId="32" fillId="0" borderId="0" xfId="0" applyNumberFormat="1" applyFont="1"/>
    <xf numFmtId="170" fontId="32" fillId="10" borderId="0" xfId="0" applyNumberFormat="1" applyFont="1" applyFill="1"/>
    <xf numFmtId="170" fontId="32" fillId="10" borderId="6" xfId="0" applyNumberFormat="1" applyFont="1" applyFill="1" applyBorder="1"/>
    <xf numFmtId="0" fontId="33" fillId="0" borderId="0" xfId="0" applyFont="1"/>
    <xf numFmtId="0" fontId="32" fillId="0" borderId="0" xfId="0" applyFont="1" applyAlignment="1">
      <alignment horizontal="right"/>
    </xf>
    <xf numFmtId="167" fontId="32" fillId="0" borderId="0" xfId="0" applyNumberFormat="1" applyFont="1"/>
    <xf numFmtId="167" fontId="32" fillId="0" borderId="0" xfId="1" applyNumberFormat="1" applyFont="1"/>
    <xf numFmtId="167" fontId="32" fillId="0" borderId="6" xfId="1" applyNumberFormat="1" applyFont="1" applyBorder="1"/>
    <xf numFmtId="0" fontId="27" fillId="0" borderId="0" xfId="0" applyFont="1"/>
    <xf numFmtId="167" fontId="27" fillId="0" borderId="0" xfId="0" applyNumberFormat="1" applyFont="1"/>
    <xf numFmtId="169" fontId="1" fillId="2" borderId="1" xfId="0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 vertical="center" wrapText="1"/>
    </xf>
    <xf numFmtId="167" fontId="0" fillId="0" borderId="5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9" fontId="4" fillId="0" borderId="11" xfId="2" applyFont="1" applyFill="1" applyBorder="1"/>
    <xf numFmtId="167" fontId="9" fillId="0" borderId="0" xfId="0" applyNumberFormat="1" applyFont="1"/>
    <xf numFmtId="167" fontId="9" fillId="0" borderId="6" xfId="0" applyNumberFormat="1" applyFont="1" applyBorder="1"/>
    <xf numFmtId="166" fontId="0" fillId="0" borderId="5" xfId="1" applyNumberFormat="1" applyFont="1" applyFill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4" fontId="16" fillId="0" borderId="0" xfId="0" applyNumberFormat="1" applyFont="1" applyFill="1" applyBorder="1"/>
    <xf numFmtId="0" fontId="16" fillId="0" borderId="0" xfId="0" applyFont="1" applyFill="1" applyBorder="1"/>
    <xf numFmtId="1" fontId="34" fillId="0" borderId="0" xfId="0" applyNumberFormat="1" applyFont="1" applyFill="1" applyBorder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0" fontId="0" fillId="0" borderId="0" xfId="0"/>
    <xf numFmtId="3" fontId="0" fillId="0" borderId="0" xfId="0" applyNumberFormat="1"/>
    <xf numFmtId="9" fontId="0" fillId="11" borderId="0" xfId="0" applyNumberFormat="1" applyFill="1"/>
    <xf numFmtId="9" fontId="0" fillId="12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3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4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9" fontId="0" fillId="16" borderId="0" xfId="0" applyNumberFormat="1" applyFill="1"/>
    <xf numFmtId="9" fontId="0" fillId="14" borderId="0" xfId="0" applyNumberFormat="1" applyFill="1"/>
  </cellXfs>
  <cellStyles count="5">
    <cellStyle name="Comma" xfId="1" builtinId="3"/>
    <cellStyle name="Comma 8" xfId="4"/>
    <cellStyle name="Normal" xfId="0" builtinId="0"/>
    <cellStyle name="Normal 6" xfId="3"/>
    <cellStyle name="Percent" xfId="2" builtinId="5"/>
  </cellStyles>
  <dxfs count="0"/>
  <tableStyles count="0" defaultTableStyle="TableStyleMedium2" defaultPivotStyle="PivotStyleLight16"/>
  <colors>
    <mruColors>
      <color rgb="FF0000FF"/>
      <color rgb="FF99CC00"/>
      <color rgb="FF009900"/>
      <color rgb="FF669900"/>
      <color rgb="FFCCCC00"/>
      <color rgb="FF99FFCC"/>
      <color rgb="FF66FF66"/>
      <color rgb="FFCCFFCC"/>
      <color rgb="FF66FF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24566929133854E-2"/>
          <c:y val="3.1040772075118059E-2"/>
          <c:w val="0.88304209973753278"/>
          <c:h val="0.6915696582744624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North'!$B$62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North'!$O$62:$Z$62</c15:sqref>
                  </c15:fullRef>
                </c:ext>
              </c:extLst>
              <c:f>('Agency North'!$O$62:$S$62,'Agency North'!$U$62:$Z$62)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North'!$B$63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North'!$O$63:$Z$63</c15:sqref>
                  </c15:fullRef>
                </c:ext>
              </c:extLst>
              <c:f>('Agency North'!$O$63:$S$63,'Agency North'!$U$63:$Z$63)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North'!$B$64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North'!$B$65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North'!$B$66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North'!$B$67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North'!$B$68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9273432"/>
        <c:axId val="309275000"/>
      </c:lineChart>
      <c:dateAx>
        <c:axId val="30927343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5000"/>
        <c:crosses val="autoZero"/>
        <c:auto val="1"/>
        <c:lblOffset val="100"/>
        <c:baseTimeUnit val="months"/>
      </c:dateAx>
      <c:valAx>
        <c:axId val="3092750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3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838740157480307E-2"/>
          <c:y val="0.85994446419977177"/>
          <c:w val="0.94432251968503933"/>
          <c:h val="0.1170339495887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2143668470181E-2"/>
          <c:y val="3.885439524370754E-2"/>
          <c:w val="0.88988134280841746"/>
          <c:h val="0.6776227997856901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North'!$B$86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North'!$O$86:$Z$86</c15:sqref>
                  </c15:fullRef>
                </c:ext>
              </c:extLst>
              <c:f>('Agency North'!$O$86:$S$86,'Agency North'!$U$86:$Z$86)</c:f>
              <c:numCache>
                <c:formatCode>#,##0</c:formatCode>
                <c:ptCount val="11"/>
                <c:pt idx="0">
                  <c:v>1.4166666666666701</c:v>
                </c:pt>
                <c:pt idx="1">
                  <c:v>1.5</c:v>
                </c:pt>
                <c:pt idx="2">
                  <c:v>2.4444444444444402</c:v>
                </c:pt>
                <c:pt idx="3">
                  <c:v>1.92307692307692</c:v>
                </c:pt>
                <c:pt idx="4">
                  <c:v>1.84615384615385</c:v>
                </c:pt>
                <c:pt idx="5">
                  <c:v>2.2666666666666702</c:v>
                </c:pt>
                <c:pt idx="6">
                  <c:v>2.5</c:v>
                </c:pt>
                <c:pt idx="7">
                  <c:v>3.1153846153846199</c:v>
                </c:pt>
                <c:pt idx="8">
                  <c:v>2.2727272727272698</c:v>
                </c:pt>
                <c:pt idx="9">
                  <c:v>1.8181818181818199</c:v>
                </c:pt>
                <c:pt idx="10">
                  <c:v>3.8846153846153801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North'!$B$87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North'!$O$87:$Z$87</c15:sqref>
                  </c15:fullRef>
                </c:ext>
              </c:extLst>
              <c:f>('Agency North'!$O$87:$S$87,'Agency North'!$U$87:$Z$87)</c:f>
              <c:numCache>
                <c:formatCode>#,##0</c:formatCode>
                <c:ptCount val="11"/>
                <c:pt idx="0">
                  <c:v>1.3695652173913</c:v>
                </c:pt>
                <c:pt idx="1">
                  <c:v>1.175</c:v>
                </c:pt>
                <c:pt idx="2">
                  <c:v>1.64171122994652</c:v>
                </c:pt>
                <c:pt idx="3">
                  <c:v>1.3428571428571401</c:v>
                </c:pt>
                <c:pt idx="4">
                  <c:v>1.35111111111111</c:v>
                </c:pt>
                <c:pt idx="5">
                  <c:v>1.36785714285714</c:v>
                </c:pt>
                <c:pt idx="6">
                  <c:v>1.31736526946108</c:v>
                </c:pt>
                <c:pt idx="7">
                  <c:v>1.6194379391100699</c:v>
                </c:pt>
                <c:pt idx="8">
                  <c:v>1.4420289855072499</c:v>
                </c:pt>
                <c:pt idx="9">
                  <c:v>1.90357142857143</c:v>
                </c:pt>
                <c:pt idx="10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North'!$B$88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#,##0</c:formatCode>
                <c:ptCount val="11"/>
                <c:pt idx="0">
                  <c:v>1.08955223880597</c:v>
                </c:pt>
                <c:pt idx="1">
                  <c:v>1.4523809523809501</c:v>
                </c:pt>
                <c:pt idx="2">
                  <c:v>1.56</c:v>
                </c:pt>
                <c:pt idx="3">
                  <c:v>1.2195121951219501</c:v>
                </c:pt>
                <c:pt idx="4">
                  <c:v>1.5145631067961201</c:v>
                </c:pt>
                <c:pt idx="5">
                  <c:v>1.2372093023255799</c:v>
                </c:pt>
                <c:pt idx="6">
                  <c:v>1.53164556962025</c:v>
                </c:pt>
                <c:pt idx="7">
                  <c:v>1.7071129707113</c:v>
                </c:pt>
                <c:pt idx="8">
                  <c:v>1.33415841584158</c:v>
                </c:pt>
                <c:pt idx="9">
                  <c:v>1.4758454106280201</c:v>
                </c:pt>
                <c:pt idx="10">
                  <c:v>1.80258302583026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North'!$B$89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North'!$O$89:$Z$89</c15:sqref>
                  </c15:fullRef>
                </c:ext>
              </c:extLst>
              <c:f>('Agency North'!$O$89:$S$89,'Agency North'!$U$89:$Z$89)</c:f>
              <c:numCache>
                <c:formatCode>#,##0</c:formatCode>
                <c:ptCount val="11"/>
                <c:pt idx="0">
                  <c:v>1.1340206185567001</c:v>
                </c:pt>
                <c:pt idx="1">
                  <c:v>1.2396694214876001</c:v>
                </c:pt>
                <c:pt idx="2">
                  <c:v>1.8125</c:v>
                </c:pt>
                <c:pt idx="3">
                  <c:v>2.1081081081081101</c:v>
                </c:pt>
                <c:pt idx="4">
                  <c:v>1.8428571428571401</c:v>
                </c:pt>
                <c:pt idx="5">
                  <c:v>1.36153846153846</c:v>
                </c:pt>
                <c:pt idx="6">
                  <c:v>1.40692640692641</c:v>
                </c:pt>
                <c:pt idx="7">
                  <c:v>1.76014760147601</c:v>
                </c:pt>
                <c:pt idx="8">
                  <c:v>1.4972067039106101</c:v>
                </c:pt>
                <c:pt idx="9">
                  <c:v>1.3611111111111101</c:v>
                </c:pt>
                <c:pt idx="10">
                  <c:v>1.6905487804878001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North'!$B$90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North'!$O$90:$Z$90</c15:sqref>
                  </c15:fullRef>
                </c:ext>
              </c:extLst>
              <c:f>('Agency North'!$O$90:$S$90,'Agency North'!$U$90:$Z$90)</c:f>
              <c:numCache>
                <c:formatCode>#,##0</c:formatCode>
                <c:ptCount val="11"/>
                <c:pt idx="0">
                  <c:v>1.14772727272727</c:v>
                </c:pt>
                <c:pt idx="1">
                  <c:v>1.13953488372093</c:v>
                </c:pt>
                <c:pt idx="2">
                  <c:v>1.44767441860465</c:v>
                </c:pt>
                <c:pt idx="3">
                  <c:v>0.97222222222222199</c:v>
                </c:pt>
                <c:pt idx="4">
                  <c:v>1.26506024096386</c:v>
                </c:pt>
                <c:pt idx="5">
                  <c:v>1.34615384615385</c:v>
                </c:pt>
                <c:pt idx="6">
                  <c:v>1.30666666666667</c:v>
                </c:pt>
                <c:pt idx="7">
                  <c:v>1.5459183673469401</c:v>
                </c:pt>
                <c:pt idx="8">
                  <c:v>1.53913043478261</c:v>
                </c:pt>
                <c:pt idx="9">
                  <c:v>1.8518518518518501</c:v>
                </c:pt>
                <c:pt idx="10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North'!$B$91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#,##0</c:formatCode>
                <c:ptCount val="11"/>
                <c:pt idx="0">
                  <c:v>1.0370370370370401</c:v>
                </c:pt>
                <c:pt idx="1">
                  <c:v>1.25757575757576</c:v>
                </c:pt>
                <c:pt idx="2">
                  <c:v>1.62037037037037</c:v>
                </c:pt>
                <c:pt idx="3">
                  <c:v>1.02803738317757</c:v>
                </c:pt>
                <c:pt idx="4">
                  <c:v>1.4615384615384599</c:v>
                </c:pt>
                <c:pt idx="5">
                  <c:v>1.13953488372093</c:v>
                </c:pt>
                <c:pt idx="6">
                  <c:v>1.19047619047619</c:v>
                </c:pt>
                <c:pt idx="7">
                  <c:v>1.5584415584415601</c:v>
                </c:pt>
                <c:pt idx="8">
                  <c:v>1.4468085106383</c:v>
                </c:pt>
                <c:pt idx="9">
                  <c:v>1.80952380952381</c:v>
                </c:pt>
                <c:pt idx="10">
                  <c:v>2.02941176470588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North'!$B$92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North'!$O$85:$Z$85</c15:sqref>
                  </c15:fullRef>
                </c:ext>
              </c:extLst>
              <c:f>('Agency North'!$O$85:$S$85,'Agency North'!$U$85:$Z$85)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North'!$O$92:$Z$92</c15:sqref>
                  </c15:fullRef>
                </c:ext>
              </c:extLst>
              <c:f>('Agency North'!$O$92:$S$92,'Agency North'!$U$92:$Z$92)</c:f>
              <c:numCache>
                <c:formatCode>#,##0</c:formatCode>
                <c:ptCount val="11"/>
                <c:pt idx="0">
                  <c:v>1.6</c:v>
                </c:pt>
                <c:pt idx="1">
                  <c:v>1.3333333333333299</c:v>
                </c:pt>
                <c:pt idx="2">
                  <c:v>1.8571428571428601</c:v>
                </c:pt>
                <c:pt idx="3">
                  <c:v>1.38709677419355</c:v>
                </c:pt>
                <c:pt idx="4">
                  <c:v>1.3076923076923099</c:v>
                </c:pt>
                <c:pt idx="5">
                  <c:v>1.0943396226415101</c:v>
                </c:pt>
                <c:pt idx="6">
                  <c:v>1.3373493975903601</c:v>
                </c:pt>
                <c:pt idx="7">
                  <c:v>1.8397435897435901</c:v>
                </c:pt>
                <c:pt idx="8">
                  <c:v>1.63736263736264</c:v>
                </c:pt>
                <c:pt idx="9">
                  <c:v>2.1187499999999999</c:v>
                </c:pt>
                <c:pt idx="10">
                  <c:v>2.62916666666667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9274608"/>
        <c:axId val="309273824"/>
      </c:lineChart>
      <c:dateAx>
        <c:axId val="3092746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3824"/>
        <c:crosses val="autoZero"/>
        <c:auto val="1"/>
        <c:lblOffset val="100"/>
        <c:baseTimeUnit val="months"/>
      </c:dateAx>
      <c:valAx>
        <c:axId val="30927382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4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054243219597539E-2"/>
          <c:y val="0.86714042408940362"/>
          <c:w val="0.95589151356080493"/>
          <c:h val="0.1097548810184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5221734296086E-2"/>
          <c:y val="4.6388482201177188E-2"/>
          <c:w val="0.88854168732673366"/>
          <c:h val="0.65703738257332922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North'!$B$98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North'!$O$98:$Z$98</c15:sqref>
                  </c15:fullRef>
                </c:ext>
              </c:extLst>
              <c:f>('Agency North'!$O$98:$S$98,'Agency North'!$U$98:$Z$98)</c:f>
              <c:numCache>
                <c:formatCode>#,##0</c:formatCode>
                <c:ptCount val="11"/>
                <c:pt idx="0">
                  <c:v>39.548705882352898</c:v>
                </c:pt>
                <c:pt idx="1">
                  <c:v>36.599166666666697</c:v>
                </c:pt>
                <c:pt idx="2">
                  <c:v>17.2880681818182</c:v>
                </c:pt>
                <c:pt idx="3">
                  <c:v>45.611800000000002</c:v>
                </c:pt>
                <c:pt idx="4">
                  <c:v>45.190708333333298</c:v>
                </c:pt>
                <c:pt idx="5">
                  <c:v>30.750441176470598</c:v>
                </c:pt>
                <c:pt idx="6">
                  <c:v>22.620833333333302</c:v>
                </c:pt>
                <c:pt idx="7">
                  <c:v>27.8671111111111</c:v>
                </c:pt>
                <c:pt idx="8">
                  <c:v>20.943280000000001</c:v>
                </c:pt>
                <c:pt idx="9">
                  <c:v>32.650750000000002</c:v>
                </c:pt>
                <c:pt idx="10">
                  <c:v>37.708366336633702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North'!$B$99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North'!$O$99:$Z$99</c15:sqref>
                  </c15:fullRef>
                </c:ext>
              </c:extLst>
              <c:f>('Agency North'!$O$99:$S$99,'Agency North'!$U$99:$Z$99)</c:f>
              <c:numCache>
                <c:formatCode>#,##0</c:formatCode>
                <c:ptCount val="11"/>
                <c:pt idx="0">
                  <c:v>16.773777777777799</c:v>
                </c:pt>
                <c:pt idx="1">
                  <c:v>12.8626382978723</c:v>
                </c:pt>
                <c:pt idx="2">
                  <c:v>14.5143127035831</c:v>
                </c:pt>
                <c:pt idx="3">
                  <c:v>22.127795744680899</c:v>
                </c:pt>
                <c:pt idx="4">
                  <c:v>14.617838815789501</c:v>
                </c:pt>
                <c:pt idx="5">
                  <c:v>12.430647519582299</c:v>
                </c:pt>
                <c:pt idx="6">
                  <c:v>12.8955613636364</c:v>
                </c:pt>
                <c:pt idx="7">
                  <c:v>13.7266717281273</c:v>
                </c:pt>
                <c:pt idx="8">
                  <c:v>13.1045788944724</c:v>
                </c:pt>
                <c:pt idx="9">
                  <c:v>14.3001988742965</c:v>
                </c:pt>
                <c:pt idx="10">
                  <c:v>13.6267635135136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North'!$B$100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#,##0</c:formatCode>
                <c:ptCount val="11"/>
                <c:pt idx="0">
                  <c:v>12.6821780821918</c:v>
                </c:pt>
                <c:pt idx="1">
                  <c:v>12.4004426229508</c:v>
                </c:pt>
                <c:pt idx="2">
                  <c:v>12.884282051282099</c:v>
                </c:pt>
                <c:pt idx="3">
                  <c:v>14.84295</c:v>
                </c:pt>
                <c:pt idx="4">
                  <c:v>11.007173076923101</c:v>
                </c:pt>
                <c:pt idx="5">
                  <c:v>12.947330827067701</c:v>
                </c:pt>
                <c:pt idx="6">
                  <c:v>11.4765247933884</c:v>
                </c:pt>
                <c:pt idx="7">
                  <c:v>13.722053921568699</c:v>
                </c:pt>
                <c:pt idx="8">
                  <c:v>14.185758812615999</c:v>
                </c:pt>
                <c:pt idx="9">
                  <c:v>13.054851063829799</c:v>
                </c:pt>
                <c:pt idx="10">
                  <c:v>14.0679508700103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North'!$B$101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North'!$O$101:$Z$101</c15:sqref>
                  </c15:fullRef>
                </c:ext>
              </c:extLst>
              <c:f>('Agency North'!$O$101:$S$101,'Agency North'!$U$101:$Z$101)</c:f>
              <c:numCache>
                <c:formatCode>#,##0</c:formatCode>
                <c:ptCount val="11"/>
                <c:pt idx="0">
                  <c:v>11.609454545454501</c:v>
                </c:pt>
                <c:pt idx="1">
                  <c:v>12.460513333333299</c:v>
                </c:pt>
                <c:pt idx="2">
                  <c:v>15.9324712643678</c:v>
                </c:pt>
                <c:pt idx="3">
                  <c:v>16.215705128205101</c:v>
                </c:pt>
                <c:pt idx="4">
                  <c:v>13.5933255813953</c:v>
                </c:pt>
                <c:pt idx="5">
                  <c:v>15.101141242937899</c:v>
                </c:pt>
                <c:pt idx="6">
                  <c:v>11.5962153846154</c:v>
                </c:pt>
                <c:pt idx="7">
                  <c:v>13.4550199161426</c:v>
                </c:pt>
                <c:pt idx="8">
                  <c:v>13.6999067164179</c:v>
                </c:pt>
                <c:pt idx="9">
                  <c:v>13.496574829931999</c:v>
                </c:pt>
                <c:pt idx="10">
                  <c:v>13.665561767358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North'!$B$102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North'!$O$102:$Z$102</c15:sqref>
                  </c15:fullRef>
                </c:ext>
              </c:extLst>
              <c:f>('Agency North'!$O$102:$S$102,'Agency North'!$U$102:$Z$102)</c:f>
              <c:numCache>
                <c:formatCode>#,##0</c:formatCode>
                <c:ptCount val="11"/>
                <c:pt idx="0">
                  <c:v>13.1766633663366</c:v>
                </c:pt>
                <c:pt idx="1">
                  <c:v>12.2363571428571</c:v>
                </c:pt>
                <c:pt idx="2">
                  <c:v>13.167722891566299</c:v>
                </c:pt>
                <c:pt idx="3">
                  <c:v>11.816342857142899</c:v>
                </c:pt>
                <c:pt idx="4">
                  <c:v>13.432971428571401</c:v>
                </c:pt>
                <c:pt idx="5">
                  <c:v>15.6501571428571</c:v>
                </c:pt>
                <c:pt idx="6">
                  <c:v>14.438734693877599</c:v>
                </c:pt>
                <c:pt idx="7">
                  <c:v>14.3956204620462</c:v>
                </c:pt>
                <c:pt idx="8">
                  <c:v>16.863966101694899</c:v>
                </c:pt>
                <c:pt idx="9">
                  <c:v>13.090885</c:v>
                </c:pt>
                <c:pt idx="10">
                  <c:v>16.220231884057998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North'!$B$103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North'!$O$103:$Z$103</c15:sqref>
                  </c15:fullRef>
                </c:ext>
              </c:extLst>
              <c:f>('Agency North'!$O$103:$S$103,'Agency North'!$U$103:$Z$103)</c:f>
              <c:numCache>
                <c:formatCode>#,##0</c:formatCode>
                <c:ptCount val="11"/>
                <c:pt idx="0">
                  <c:v>12.8526785714286</c:v>
                </c:pt>
                <c:pt idx="1">
                  <c:v>15.0465903614458</c:v>
                </c:pt>
                <c:pt idx="2">
                  <c:v>16.188942857142901</c:v>
                </c:pt>
                <c:pt idx="3">
                  <c:v>16.416063636363599</c:v>
                </c:pt>
                <c:pt idx="4">
                  <c:v>16.652473684210499</c:v>
                </c:pt>
                <c:pt idx="5">
                  <c:v>20.470346938775499</c:v>
                </c:pt>
                <c:pt idx="6">
                  <c:v>16.6449866666667</c:v>
                </c:pt>
                <c:pt idx="7">
                  <c:v>14.62595</c:v>
                </c:pt>
                <c:pt idx="8">
                  <c:v>15.4765</c:v>
                </c:pt>
                <c:pt idx="9">
                  <c:v>19.315999999999999</c:v>
                </c:pt>
                <c:pt idx="10">
                  <c:v>24.1601123188406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North'!$B$104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North'!$O$97:$Z$97</c15:sqref>
                  </c15:fullRef>
                </c:ext>
              </c:extLst>
              <c:f>('Agency North'!$O$97:$S$97,'Agency North'!$U$97:$Z$97)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North'!$O$104:$Z$104</c15:sqref>
                  </c15:fullRef>
                </c:ext>
              </c:extLst>
              <c:f>('Agency North'!$O$104:$S$104,'Agency North'!$U$104:$Z$104)</c:f>
              <c:numCache>
                <c:formatCode>#,##0</c:formatCode>
                <c:ptCount val="11"/>
                <c:pt idx="0">
                  <c:v>16.526125</c:v>
                </c:pt>
                <c:pt idx="1">
                  <c:v>26.7690625</c:v>
                </c:pt>
                <c:pt idx="2">
                  <c:v>19.275043956044001</c:v>
                </c:pt>
                <c:pt idx="3">
                  <c:v>9.7587441860465098</c:v>
                </c:pt>
                <c:pt idx="4">
                  <c:v>17.981029411764698</c:v>
                </c:pt>
                <c:pt idx="5">
                  <c:v>14.0956896551724</c:v>
                </c:pt>
                <c:pt idx="6">
                  <c:v>20.1928378378378</c:v>
                </c:pt>
                <c:pt idx="7">
                  <c:v>15.7462543554007</c:v>
                </c:pt>
                <c:pt idx="8">
                  <c:v>21.3565503355705</c:v>
                </c:pt>
                <c:pt idx="9">
                  <c:v>13.8158761061947</c:v>
                </c:pt>
                <c:pt idx="10">
                  <c:v>20.3987543581617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9275392"/>
        <c:axId val="309270688"/>
      </c:lineChart>
      <c:dateAx>
        <c:axId val="30927539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0688"/>
        <c:crosses val="autoZero"/>
        <c:auto val="1"/>
        <c:lblOffset val="100"/>
        <c:baseTimeUnit val="months"/>
      </c:dateAx>
      <c:valAx>
        <c:axId val="3092706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5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53427844117112E-2"/>
          <c:y val="0.84843371688533153"/>
          <c:w val="0.95388511127292863"/>
          <c:h val="0.1285447038585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852877254104E-2"/>
          <c:y val="3.9568627450980401E-2"/>
          <c:w val="0.88348814975773149"/>
          <c:h val="0.66907982090473983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North'!$B$62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North'!$O$62:$Z$62</c15:sqref>
                  </c15:fullRef>
                </c:ext>
              </c:extLst>
              <c:f>('Agency North'!$O$62:$S$62,'Agency North'!$U$62:$Z$62)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North'!$B$63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North'!$O$63:$Z$63</c15:sqref>
                  </c15:fullRef>
                </c:ext>
              </c:extLst>
              <c:f>('Agency North'!$O$63:$S$63,'Agency North'!$U$63:$Z$63)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North'!$B$64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North'!$B$65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North'!$B$66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North'!$B$67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North'!$B$68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North'!$O$61:$Z$61</c15:sqref>
                  </c15:fullRef>
                </c:ext>
              </c:extLst>
              <c:f>('Agency North'!$O$61:$S$61,'Agency North'!$U$61:$Z$61)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9269904"/>
        <c:axId val="309269512"/>
      </c:lineChart>
      <c:dateAx>
        <c:axId val="30926990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69512"/>
        <c:crosses val="autoZero"/>
        <c:auto val="1"/>
        <c:lblOffset val="100"/>
        <c:baseTimeUnit val="months"/>
      </c:dateAx>
      <c:valAx>
        <c:axId val="3092695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69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9144020000055E-3"/>
          <c:y val="0.86077659410220786"/>
          <c:w val="0.98370032375098404"/>
          <c:h val="0.115693994133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83600897982765E-2"/>
          <c:y val="4.7411764705882362E-2"/>
          <c:w val="0.9018789076772048"/>
          <c:h val="0.66593916936853481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South'!$B$86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South'!$O$85:$Z$85</c15:sqref>
                  </c15:fullRef>
                </c:ext>
              </c:extLst>
              <c:f>('Agency South'!$O$85:$S$85,'Agency South'!$U$85:$Z$85)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South'!$O$86:$Z$86</c15:sqref>
                  </c15:fullRef>
                </c:ext>
              </c:extLst>
              <c:f>('Agency South'!$O$86:$S$86,'Agency South'!$U$86:$Z$86)</c:f>
              <c:numCache>
                <c:formatCode>#,##0</c:formatCode>
                <c:ptCount val="11"/>
                <c:pt idx="0">
                  <c:v>1.4242424242424201</c:v>
                </c:pt>
                <c:pt idx="1">
                  <c:v>1.6666666666666701</c:v>
                </c:pt>
                <c:pt idx="2">
                  <c:v>2.5531914893617</c:v>
                </c:pt>
                <c:pt idx="3">
                  <c:v>4</c:v>
                </c:pt>
                <c:pt idx="4">
                  <c:v>2.3783783783783798</c:v>
                </c:pt>
                <c:pt idx="5">
                  <c:v>2.45161290322581</c:v>
                </c:pt>
                <c:pt idx="6">
                  <c:v>2.1</c:v>
                </c:pt>
                <c:pt idx="7">
                  <c:v>2.7894736842105301</c:v>
                </c:pt>
                <c:pt idx="8">
                  <c:v>2.9677419354838701</c:v>
                </c:pt>
                <c:pt idx="9">
                  <c:v>3.82258064516129</c:v>
                </c:pt>
                <c:pt idx="10">
                  <c:v>4.3552631578947398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South'!$B$87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South'!$O$85:$Z$85</c15:sqref>
                  </c15:fullRef>
                </c:ext>
              </c:extLst>
              <c:f>('Agency South'!$O$85:$S$85,'Agency South'!$U$85:$Z$85)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South'!$O$87:$Z$87</c15:sqref>
                  </c15:fullRef>
                </c:ext>
              </c:extLst>
              <c:f>('Agency South'!$O$87:$S$87,'Agency South'!$U$87:$Z$87)</c:f>
              <c:numCache>
                <c:formatCode>#,##0</c:formatCode>
                <c:ptCount val="11"/>
                <c:pt idx="0">
                  <c:v>1.4615384615384599</c:v>
                </c:pt>
                <c:pt idx="1">
                  <c:v>1.52173913043478</c:v>
                </c:pt>
                <c:pt idx="2">
                  <c:v>2.0087719298245599</c:v>
                </c:pt>
                <c:pt idx="3">
                  <c:v>1.6811594202898501</c:v>
                </c:pt>
                <c:pt idx="4">
                  <c:v>1.3783783783783801</c:v>
                </c:pt>
                <c:pt idx="5">
                  <c:v>1.51898734177215</c:v>
                </c:pt>
                <c:pt idx="6">
                  <c:v>1.8533333333333299</c:v>
                </c:pt>
                <c:pt idx="7">
                  <c:v>2.0629921259842501</c:v>
                </c:pt>
                <c:pt idx="8">
                  <c:v>1.5617977528089899</c:v>
                </c:pt>
                <c:pt idx="9">
                  <c:v>1.61417322834646</c:v>
                </c:pt>
                <c:pt idx="10">
                  <c:v>1.83908045977011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South'!$B$88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South'!$O$85:$Z$85</c15:sqref>
                  </c15:fullRef>
                </c:ext>
              </c:extLst>
              <c:f>('Agency South'!$O$85:$S$85,'Agency South'!$U$85:$Z$85)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#,##0</c:formatCode>
                <c:ptCount val="11"/>
                <c:pt idx="0">
                  <c:v>1.6756756756756801</c:v>
                </c:pt>
                <c:pt idx="1">
                  <c:v>1.5</c:v>
                </c:pt>
                <c:pt idx="2">
                  <c:v>2.125</c:v>
                </c:pt>
                <c:pt idx="3">
                  <c:v>1.72413793103448</c:v>
                </c:pt>
                <c:pt idx="4">
                  <c:v>1.6949152542372901</c:v>
                </c:pt>
                <c:pt idx="5">
                  <c:v>1.5647058823529401</c:v>
                </c:pt>
                <c:pt idx="6">
                  <c:v>1.3571428571428601</c:v>
                </c:pt>
                <c:pt idx="7">
                  <c:v>2.1267605633802802</c:v>
                </c:pt>
                <c:pt idx="8">
                  <c:v>1.67676767676768</c:v>
                </c:pt>
                <c:pt idx="9">
                  <c:v>2.1603773584905701</c:v>
                </c:pt>
                <c:pt idx="10">
                  <c:v>1.7971698113207499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South'!$B$89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South'!$O$85:$Z$85</c15:sqref>
                  </c15:fullRef>
                </c:ext>
              </c:extLst>
              <c:f>('Agency South'!$O$85:$S$85,'Agency South'!$U$85:$Z$85)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South'!$O$89:$Z$89</c15:sqref>
                  </c15:fullRef>
                </c:ext>
              </c:extLst>
              <c:f>('Agency South'!$O$89:$S$89,'Agency South'!$U$89:$Z$89)</c:f>
              <c:numCache>
                <c:formatCode>#,##0</c:formatCode>
                <c:ptCount val="11"/>
                <c:pt idx="0">
                  <c:v>1.41</c:v>
                </c:pt>
                <c:pt idx="1">
                  <c:v>1.375</c:v>
                </c:pt>
                <c:pt idx="2">
                  <c:v>2.07407407407407</c:v>
                </c:pt>
                <c:pt idx="3">
                  <c:v>2</c:v>
                </c:pt>
                <c:pt idx="4">
                  <c:v>1.675</c:v>
                </c:pt>
                <c:pt idx="5">
                  <c:v>1.95890410958904</c:v>
                </c:pt>
                <c:pt idx="6">
                  <c:v>1.6973684210526301</c:v>
                </c:pt>
                <c:pt idx="7">
                  <c:v>1.81944444444444</c:v>
                </c:pt>
                <c:pt idx="8">
                  <c:v>1.375</c:v>
                </c:pt>
                <c:pt idx="9">
                  <c:v>2.4953271028037398</c:v>
                </c:pt>
                <c:pt idx="10">
                  <c:v>2.8313253012048198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South'!$B$90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South'!$O$85:$Z$85</c15:sqref>
                  </c15:fullRef>
                </c:ext>
              </c:extLst>
              <c:f>('Agency South'!$O$85:$S$85,'Agency South'!$U$85:$Z$85)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South'!$O$90:$Z$90</c15:sqref>
                  </c15:fullRef>
                </c:ext>
              </c:extLst>
              <c:f>('Agency South'!$O$90:$S$90,'Agency South'!$U$90:$Z$90)</c:f>
              <c:numCache>
                <c:formatCode>#,##0</c:formatCode>
                <c:ptCount val="11"/>
                <c:pt idx="0">
                  <c:v>1.375</c:v>
                </c:pt>
                <c:pt idx="1">
                  <c:v>1.3142857142857101</c:v>
                </c:pt>
                <c:pt idx="2">
                  <c:v>1.75</c:v>
                </c:pt>
                <c:pt idx="3">
                  <c:v>2.1578947368421102</c:v>
                </c:pt>
                <c:pt idx="4">
                  <c:v>1.59183673469388</c:v>
                </c:pt>
                <c:pt idx="5">
                  <c:v>1.55737704918033</c:v>
                </c:pt>
                <c:pt idx="6">
                  <c:v>1.6</c:v>
                </c:pt>
                <c:pt idx="7">
                  <c:v>2.0113636363636398</c:v>
                </c:pt>
                <c:pt idx="8">
                  <c:v>2.31538461538462</c:v>
                </c:pt>
                <c:pt idx="9">
                  <c:v>2.34375</c:v>
                </c:pt>
                <c:pt idx="10">
                  <c:v>1.7197802197802201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South'!$B$91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South'!$O$85:$Z$85</c15:sqref>
                  </c15:fullRef>
                </c:ext>
              </c:extLst>
              <c:f>('Agency South'!$O$85:$S$85,'Agency South'!$U$85:$Z$85)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#,##0</c:formatCode>
                <c:ptCount val="11"/>
                <c:pt idx="0">
                  <c:v>1.3333333333333299</c:v>
                </c:pt>
                <c:pt idx="1">
                  <c:v>1.27272727272727</c:v>
                </c:pt>
                <c:pt idx="2">
                  <c:v>1.5185185185185199</c:v>
                </c:pt>
                <c:pt idx="3">
                  <c:v>1.38961038961039</c:v>
                </c:pt>
                <c:pt idx="4">
                  <c:v>1.3768115942029</c:v>
                </c:pt>
                <c:pt idx="5">
                  <c:v>1.5679012345679</c:v>
                </c:pt>
                <c:pt idx="6">
                  <c:v>1.7770270270270301</c:v>
                </c:pt>
                <c:pt idx="7">
                  <c:v>2.3770491803278699</c:v>
                </c:pt>
                <c:pt idx="8">
                  <c:v>1.89230769230769</c:v>
                </c:pt>
                <c:pt idx="9">
                  <c:v>2.6875</c:v>
                </c:pt>
                <c:pt idx="10">
                  <c:v>2.7276785714285698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South'!$B$92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South'!$O$85:$Z$85</c15:sqref>
                  </c15:fullRef>
                </c:ext>
              </c:extLst>
              <c:f>('Agency South'!$O$85:$S$85,'Agency South'!$U$85:$Z$85)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South'!$O$92:$Z$92</c15:sqref>
                  </c15:fullRef>
                </c:ext>
              </c:extLst>
              <c:f>('Agency South'!$O$92:$S$92,'Agency South'!$U$92:$Z$92)</c:f>
              <c:numCache>
                <c:formatCode>#,##0</c:formatCode>
                <c:ptCount val="11"/>
                <c:pt idx="0">
                  <c:v>1.5185185185185199</c:v>
                </c:pt>
                <c:pt idx="1">
                  <c:v>1.5714285714285701</c:v>
                </c:pt>
                <c:pt idx="2">
                  <c:v>1.6315789473684199</c:v>
                </c:pt>
                <c:pt idx="3">
                  <c:v>1.2962962962963001</c:v>
                </c:pt>
                <c:pt idx="4">
                  <c:v>1.31578947368421</c:v>
                </c:pt>
                <c:pt idx="5">
                  <c:v>1.4347826086956501</c:v>
                </c:pt>
                <c:pt idx="6">
                  <c:v>1.3888888888888899</c:v>
                </c:pt>
                <c:pt idx="7">
                  <c:v>1.93243243243243</c:v>
                </c:pt>
                <c:pt idx="8">
                  <c:v>1.3571428571428601</c:v>
                </c:pt>
                <c:pt idx="9">
                  <c:v>1.8</c:v>
                </c:pt>
                <c:pt idx="10">
                  <c:v>2.11851851851852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711968"/>
        <c:axId val="444709616"/>
      </c:lineChart>
      <c:dateAx>
        <c:axId val="44471196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9616"/>
        <c:crosses val="autoZero"/>
        <c:auto val="1"/>
        <c:lblOffset val="100"/>
        <c:baseTimeUnit val="months"/>
      </c:dateAx>
      <c:valAx>
        <c:axId val="44470961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1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34098772464172E-2"/>
          <c:y val="0.85685502547475678"/>
          <c:w val="0.9697738486891796"/>
          <c:h val="0.1196155627605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8614798218287E-2"/>
          <c:y val="4.7411764705882362E-2"/>
          <c:w val="0.88827247002954646"/>
          <c:h val="0.67378230662343674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South'!$B$98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South'!$O$97:$Z$97</c15:sqref>
                  </c15:fullRef>
                </c:ext>
              </c:extLst>
              <c:f>('Agency South'!$O$97:$S$97,'Agency South'!$U$97:$Z$97)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South'!$O$98:$Z$98</c15:sqref>
                  </c15:fullRef>
                </c:ext>
              </c:extLst>
              <c:f>('Agency South'!$O$98:$S$98,'Agency South'!$U$98:$Z$98)</c:f>
              <c:numCache>
                <c:formatCode>#,##0</c:formatCode>
                <c:ptCount val="11"/>
                <c:pt idx="0">
                  <c:v>33.558744680851099</c:v>
                </c:pt>
                <c:pt idx="1">
                  <c:v>30.835545454544899</c:v>
                </c:pt>
                <c:pt idx="2">
                  <c:v>30.458708333333298</c:v>
                </c:pt>
                <c:pt idx="3">
                  <c:v>36.273361842105302</c:v>
                </c:pt>
                <c:pt idx="4">
                  <c:v>28.141784090909098</c:v>
                </c:pt>
                <c:pt idx="5">
                  <c:v>31.484828947368399</c:v>
                </c:pt>
                <c:pt idx="6">
                  <c:v>27.292442176870701</c:v>
                </c:pt>
                <c:pt idx="7">
                  <c:v>24.293641509434</c:v>
                </c:pt>
                <c:pt idx="8">
                  <c:v>28.68</c:v>
                </c:pt>
                <c:pt idx="9">
                  <c:v>27.284814345991599</c:v>
                </c:pt>
                <c:pt idx="10">
                  <c:v>30.402078549848898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South'!$B$99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South'!$O$97:$Z$97</c15:sqref>
                  </c15:fullRef>
                </c:ext>
              </c:extLst>
              <c:f>('Agency South'!$O$97:$S$97,'Agency South'!$U$97:$Z$97)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South'!$O$99:$Z$99</c15:sqref>
                  </c15:fullRef>
                </c:ext>
              </c:extLst>
              <c:f>('Agency South'!$O$99:$S$99,'Agency South'!$U$99:$Z$99)</c:f>
              <c:numCache>
                <c:formatCode>#,##0</c:formatCode>
                <c:ptCount val="11"/>
                <c:pt idx="0">
                  <c:v>16.394789473684199</c:v>
                </c:pt>
                <c:pt idx="1">
                  <c:v>14.1786285714286</c:v>
                </c:pt>
                <c:pt idx="2">
                  <c:v>20.425480349345001</c:v>
                </c:pt>
                <c:pt idx="3">
                  <c:v>19.384232758620701</c:v>
                </c:pt>
                <c:pt idx="4">
                  <c:v>16.384107843137301</c:v>
                </c:pt>
                <c:pt idx="5">
                  <c:v>15.173216666666701</c:v>
                </c:pt>
                <c:pt idx="6">
                  <c:v>16.6016474820144</c:v>
                </c:pt>
                <c:pt idx="7">
                  <c:v>15.7471641221374</c:v>
                </c:pt>
                <c:pt idx="8">
                  <c:v>14.227647482014399</c:v>
                </c:pt>
                <c:pt idx="9">
                  <c:v>17.628799999999998</c:v>
                </c:pt>
                <c:pt idx="10">
                  <c:v>16.904307812500001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South'!$B$100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South'!$O$97:$Z$97</c15:sqref>
                  </c15:fullRef>
                </c:ext>
              </c:extLst>
              <c:f>('Agency South'!$O$97:$S$97,'Agency South'!$U$97:$Z$97)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#,##0</c:formatCode>
                <c:ptCount val="11"/>
                <c:pt idx="0">
                  <c:v>15.584983870967701</c:v>
                </c:pt>
                <c:pt idx="1">
                  <c:v>14.5372857142857</c:v>
                </c:pt>
                <c:pt idx="2">
                  <c:v>21.218352941176502</c:v>
                </c:pt>
                <c:pt idx="3">
                  <c:v>16.361619999999998</c:v>
                </c:pt>
                <c:pt idx="4">
                  <c:v>19.507380000000001</c:v>
                </c:pt>
                <c:pt idx="5">
                  <c:v>14.3531503759398</c:v>
                </c:pt>
                <c:pt idx="6">
                  <c:v>12.644315789473699</c:v>
                </c:pt>
                <c:pt idx="7">
                  <c:v>15.878701986755001</c:v>
                </c:pt>
                <c:pt idx="8">
                  <c:v>24.152524096385498</c:v>
                </c:pt>
                <c:pt idx="9">
                  <c:v>19.861672489082999</c:v>
                </c:pt>
                <c:pt idx="10">
                  <c:v>17.097616797900201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South'!$B$101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South'!$O$97:$Z$97</c15:sqref>
                  </c15:fullRef>
                </c:ext>
              </c:extLst>
              <c:f>('Agency South'!$O$97:$S$97,'Agency South'!$U$97:$Z$97)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South'!$O$101:$Z$101</c15:sqref>
                  </c15:fullRef>
                </c:ext>
              </c:extLst>
              <c:f>('Agency South'!$O$101:$S$101,'Agency South'!$U$101:$Z$101)</c:f>
              <c:numCache>
                <c:formatCode>#,##0</c:formatCode>
                <c:ptCount val="11"/>
                <c:pt idx="0">
                  <c:v>15.0254893617021</c:v>
                </c:pt>
                <c:pt idx="1">
                  <c:v>20.085987012987001</c:v>
                </c:pt>
                <c:pt idx="2">
                  <c:v>20.909401785714302</c:v>
                </c:pt>
                <c:pt idx="3">
                  <c:v>17.368819999999999</c:v>
                </c:pt>
                <c:pt idx="4">
                  <c:v>20.419537313432802</c:v>
                </c:pt>
                <c:pt idx="5">
                  <c:v>19.410223776223798</c:v>
                </c:pt>
                <c:pt idx="6">
                  <c:v>17.5893488372093</c:v>
                </c:pt>
                <c:pt idx="7">
                  <c:v>15.459732824427499</c:v>
                </c:pt>
                <c:pt idx="8">
                  <c:v>17.124852272727299</c:v>
                </c:pt>
                <c:pt idx="9">
                  <c:v>26.332230337078698</c:v>
                </c:pt>
                <c:pt idx="10">
                  <c:v>32.1834234042555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South'!$B$102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South'!$O$97:$Z$97</c15:sqref>
                  </c15:fullRef>
                </c:ext>
              </c:extLst>
              <c:f>('Agency South'!$O$97:$S$97,'Agency South'!$U$97:$Z$97)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South'!$O$102:$Z$102</c15:sqref>
                  </c15:fullRef>
                </c:ext>
              </c:extLst>
              <c:f>('Agency South'!$O$102:$S$102,'Agency South'!$U$102:$Z$102)</c:f>
              <c:numCache>
                <c:formatCode>#,##0</c:formatCode>
                <c:ptCount val="11"/>
                <c:pt idx="0">
                  <c:v>13.2145050505051</c:v>
                </c:pt>
                <c:pt idx="1">
                  <c:v>11.904695652173899</c:v>
                </c:pt>
                <c:pt idx="2">
                  <c:v>16.117408163265299</c:v>
                </c:pt>
                <c:pt idx="3">
                  <c:v>26.573140243902401</c:v>
                </c:pt>
                <c:pt idx="4">
                  <c:v>20.156756410256399</c:v>
                </c:pt>
                <c:pt idx="5">
                  <c:v>16.161168421052601</c:v>
                </c:pt>
                <c:pt idx="6">
                  <c:v>19.8397734375</c:v>
                </c:pt>
                <c:pt idx="7">
                  <c:v>21.789536723163799</c:v>
                </c:pt>
                <c:pt idx="8">
                  <c:v>25.897059800664501</c:v>
                </c:pt>
                <c:pt idx="9">
                  <c:v>17.710928888888901</c:v>
                </c:pt>
                <c:pt idx="10">
                  <c:v>16.911466453674102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South'!$B$103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South'!$O$97:$Z$97</c15:sqref>
                  </c15:fullRef>
                </c:ext>
              </c:extLst>
              <c:f>('Agency South'!$O$97:$S$97,'Agency South'!$U$97:$Z$97)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South'!$O$103:$Z$103</c15:sqref>
                  </c15:fullRef>
                </c:ext>
              </c:extLst>
              <c:f>('Agency South'!$O$103:$S$103,'Agency South'!$U$103:$Z$103)</c:f>
              <c:numCache>
                <c:formatCode>#,##0</c:formatCode>
                <c:ptCount val="11"/>
                <c:pt idx="0">
                  <c:v>14.951499999999999</c:v>
                </c:pt>
                <c:pt idx="1">
                  <c:v>14.628892857142899</c:v>
                </c:pt>
                <c:pt idx="2">
                  <c:v>17.621796747967501</c:v>
                </c:pt>
                <c:pt idx="3">
                  <c:v>15.3431214953271</c:v>
                </c:pt>
                <c:pt idx="4">
                  <c:v>19.045999999999999</c:v>
                </c:pt>
                <c:pt idx="5">
                  <c:v>16.937960629921299</c:v>
                </c:pt>
                <c:pt idx="6">
                  <c:v>18.394604562737602</c:v>
                </c:pt>
                <c:pt idx="7">
                  <c:v>19.751737931034501</c:v>
                </c:pt>
                <c:pt idx="8">
                  <c:v>20.9086260162602</c:v>
                </c:pt>
                <c:pt idx="9">
                  <c:v>21.907093023255801</c:v>
                </c:pt>
                <c:pt idx="10">
                  <c:v>23.347679214402699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South'!$B$104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South'!$O$97:$Z$97</c15:sqref>
                  </c15:fullRef>
                </c:ext>
              </c:extLst>
              <c:f>('Agency South'!$O$97:$S$97,'Agency South'!$U$97:$Z$97)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South'!$O$104:$Z$104</c15:sqref>
                  </c15:fullRef>
                </c:ext>
              </c:extLst>
              <c:f>('Agency South'!$O$104:$S$104,'Agency South'!$U$104:$Z$104)</c:f>
              <c:numCache>
                <c:formatCode>#,##0</c:formatCode>
                <c:ptCount val="11"/>
                <c:pt idx="0">
                  <c:v>14.5606585365854</c:v>
                </c:pt>
                <c:pt idx="1">
                  <c:v>31.5565909090909</c:v>
                </c:pt>
                <c:pt idx="2">
                  <c:v>16.501870967741901</c:v>
                </c:pt>
                <c:pt idx="3">
                  <c:v>17.242599999999999</c:v>
                </c:pt>
                <c:pt idx="4">
                  <c:v>19.434519999999999</c:v>
                </c:pt>
                <c:pt idx="5">
                  <c:v>16.020828282828301</c:v>
                </c:pt>
                <c:pt idx="6">
                  <c:v>17.4672533333333</c:v>
                </c:pt>
                <c:pt idx="7">
                  <c:v>16.641587412587398</c:v>
                </c:pt>
                <c:pt idx="8">
                  <c:v>20.574754385964901</c:v>
                </c:pt>
                <c:pt idx="9">
                  <c:v>18.5574851851852</c:v>
                </c:pt>
                <c:pt idx="10">
                  <c:v>22.357531468531501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705696"/>
        <c:axId val="444707264"/>
      </c:lineChart>
      <c:dateAx>
        <c:axId val="44470569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7264"/>
        <c:crosses val="autoZero"/>
        <c:auto val="1"/>
        <c:lblOffset val="100"/>
        <c:baseTimeUnit val="months"/>
      </c:dateAx>
      <c:valAx>
        <c:axId val="4447072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5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611914173287772E-2"/>
          <c:y val="0.85048880654624059"/>
          <c:w val="0.95868832757038258"/>
          <c:h val="0.1259817816890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 Sales</a:t>
            </a:r>
            <a:r>
              <a:rPr lang="en-US" baseline="0"/>
              <a:t> Plan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'Data_KPIs Trend'!$B$17</c:f>
              <c:strCache>
                <c:ptCount val="1"/>
                <c:pt idx="0">
                  <c:v>APE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Trend'!$C$17:$J$17</c:f>
              <c:numCache>
                <c:formatCode>_(* #,##0_);_(* \(#,##0\);_(* "-"??_);_(@_)</c:formatCode>
                <c:ptCount val="8"/>
                <c:pt idx="0" formatCode="_(* #,##0.00_);_(* \(#,##0.00\);_(* &quot;-&quot;??_);_(@_)">
                  <c:v>319.92983399999997</c:v>
                </c:pt>
                <c:pt idx="1">
                  <c:v>460.33644900000058</c:v>
                </c:pt>
                <c:pt idx="2">
                  <c:v>637.45931278808609</c:v>
                </c:pt>
                <c:pt idx="3">
                  <c:v>1001.5468772922438</c:v>
                </c:pt>
                <c:pt idx="4">
                  <c:v>1412.4753925904281</c:v>
                </c:pt>
                <c:pt idx="5">
                  <c:v>1873.0215205470354</c:v>
                </c:pt>
                <c:pt idx="6">
                  <c:v>2454.5264041948694</c:v>
                </c:pt>
                <c:pt idx="7">
                  <c:v>3209.6848659120492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444705304"/>
        <c:axId val="444710008"/>
      </c:barChart>
      <c:lineChart>
        <c:grouping val="standard"/>
        <c:varyColors val="0"/>
        <c:ser>
          <c:idx val="1"/>
          <c:order val="1"/>
          <c:tx>
            <c:strRef>
              <c:f>'Data_KPIs Trend'!$B$18</c:f>
              <c:strCache>
                <c:ptCount val="1"/>
                <c:pt idx="0">
                  <c:v>YoY Growth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5"/>
              <c:layout>
                <c:manualLayout>
                  <c:x val="-3.755957445958532E-2"/>
                  <c:y val="-9.170262385932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Trend'!$C$18:$J$18</c:f>
              <c:numCache>
                <c:formatCode>0%</c:formatCode>
                <c:ptCount val="8"/>
                <c:pt idx="1">
                  <c:v>0.43886690167194797</c:v>
                </c:pt>
                <c:pt idx="2">
                  <c:v>0.38476828018475095</c:v>
                </c:pt>
                <c:pt idx="3">
                  <c:v>0.57115420106066161</c:v>
                </c:pt>
                <c:pt idx="4">
                  <c:v>0.41029384107228206</c:v>
                </c:pt>
                <c:pt idx="5">
                  <c:v>0.32605603635471669</c:v>
                </c:pt>
                <c:pt idx="6">
                  <c:v>0.31046353566615692</c:v>
                </c:pt>
                <c:pt idx="7">
                  <c:v>0.30765953889377129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06088"/>
        <c:axId val="444706872"/>
      </c:lineChart>
      <c:catAx>
        <c:axId val="44470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0008"/>
        <c:crosses val="autoZero"/>
        <c:auto val="1"/>
        <c:lblAlgn val="ctr"/>
        <c:lblOffset val="100"/>
        <c:noMultiLvlLbl val="0"/>
      </c:catAx>
      <c:valAx>
        <c:axId val="4447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5304"/>
        <c:crosses val="autoZero"/>
        <c:crossBetween val="between"/>
      </c:valAx>
      <c:valAx>
        <c:axId val="444706872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6088"/>
        <c:crosses val="max"/>
        <c:crossBetween val="between"/>
      </c:valAx>
      <c:catAx>
        <c:axId val="444706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706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Growth Drivers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'Data_KPIs Trend'!$B$22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Trend'!$C$22:$J$22</c15:sqref>
                  </c15:fullRef>
                </c:ext>
              </c:extLst>
              <c:f>'Data_KPIs Trend'!$D$22:$J$22</c:f>
              <c:numCache>
                <c:formatCode>0%</c:formatCode>
                <c:ptCount val="7"/>
                <c:pt idx="0">
                  <c:v>-0.11072191670348785</c:v>
                </c:pt>
                <c:pt idx="1">
                  <c:v>0.15617273263637488</c:v>
                </c:pt>
                <c:pt idx="2">
                  <c:v>-9.7718097346168431E-2</c:v>
                </c:pt>
                <c:pt idx="3">
                  <c:v>5.0664254338510073E-2</c:v>
                </c:pt>
                <c:pt idx="4">
                  <c:v>6.5544464471923858E-2</c:v>
                </c:pt>
                <c:pt idx="5">
                  <c:v>8.294948160952309E-2</c:v>
                </c:pt>
                <c:pt idx="6">
                  <c:v>8.8550428740693521E-2</c:v>
                </c:pt>
              </c:numCache>
            </c:numRef>
          </c:val>
        </c:ser>
        <c:ser>
          <c:idx val="2"/>
          <c:order val="2"/>
          <c:tx>
            <c:strRef>
              <c:f>'Data_KPIs Trend'!$B$23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Trend'!$C$23:$J$23</c15:sqref>
                  </c15:fullRef>
                </c:ext>
              </c:extLst>
              <c:f>'Data_KPIs Trend'!$D$23:$J$23</c:f>
              <c:numCache>
                <c:formatCode>0%</c:formatCode>
                <c:ptCount val="7"/>
                <c:pt idx="0">
                  <c:v>1.8459631728045327</c:v>
                </c:pt>
                <c:pt idx="1">
                  <c:v>0.33823697694096455</c:v>
                </c:pt>
                <c:pt idx="2">
                  <c:v>0.38797397404821887</c:v>
                </c:pt>
                <c:pt idx="3">
                  <c:v>0.28640159666458587</c:v>
                </c:pt>
                <c:pt idx="4">
                  <c:v>0.199950244408166</c:v>
                </c:pt>
                <c:pt idx="5">
                  <c:v>0.16730996800500209</c:v>
                </c:pt>
                <c:pt idx="6">
                  <c:v>0.15360811424048881</c:v>
                </c:pt>
              </c:numCache>
            </c:numRef>
          </c:val>
        </c:ser>
        <c:ser>
          <c:idx val="3"/>
          <c:order val="3"/>
          <c:tx>
            <c:strRef>
              <c:f>'Data_KPIs Trend'!$B$24</c:f>
              <c:strCache>
                <c:ptCount val="1"/>
                <c:pt idx="0">
                  <c:v># Case/Active Growth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Trend'!$C$24:$J$24</c15:sqref>
                  </c15:fullRef>
                </c:ext>
              </c:extLst>
              <c:f>'Data_KPIs Trend'!$D$24:$J$24</c:f>
              <c:numCache>
                <c:formatCode>0%</c:formatCode>
                <c:ptCount val="7"/>
                <c:pt idx="0">
                  <c:v>-9.3922147859373251E-3</c:v>
                </c:pt>
                <c:pt idx="1">
                  <c:v>-0.10500345558332813</c:v>
                </c:pt>
                <c:pt idx="2">
                  <c:v>0.25457099192441279</c:v>
                </c:pt>
                <c:pt idx="3">
                  <c:v>4.3443845672636261E-2</c:v>
                </c:pt>
                <c:pt idx="4">
                  <c:v>3.7115347367009166E-2</c:v>
                </c:pt>
                <c:pt idx="5">
                  <c:v>3.6646173934454129E-2</c:v>
                </c:pt>
                <c:pt idx="6">
                  <c:v>4.132868258055078E-2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11576"/>
        <c:axId val="444710400"/>
      </c:barChart>
      <c:lineChart>
        <c:grouping val="standard"/>
        <c:varyColors val="0"/>
        <c:ser>
          <c:idx val="0"/>
          <c:order val="0"/>
          <c:tx>
            <c:strRef>
              <c:f>'Data_KPIs Trend'!$B$21</c:f>
              <c:strCache>
                <c:ptCount val="1"/>
                <c:pt idx="0">
                  <c:v>APE Growth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Trend'!$C$21:$J$21</c15:sqref>
                  </c15:fullRef>
                </c:ext>
              </c:extLst>
              <c:f>'Data_KPIs Trend'!$D$21:$J$21</c:f>
              <c:numCache>
                <c:formatCode>0%</c:formatCode>
                <c:ptCount val="7"/>
                <c:pt idx="0">
                  <c:v>0.43886690167194797</c:v>
                </c:pt>
                <c:pt idx="1">
                  <c:v>0.38476828018475095</c:v>
                </c:pt>
                <c:pt idx="2">
                  <c:v>0.57115420106066161</c:v>
                </c:pt>
                <c:pt idx="3">
                  <c:v>0.41029384107228206</c:v>
                </c:pt>
                <c:pt idx="4">
                  <c:v>0.32605603635471669</c:v>
                </c:pt>
                <c:pt idx="5">
                  <c:v>0.31046353566615692</c:v>
                </c:pt>
                <c:pt idx="6">
                  <c:v>0.30765953889377129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06480"/>
        <c:axId val="444710792"/>
      </c:lineChart>
      <c:catAx>
        <c:axId val="44471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0400"/>
        <c:crosses val="autoZero"/>
        <c:auto val="1"/>
        <c:lblAlgn val="ctr"/>
        <c:lblOffset val="100"/>
        <c:noMultiLvlLbl val="0"/>
      </c:catAx>
      <c:valAx>
        <c:axId val="4447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1576"/>
        <c:crosses val="autoZero"/>
        <c:crossBetween val="between"/>
      </c:valAx>
      <c:valAx>
        <c:axId val="4447107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6480"/>
        <c:crosses val="max"/>
        <c:crossBetween val="between"/>
      </c:valAx>
      <c:catAx>
        <c:axId val="44470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710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30596046931E-2"/>
          <c:y val="0.8170575741142444"/>
          <c:w val="0.9487531234158435"/>
          <c:h val="0.15424575198843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</a:t>
            </a:r>
            <a:r>
              <a:rPr lang="en-US" baseline="0"/>
              <a:t> by Segments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847769028871"/>
          <c:y val="0.14927990596541357"/>
          <c:w val="0.86426596675415568"/>
          <c:h val="0.599254677634848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'Data_KPIs Trend'!$B$39</c:f>
              <c:strCache>
                <c:ptCount val="1"/>
                <c:pt idx="0">
                  <c:v>Rookie in month</c:v>
                </c:pt>
              </c:strCache>
            </c:strRef>
          </c:tx>
          <c:spPr>
            <a:pattFill prst="pct75">
              <a:fgClr>
                <a:srgbClr val="CC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Trend'!$C$39:$J$39</c:f>
              <c:numCache>
                <c:formatCode>0%</c:formatCode>
                <c:ptCount val="8"/>
                <c:pt idx="0">
                  <c:v>0.16912469626074336</c:v>
                </c:pt>
                <c:pt idx="1">
                  <c:v>0.23088131676490425</c:v>
                </c:pt>
                <c:pt idx="2">
                  <c:v>0.21347703906256502</c:v>
                </c:pt>
                <c:pt idx="3">
                  <c:v>0.16686447176874886</c:v>
                </c:pt>
                <c:pt idx="4">
                  <c:v>0.1696603092864348</c:v>
                </c:pt>
                <c:pt idx="5">
                  <c:v>0.15834871778790136</c:v>
                </c:pt>
                <c:pt idx="6">
                  <c:v>0.15799756684327426</c:v>
                </c:pt>
                <c:pt idx="7">
                  <c:v>0.15792623048440663</c:v>
                </c:pt>
              </c:numCache>
            </c:numRef>
          </c:val>
        </c:ser>
        <c:ser>
          <c:idx val="1"/>
          <c:order val="1"/>
          <c:tx>
            <c:strRef>
              <c:f>'Data_KPIs Trend'!$B$40</c:f>
              <c:strCache>
                <c:ptCount val="1"/>
                <c:pt idx="0">
                  <c:v>Rookie last month</c:v>
                </c:pt>
              </c:strCache>
            </c:strRef>
          </c:tx>
          <c:spPr>
            <a:pattFill prst="pct75">
              <a:fgClr>
                <a:srgbClr val="99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Trend'!$C$40:$J$40</c:f>
              <c:numCache>
                <c:formatCode>0%</c:formatCode>
                <c:ptCount val="8"/>
                <c:pt idx="0">
                  <c:v>0.13602702491321897</c:v>
                </c:pt>
                <c:pt idx="1">
                  <c:v>0.13560403729838036</c:v>
                </c:pt>
                <c:pt idx="2">
                  <c:v>0.10515094037494239</c:v>
                </c:pt>
                <c:pt idx="3">
                  <c:v>0.10005382934804899</c:v>
                </c:pt>
                <c:pt idx="4">
                  <c:v>9.9474930084491264E-2</c:v>
                </c:pt>
                <c:pt idx="5">
                  <c:v>9.4028737042792104E-2</c:v>
                </c:pt>
                <c:pt idx="6">
                  <c:v>9.4042784986723721E-2</c:v>
                </c:pt>
                <c:pt idx="7">
                  <c:v>9.4173537337809601E-2</c:v>
                </c:pt>
              </c:numCache>
            </c:numRef>
          </c:val>
        </c:ser>
        <c:ser>
          <c:idx val="2"/>
          <c:order val="2"/>
          <c:tx>
            <c:strRef>
              <c:f>'Data_KPIs Trend'!$B$41</c:f>
              <c:strCache>
                <c:ptCount val="1"/>
                <c:pt idx="0">
                  <c:v>2-3 months</c:v>
                </c:pt>
              </c:strCache>
            </c:strRef>
          </c:tx>
          <c:spPr>
            <a:pattFill prst="pct75">
              <a:fgClr>
                <a:srgbClr val="0099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Trend'!$C$41:$J$41</c:f>
              <c:numCache>
                <c:formatCode>0%</c:formatCode>
                <c:ptCount val="8"/>
                <c:pt idx="0">
                  <c:v>0.16009896876325697</c:v>
                </c:pt>
                <c:pt idx="1">
                  <c:v>0.18012664254617833</c:v>
                </c:pt>
                <c:pt idx="2">
                  <c:v>0.10360492344234914</c:v>
                </c:pt>
                <c:pt idx="3">
                  <c:v>7.6168637427486877E-2</c:v>
                </c:pt>
                <c:pt idx="4">
                  <c:v>7.4825610811718096E-2</c:v>
                </c:pt>
                <c:pt idx="5">
                  <c:v>7.1567888163526536E-2</c:v>
                </c:pt>
                <c:pt idx="6">
                  <c:v>7.1346188777975689E-2</c:v>
                </c:pt>
                <c:pt idx="7">
                  <c:v>7.1555831196577421E-2</c:v>
                </c:pt>
              </c:numCache>
            </c:numRef>
          </c:val>
        </c:ser>
        <c:ser>
          <c:idx val="3"/>
          <c:order val="3"/>
          <c:tx>
            <c:strRef>
              <c:f>'Data_KPIs Trend'!$B$42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Trend'!$C$42:$J$42</c:f>
              <c:numCache>
                <c:formatCode>0%</c:formatCode>
                <c:ptCount val="8"/>
                <c:pt idx="0">
                  <c:v>0.13759286669088819</c:v>
                </c:pt>
                <c:pt idx="1">
                  <c:v>0.11757851918434541</c:v>
                </c:pt>
                <c:pt idx="2">
                  <c:v>0.11457401013399457</c:v>
                </c:pt>
                <c:pt idx="3">
                  <c:v>0.13914176253919786</c:v>
                </c:pt>
                <c:pt idx="4">
                  <c:v>0.14026237449857776</c:v>
                </c:pt>
                <c:pt idx="5">
                  <c:v>0.13674652337675927</c:v>
                </c:pt>
                <c:pt idx="6">
                  <c:v>0.13449579945573031</c:v>
                </c:pt>
                <c:pt idx="7">
                  <c:v>0.13506390014383998</c:v>
                </c:pt>
              </c:numCache>
            </c:numRef>
          </c:val>
        </c:ser>
        <c:ser>
          <c:idx val="4"/>
          <c:order val="4"/>
          <c:tx>
            <c:strRef>
              <c:f>'Data_KPIs Trend'!$B$43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Trend'!$C$43:$J$43</c:f>
              <c:numCache>
                <c:formatCode>0%</c:formatCode>
                <c:ptCount val="8"/>
                <c:pt idx="0">
                  <c:v>0.15070843627543662</c:v>
                </c:pt>
                <c:pt idx="1">
                  <c:v>0.12905734627153095</c:v>
                </c:pt>
                <c:pt idx="2">
                  <c:v>0.11533058330954742</c:v>
                </c:pt>
                <c:pt idx="3">
                  <c:v>0.29032890089503066</c:v>
                </c:pt>
                <c:pt idx="4">
                  <c:v>0.28159997704151607</c:v>
                </c:pt>
                <c:pt idx="5">
                  <c:v>0.30158297433003489</c:v>
                </c:pt>
                <c:pt idx="6">
                  <c:v>0.30071501531680878</c:v>
                </c:pt>
                <c:pt idx="7">
                  <c:v>0.30460588575041958</c:v>
                </c:pt>
              </c:numCache>
            </c:numRef>
          </c:val>
        </c:ser>
        <c:ser>
          <c:idx val="5"/>
          <c:order val="5"/>
          <c:tx>
            <c:strRef>
              <c:f>'Data_KPIs Trend'!$B$44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Trend'!$C$44:$J$44</c:f>
              <c:numCache>
                <c:formatCode>0%</c:formatCode>
                <c:ptCount val="8"/>
                <c:pt idx="0">
                  <c:v>6.5813807473797489E-2</c:v>
                </c:pt>
                <c:pt idx="1">
                  <c:v>0.10562716271028967</c:v>
                </c:pt>
                <c:pt idx="2">
                  <c:v>0.12906870376863902</c:v>
                </c:pt>
                <c:pt idx="3">
                  <c:v>0.16343213879967966</c:v>
                </c:pt>
                <c:pt idx="4">
                  <c:v>0.16931798920354116</c:v>
                </c:pt>
                <c:pt idx="5">
                  <c:v>0.17390888443260227</c:v>
                </c:pt>
                <c:pt idx="6">
                  <c:v>0.17708159348572702</c:v>
                </c:pt>
                <c:pt idx="7">
                  <c:v>0.1732097848744347</c:v>
                </c:pt>
              </c:numCache>
            </c:numRef>
          </c:val>
        </c:ser>
        <c:ser>
          <c:idx val="6"/>
          <c:order val="6"/>
          <c:tx>
            <c:strRef>
              <c:f>'Data_KPIs Trend'!$B$45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Trend'!$C$45:$J$45</c:f>
              <c:numCache>
                <c:formatCode>0%</c:formatCode>
                <c:ptCount val="8"/>
                <c:pt idx="0">
                  <c:v>0.18063419962265848</c:v>
                </c:pt>
                <c:pt idx="1">
                  <c:v>0.10112497522437096</c:v>
                </c:pt>
                <c:pt idx="2">
                  <c:v>0.21879379990796244</c:v>
                </c:pt>
                <c:pt idx="3">
                  <c:v>6.4010259221807142E-2</c:v>
                </c:pt>
                <c:pt idx="4">
                  <c:v>6.4858809073720949E-2</c:v>
                </c:pt>
                <c:pt idx="5">
                  <c:v>6.3816274866383554E-2</c:v>
                </c:pt>
                <c:pt idx="6">
                  <c:v>6.4321051133760271E-2</c:v>
                </c:pt>
                <c:pt idx="7">
                  <c:v>6.3464830212511952E-2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08048"/>
        <c:axId val="444708832"/>
      </c:barChart>
      <c:catAx>
        <c:axId val="4447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8832"/>
        <c:crosses val="autoZero"/>
        <c:auto val="1"/>
        <c:lblAlgn val="ctr"/>
        <c:lblOffset val="100"/>
        <c:noMultiLvlLbl val="0"/>
      </c:catAx>
      <c:valAx>
        <c:axId val="44470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34645669291338"/>
          <c:y val="0.83139840541832732"/>
          <c:w val="0.77708486439195112"/>
          <c:h val="0.144601609699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59530</xdr:rowOff>
    </xdr:from>
    <xdr:to>
      <xdr:col>22</xdr:col>
      <xdr:colOff>381000</xdr:colOff>
      <xdr:row>77</xdr:row>
      <xdr:rowOff>23812</xdr:rowOff>
    </xdr:to>
    <xdr:grpSp>
      <xdr:nvGrpSpPr>
        <xdr:cNvPr id="13" name="Group 12"/>
        <xdr:cNvGrpSpPr/>
      </xdr:nvGrpSpPr>
      <xdr:grpSpPr>
        <a:xfrm>
          <a:off x="166687" y="7072311"/>
          <a:ext cx="13870782" cy="6929439"/>
          <a:chOff x="10632281" y="2952749"/>
          <a:chExt cx="14942344" cy="6929438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0632281" y="2952749"/>
          <a:ext cx="4762501" cy="3309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5478125" y="2964655"/>
          <a:ext cx="5000625" cy="3298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0621625" y="2964656"/>
          <a:ext cx="4941093" cy="3309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667999" y="6643687"/>
          <a:ext cx="4726782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5513843" y="6631781"/>
          <a:ext cx="496490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645438" y="6631781"/>
          <a:ext cx="492918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26</xdr:row>
      <xdr:rowOff>65617</xdr:rowOff>
    </xdr:from>
    <xdr:to>
      <xdr:col>6</xdr:col>
      <xdr:colOff>690561</xdr:colOff>
      <xdr:row>41</xdr:row>
      <xdr:rowOff>10585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841374</xdr:colOff>
      <xdr:row>26</xdr:row>
      <xdr:rowOff>51330</xdr:rowOff>
    </xdr:from>
    <xdr:to>
      <xdr:col>12</xdr:col>
      <xdr:colOff>404812</xdr:colOff>
      <xdr:row>41</xdr:row>
      <xdr:rowOff>7940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631030</xdr:colOff>
      <xdr:row>26</xdr:row>
      <xdr:rowOff>51593</xdr:rowOff>
    </xdr:from>
    <xdr:to>
      <xdr:col>19</xdr:col>
      <xdr:colOff>333373</xdr:colOff>
      <xdr:row>40</xdr:row>
      <xdr:rowOff>177272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84</xdr:row>
      <xdr:rowOff>47625</xdr:rowOff>
    </xdr:from>
    <xdr:to>
      <xdr:col>24</xdr:col>
      <xdr:colOff>678656</xdr:colOff>
      <xdr:row>95</xdr:row>
      <xdr:rowOff>142875</xdr:rowOff>
    </xdr:to>
    <xdr:sp macro="" textlink="">
      <xdr:nvSpPr>
        <xdr:cNvPr id="2" name="Rectangle 1"/>
        <xdr:cNvSpPr/>
      </xdr:nvSpPr>
      <xdr:spPr>
        <a:xfrm>
          <a:off x="1940719" y="11811000"/>
          <a:ext cx="8239125" cy="205978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#</a:t>
          </a:r>
          <a:r>
            <a:rPr lang="en-US" sz="1200" baseline="0">
              <a:solidFill>
                <a:schemeClr val="tx1"/>
              </a:solidFill>
            </a:rPr>
            <a:t> Ending US in month T= [# Ending US in month T-1] + [# US promoted from Rookies] - [# US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pPr algn="l"/>
          <a:r>
            <a:rPr lang="en-US" sz="1200" baseline="0">
              <a:solidFill>
                <a:schemeClr val="tx1"/>
              </a:solidFill>
            </a:rPr>
            <a:t># Ending UM in month T = [# Ending UM in month T-1] + [# UM promoted from US] + [# Recruited UM]  + [# SM demoted] - [# UM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SM in month T = [# Ending SM in month T-1] + [# SM promoted from UM] + [# Recruited SM]  + [# BM demoted] - [# SM demoted]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BM in month T = [# Ending BM in month T-1] + [# BM promoted from SM] + [# Recruited BM]  + [# SB demoted] - [# BM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en-US" sz="1200">
            <a:solidFill>
              <a:schemeClr val="tx1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SB in month T = [# Ending SB in month T-1] + [# SB promoted from BM] + [# Recruited SB]  - [# SB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vi-VN" sz="12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L5"/>
  <sheetViews>
    <sheetView showGridLines="0" workbookViewId="0">
      <selection activeCell="E10" sqref="E10"/>
    </sheetView>
  </sheetViews>
  <sheetFormatPr defaultRowHeight="15" x14ac:dyDescent="0.25"/>
  <cols>
    <col min="2" max="2" width="15.42578125" bestFit="1" customWidth="1" collapsed="1"/>
    <col min="3" max="7" width="10.28515625" style="22" bestFit="1" customWidth="1" collapsed="1"/>
    <col min="8" max="11" width="10.140625" style="22" bestFit="1" customWidth="1" collapsed="1"/>
    <col min="12" max="12" width="11.140625" style="22" bestFit="1" customWidth="1" collapsed="1"/>
  </cols>
  <sheetData>
    <row r="2" spans="2:12" ht="20.100000000000001" customHeight="1" thickBot="1" x14ac:dyDescent="0.3">
      <c r="B2" s="86" t="s">
        <v>0</v>
      </c>
      <c r="C2" s="87" t="s">
        <v>54</v>
      </c>
      <c r="D2" s="87" t="s">
        <v>55</v>
      </c>
      <c r="E2" s="87" t="s">
        <v>56</v>
      </c>
      <c r="F2" s="87" t="s">
        <v>57</v>
      </c>
      <c r="G2" s="87" t="s">
        <v>58</v>
      </c>
      <c r="H2" s="87" t="s">
        <v>59</v>
      </c>
      <c r="I2" s="87" t="s">
        <v>29</v>
      </c>
      <c r="J2" s="87" t="s">
        <v>30</v>
      </c>
      <c r="K2" s="87" t="s">
        <v>31</v>
      </c>
      <c r="L2" s="88" t="s">
        <v>60</v>
      </c>
    </row>
    <row r="3" spans="2:12" ht="20.100000000000001" customHeight="1" thickTop="1" x14ac:dyDescent="0.25">
      <c r="B3" s="89" t="s">
        <v>61</v>
      </c>
      <c r="C3" s="90">
        <v>13518.3894</v>
      </c>
      <c r="D3" s="90">
        <v>13834.513000000001</v>
      </c>
      <c r="E3" s="90">
        <v>33084.871093549998</v>
      </c>
      <c r="F3" s="90">
        <v>32751.374859030006</v>
      </c>
      <c r="G3" s="90">
        <v>36387.699315770005</v>
      </c>
      <c r="H3" s="90">
        <v>41449.471700660004</v>
      </c>
      <c r="I3" s="90">
        <v>43150.517982009995</v>
      </c>
      <c r="J3" s="90">
        <v>44649.047839799998</v>
      </c>
      <c r="K3" s="90">
        <v>50527.477233159982</v>
      </c>
      <c r="L3" s="91">
        <f>SUM(C3:K3)</f>
        <v>309353.36242398003</v>
      </c>
    </row>
    <row r="4" spans="2:12" ht="20.100000000000001" customHeight="1" x14ac:dyDescent="0.25">
      <c r="B4" s="89" t="s">
        <v>62</v>
      </c>
      <c r="C4" s="90">
        <v>13518.3894</v>
      </c>
      <c r="D4" s="90">
        <v>13834.513000000001</v>
      </c>
      <c r="E4" s="90">
        <v>34572.543100000003</v>
      </c>
      <c r="F4" s="90">
        <v>31029.569199999998</v>
      </c>
      <c r="G4" s="90">
        <v>29097.259900000001</v>
      </c>
      <c r="H4" s="90">
        <v>42200</v>
      </c>
      <c r="I4" s="90">
        <f>'Projection Summary'!C6</f>
        <v>30013.258000000009</v>
      </c>
      <c r="J4" s="90">
        <f>'Projection Summary'!D6</f>
        <v>31855.821000000033</v>
      </c>
      <c r="K4" s="90">
        <f>'Projection Summary'!E6</f>
        <v>49057.18100000007</v>
      </c>
      <c r="L4" s="91">
        <f>SUM(C4:K4)</f>
        <v>275178.53460000013</v>
      </c>
    </row>
    <row r="5" spans="2:12" x14ac:dyDescent="0.25">
      <c r="C5" s="92">
        <f>C4/C3</f>
        <v>1</v>
      </c>
      <c r="D5" s="92">
        <f t="shared" ref="D5:L5" si="0">D4/D3</f>
        <v>1</v>
      </c>
      <c r="E5" s="92">
        <f t="shared" si="0"/>
        <v>1.0449653257600278</v>
      </c>
      <c r="F5" s="92">
        <f t="shared" si="0"/>
        <v>0.94742798839923259</v>
      </c>
      <c r="G5" s="92">
        <f t="shared" si="0"/>
        <v>0.79964549688882325</v>
      </c>
      <c r="H5" s="92">
        <f t="shared" si="0"/>
        <v>1.0181070655076176</v>
      </c>
      <c r="I5" s="92">
        <f>I4/I3</f>
        <v>0.69554803519422226</v>
      </c>
      <c r="J5" s="92">
        <f t="shared" si="0"/>
        <v>0.71347145216395569</v>
      </c>
      <c r="K5" s="92">
        <f t="shared" si="0"/>
        <v>0.97090105594674359</v>
      </c>
      <c r="L5" s="92">
        <f t="shared" si="0"/>
        <v>0.88952818370487907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CT130"/>
  <sheetViews>
    <sheetView showGridLines="0" tabSelected="1" zoomScale="85" zoomScaleNormal="85" workbookViewId="0">
      <pane xSplit="14" ySplit="6" topLeftCell="S30" activePane="bottomRight" state="frozen"/>
      <selection pane="topRight" activeCell="N1" sqref="N1"/>
      <selection pane="bottomLeft" activeCell="A4" sqref="A4"/>
      <selection pane="bottomRight" activeCell="AJ40" sqref="AJ40"/>
    </sheetView>
  </sheetViews>
  <sheetFormatPr defaultColWidth="9.140625" defaultRowHeight="15" x14ac:dyDescent="0.25"/>
  <cols>
    <col min="1" max="1" width="51.28515625" style="4" bestFit="1" customWidth="1" collapsed="1"/>
    <col min="2" max="2" width="29" bestFit="1" customWidth="1" collapsed="1"/>
    <col min="3" max="3" width="7" hidden="1" bestFit="1" customWidth="1" collapsed="1"/>
    <col min="4" max="4" width="7.140625" hidden="1" bestFit="1" customWidth="1" collapsed="1"/>
    <col min="5" max="5" width="7.5703125" hidden="1" bestFit="1" customWidth="1" collapsed="1"/>
    <col min="6" max="6" width="7.28515625" hidden="1" bestFit="1" customWidth="1" collapsed="1"/>
    <col min="7" max="7" width="7.85546875" hidden="1" bestFit="1" customWidth="1" collapsed="1"/>
    <col min="8" max="9" width="7" hidden="1" bestFit="1" customWidth="1" collapsed="1"/>
    <col min="10" max="10" width="7.42578125" hidden="1" bestFit="1" customWidth="1" collapsed="1"/>
    <col min="11" max="11" width="7.28515625" hidden="1" bestFit="1" customWidth="1" collapsed="1"/>
    <col min="12" max="12" width="7" hidden="1" bestFit="1" customWidth="1" collapsed="1"/>
    <col min="13" max="13" width="7.42578125" hidden="1" bestFit="1" customWidth="1" collapsed="1"/>
    <col min="14" max="14" width="7.28515625" style="36" hidden="1" bestFit="1" customWidth="1" collapsed="1"/>
    <col min="15" max="18" width="7.7109375" bestFit="1" customWidth="1" collapsed="1"/>
    <col min="19" max="19" width="7.85546875" bestFit="1" customWidth="1" collapsed="1"/>
    <col min="20" max="25" width="7.7109375" bestFit="1" customWidth="1" collapsed="1"/>
    <col min="26" max="26" width="7.7109375" style="36" bestFit="1" customWidth="1" collapsed="1"/>
    <col min="27" max="30" width="7.7109375" style="4" bestFit="1" customWidth="1" collapsed="1"/>
    <col min="31" max="31" width="7.85546875" style="4" bestFit="1" customWidth="1" collapsed="1"/>
    <col min="32" max="32" width="7.7109375" style="4" bestFit="1" customWidth="1" collapsed="1"/>
    <col min="33" max="33" width="8" style="4" bestFit="1" customWidth="1" collapsed="1"/>
    <col min="34" max="37" width="7.7109375" style="4" bestFit="1" customWidth="1" collapsed="1"/>
    <col min="38" max="38" width="7.7109375" style="108" bestFit="1" customWidth="1" collapsed="1"/>
    <col min="39" max="42" width="7.7109375" style="4" bestFit="1" customWidth="1" collapsed="1"/>
    <col min="43" max="43" width="7.85546875" style="4" bestFit="1" customWidth="1" collapsed="1"/>
    <col min="44" max="49" width="7.7109375" style="4" bestFit="1" customWidth="1" collapsed="1"/>
    <col min="50" max="50" width="7.7109375" style="108" bestFit="1" customWidth="1" collapsed="1"/>
    <col min="51" max="54" width="7.7109375" style="4" bestFit="1" customWidth="1" collapsed="1"/>
    <col min="55" max="55" width="7.85546875" style="4" bestFit="1" customWidth="1" collapsed="1"/>
    <col min="56" max="61" width="7.7109375" style="4" bestFit="1" customWidth="1" collapsed="1"/>
    <col min="62" max="62" width="7.7109375" style="108" bestFit="1" customWidth="1" collapsed="1"/>
    <col min="63" max="66" width="7.7109375" style="4" bestFit="1" customWidth="1" collapsed="1"/>
    <col min="67" max="67" width="7.85546875" style="4" bestFit="1" customWidth="1" collapsed="1"/>
    <col min="68" max="73" width="7.7109375" style="4" bestFit="1" customWidth="1" collapsed="1"/>
    <col min="74" max="74" width="7.7109375" style="108" bestFit="1" customWidth="1" collapsed="1"/>
    <col min="75" max="76" width="7.7109375" style="4" bestFit="1" customWidth="1" collapsed="1"/>
    <col min="77" max="77" width="8.140625" style="4" bestFit="1" customWidth="1" collapsed="1"/>
    <col min="78" max="78" width="7.7109375" style="4" bestFit="1" customWidth="1" collapsed="1"/>
    <col min="79" max="79" width="7.85546875" style="4" bestFit="1" customWidth="1" collapsed="1"/>
    <col min="80" max="85" width="7.7109375" style="4" bestFit="1" customWidth="1" collapsed="1"/>
    <col min="86" max="86" width="7.7109375" style="108" bestFit="1" customWidth="1" collapsed="1"/>
    <col min="87" max="88" width="7.7109375" style="4" bestFit="1" customWidth="1" collapsed="1"/>
    <col min="89" max="93" width="8.140625" style="4" bestFit="1" customWidth="1" collapsed="1"/>
    <col min="94" max="94" width="7.7109375" style="4" bestFit="1" customWidth="1" collapsed="1"/>
    <col min="95" max="96" width="8.140625" style="4" bestFit="1" customWidth="1" collapsed="1"/>
    <col min="97" max="97" width="7.7109375" style="4" bestFit="1" customWidth="1" collapsed="1"/>
    <col min="98" max="98" width="7.7109375" style="108" bestFit="1" customWidth="1" collapsed="1"/>
    <col min="99" max="16384" width="9.140625" style="4" collapsed="1"/>
  </cols>
  <sheetData>
    <row r="1" spans="1:98" s="365" customFormat="1" x14ac:dyDescent="0.25"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7">
        <v>201601</v>
      </c>
      <c r="P1" s="367">
        <v>201602</v>
      </c>
      <c r="Q1" s="367">
        <v>201603</v>
      </c>
      <c r="R1" s="367">
        <v>201604</v>
      </c>
      <c r="S1" s="367">
        <v>201605</v>
      </c>
      <c r="T1" s="367">
        <v>201606</v>
      </c>
      <c r="U1" s="367">
        <v>201607</v>
      </c>
      <c r="V1" s="367">
        <v>201608</v>
      </c>
      <c r="W1" s="367">
        <v>201609</v>
      </c>
      <c r="X1" s="367">
        <v>201610</v>
      </c>
      <c r="Y1" s="367">
        <v>201611</v>
      </c>
      <c r="Z1" s="367">
        <v>201612</v>
      </c>
      <c r="AA1" s="367">
        <v>201701</v>
      </c>
      <c r="AB1" s="367">
        <v>201702</v>
      </c>
      <c r="AC1" s="367">
        <v>201703</v>
      </c>
      <c r="AD1" s="367">
        <v>201704</v>
      </c>
      <c r="AE1" s="367">
        <v>201705</v>
      </c>
      <c r="AF1" s="367">
        <v>201706</v>
      </c>
      <c r="AG1" s="367">
        <v>201707</v>
      </c>
      <c r="AH1" s="367">
        <v>201708</v>
      </c>
      <c r="AI1" s="367">
        <v>201709</v>
      </c>
      <c r="AJ1" s="367">
        <v>201710</v>
      </c>
      <c r="AK1" s="367">
        <v>201711</v>
      </c>
      <c r="AL1" s="367">
        <v>201712</v>
      </c>
      <c r="AM1" s="367">
        <v>201801</v>
      </c>
      <c r="AN1" s="367">
        <v>201802</v>
      </c>
      <c r="AO1" s="367">
        <v>201803</v>
      </c>
      <c r="AP1" s="367">
        <v>201804</v>
      </c>
      <c r="AQ1" s="367">
        <v>201805</v>
      </c>
      <c r="AR1" s="367">
        <v>201806</v>
      </c>
      <c r="AS1" s="367">
        <v>201807</v>
      </c>
      <c r="AT1" s="367">
        <v>201808</v>
      </c>
      <c r="AU1" s="367">
        <v>201809</v>
      </c>
      <c r="AV1" s="367">
        <v>201810</v>
      </c>
      <c r="AW1" s="367">
        <v>201811</v>
      </c>
      <c r="AX1" s="367">
        <v>201812</v>
      </c>
      <c r="AY1" s="367">
        <v>201901</v>
      </c>
      <c r="AZ1" s="367">
        <v>201902</v>
      </c>
      <c r="BA1" s="367">
        <v>201903</v>
      </c>
      <c r="BB1" s="367">
        <v>201904</v>
      </c>
      <c r="BC1" s="367">
        <v>201905</v>
      </c>
      <c r="BD1" s="367">
        <v>201906</v>
      </c>
      <c r="BE1" s="367">
        <v>201907</v>
      </c>
      <c r="BF1" s="367">
        <v>201908</v>
      </c>
      <c r="BG1" s="367">
        <v>201909</v>
      </c>
      <c r="BH1" s="367">
        <v>201910</v>
      </c>
      <c r="BI1" s="367">
        <v>201911</v>
      </c>
      <c r="BJ1" s="367">
        <v>201912</v>
      </c>
      <c r="BK1" s="367">
        <v>202001</v>
      </c>
      <c r="BL1" s="367">
        <v>202002</v>
      </c>
      <c r="BM1" s="367">
        <v>202003</v>
      </c>
      <c r="BN1" s="367">
        <v>202004</v>
      </c>
      <c r="BO1" s="367">
        <v>202005</v>
      </c>
      <c r="BP1" s="367">
        <v>202006</v>
      </c>
      <c r="BQ1" s="367">
        <v>202007</v>
      </c>
      <c r="BR1" s="367">
        <v>202008</v>
      </c>
      <c r="BS1" s="367">
        <v>202009</v>
      </c>
      <c r="BT1" s="367">
        <v>202010</v>
      </c>
      <c r="BU1" s="367">
        <v>202011</v>
      </c>
      <c r="BV1" s="367">
        <v>202012</v>
      </c>
      <c r="BW1" s="367">
        <v>202101</v>
      </c>
      <c r="BX1" s="367">
        <v>202102</v>
      </c>
      <c r="BY1" s="367">
        <v>202103</v>
      </c>
      <c r="BZ1" s="367">
        <v>202104</v>
      </c>
      <c r="CA1" s="367">
        <v>202105</v>
      </c>
      <c r="CB1" s="367">
        <v>202106</v>
      </c>
      <c r="CC1" s="367">
        <v>202107</v>
      </c>
      <c r="CD1" s="367">
        <v>202108</v>
      </c>
      <c r="CE1" s="367">
        <v>202109</v>
      </c>
      <c r="CF1" s="367">
        <v>202110</v>
      </c>
      <c r="CG1" s="367">
        <v>202111</v>
      </c>
      <c r="CH1" s="367">
        <v>202112</v>
      </c>
      <c r="CI1" s="367">
        <v>202201</v>
      </c>
      <c r="CJ1" s="367">
        <v>202202</v>
      </c>
      <c r="CK1" s="367">
        <v>202203</v>
      </c>
      <c r="CL1" s="367">
        <v>202204</v>
      </c>
      <c r="CM1" s="367">
        <v>202205</v>
      </c>
      <c r="CN1" s="367">
        <v>202206</v>
      </c>
      <c r="CO1" s="367">
        <v>202207</v>
      </c>
      <c r="CP1" s="367">
        <v>202208</v>
      </c>
      <c r="CQ1" s="367">
        <v>202209</v>
      </c>
      <c r="CR1" s="367">
        <v>202210</v>
      </c>
      <c r="CS1" s="367">
        <v>202211</v>
      </c>
      <c r="CT1" s="367">
        <v>202212</v>
      </c>
    </row>
    <row r="3" spans="1:98" s="250" customFormat="1" ht="15.75" x14ac:dyDescent="0.25">
      <c r="B3" s="250" t="s">
        <v>114</v>
      </c>
      <c r="N3" s="251"/>
      <c r="V3" s="250">
        <v>4</v>
      </c>
      <c r="W3" s="250">
        <v>1</v>
      </c>
      <c r="X3" s="250">
        <v>1</v>
      </c>
      <c r="Y3" s="250">
        <v>1</v>
      </c>
      <c r="Z3" s="251">
        <v>1</v>
      </c>
      <c r="AA3" s="250">
        <v>0</v>
      </c>
      <c r="AB3" s="250">
        <v>0</v>
      </c>
      <c r="AC3" s="250">
        <v>2</v>
      </c>
      <c r="AD3" s="250">
        <v>1</v>
      </c>
      <c r="AE3" s="250">
        <v>2</v>
      </c>
      <c r="AF3" s="250">
        <v>2</v>
      </c>
      <c r="AG3" s="250">
        <v>1</v>
      </c>
      <c r="AH3" s="250">
        <v>1</v>
      </c>
      <c r="AI3" s="250">
        <v>2</v>
      </c>
      <c r="AJ3" s="250">
        <v>1</v>
      </c>
      <c r="AK3" s="250">
        <v>1</v>
      </c>
      <c r="AL3" s="251">
        <v>1</v>
      </c>
      <c r="AM3" s="250">
        <v>0</v>
      </c>
      <c r="AN3" s="250">
        <v>0</v>
      </c>
      <c r="AO3" s="250">
        <v>2</v>
      </c>
      <c r="AP3" s="250">
        <v>1</v>
      </c>
      <c r="AQ3" s="250">
        <v>2</v>
      </c>
      <c r="AR3" s="250">
        <v>2</v>
      </c>
      <c r="AS3" s="250">
        <v>1</v>
      </c>
      <c r="AT3" s="250">
        <v>1</v>
      </c>
      <c r="AU3" s="250">
        <v>2</v>
      </c>
      <c r="AV3" s="250">
        <v>1</v>
      </c>
      <c r="AW3" s="250">
        <v>1</v>
      </c>
      <c r="AX3" s="251">
        <v>1</v>
      </c>
      <c r="AY3" s="250">
        <v>0</v>
      </c>
      <c r="AZ3" s="250">
        <v>0</v>
      </c>
      <c r="BA3" s="250">
        <v>1</v>
      </c>
      <c r="BB3" s="250">
        <v>1</v>
      </c>
      <c r="BC3" s="250">
        <v>1</v>
      </c>
      <c r="BD3" s="250">
        <v>1</v>
      </c>
      <c r="BE3" s="250">
        <v>1</v>
      </c>
      <c r="BF3" s="250">
        <v>1</v>
      </c>
      <c r="BG3" s="250">
        <v>1</v>
      </c>
      <c r="BH3" s="250">
        <v>1</v>
      </c>
      <c r="BJ3" s="251"/>
      <c r="BM3" s="250">
        <v>1</v>
      </c>
      <c r="BP3" s="250">
        <v>1</v>
      </c>
      <c r="BS3" s="250">
        <v>1</v>
      </c>
      <c r="BV3" s="251"/>
      <c r="BY3" s="250">
        <v>1</v>
      </c>
      <c r="CB3" s="250">
        <v>1</v>
      </c>
      <c r="CE3" s="250">
        <v>1</v>
      </c>
      <c r="CH3" s="251"/>
      <c r="CK3" s="250">
        <v>1</v>
      </c>
      <c r="CN3" s="250">
        <v>1</v>
      </c>
      <c r="CQ3" s="250">
        <v>1</v>
      </c>
      <c r="CT3" s="251"/>
    </row>
    <row r="4" spans="1:98" s="250" customFormat="1" ht="15.75" x14ac:dyDescent="0.25">
      <c r="B4" s="250" t="s">
        <v>115</v>
      </c>
      <c r="N4" s="251"/>
      <c r="V4" s="250">
        <f>V3</f>
        <v>4</v>
      </c>
      <c r="W4" s="250">
        <f>V4+W3</f>
        <v>5</v>
      </c>
      <c r="X4" s="250">
        <f t="shared" ref="X4:CI4" si="0">W4+X3</f>
        <v>6</v>
      </c>
      <c r="Y4" s="250">
        <f t="shared" si="0"/>
        <v>7</v>
      </c>
      <c r="Z4" s="251">
        <f t="shared" si="0"/>
        <v>8</v>
      </c>
      <c r="AA4" s="250">
        <f t="shared" si="0"/>
        <v>8</v>
      </c>
      <c r="AB4" s="250">
        <f t="shared" si="0"/>
        <v>8</v>
      </c>
      <c r="AC4" s="250">
        <f t="shared" si="0"/>
        <v>10</v>
      </c>
      <c r="AD4" s="250">
        <f t="shared" si="0"/>
        <v>11</v>
      </c>
      <c r="AE4" s="250">
        <f t="shared" si="0"/>
        <v>13</v>
      </c>
      <c r="AF4" s="250">
        <f t="shared" si="0"/>
        <v>15</v>
      </c>
      <c r="AG4" s="250">
        <f t="shared" si="0"/>
        <v>16</v>
      </c>
      <c r="AH4" s="250">
        <f t="shared" si="0"/>
        <v>17</v>
      </c>
      <c r="AI4" s="250">
        <f t="shared" si="0"/>
        <v>19</v>
      </c>
      <c r="AJ4" s="250">
        <f t="shared" si="0"/>
        <v>20</v>
      </c>
      <c r="AK4" s="250">
        <f t="shared" si="0"/>
        <v>21</v>
      </c>
      <c r="AL4" s="251">
        <f t="shared" si="0"/>
        <v>22</v>
      </c>
      <c r="AM4" s="250">
        <f t="shared" si="0"/>
        <v>22</v>
      </c>
      <c r="AN4" s="250">
        <f t="shared" si="0"/>
        <v>22</v>
      </c>
      <c r="AO4" s="250">
        <f t="shared" si="0"/>
        <v>24</v>
      </c>
      <c r="AP4" s="250">
        <f t="shared" si="0"/>
        <v>25</v>
      </c>
      <c r="AQ4" s="250">
        <f t="shared" si="0"/>
        <v>27</v>
      </c>
      <c r="AR4" s="250">
        <f t="shared" si="0"/>
        <v>29</v>
      </c>
      <c r="AS4" s="250">
        <f t="shared" si="0"/>
        <v>30</v>
      </c>
      <c r="AT4" s="250">
        <f t="shared" si="0"/>
        <v>31</v>
      </c>
      <c r="AU4" s="250">
        <f t="shared" si="0"/>
        <v>33</v>
      </c>
      <c r="AV4" s="250">
        <f t="shared" si="0"/>
        <v>34</v>
      </c>
      <c r="AW4" s="250">
        <f t="shared" si="0"/>
        <v>35</v>
      </c>
      <c r="AX4" s="251">
        <f t="shared" si="0"/>
        <v>36</v>
      </c>
      <c r="AY4" s="250">
        <f t="shared" si="0"/>
        <v>36</v>
      </c>
      <c r="AZ4" s="250">
        <f t="shared" si="0"/>
        <v>36</v>
      </c>
      <c r="BA4" s="250">
        <f t="shared" si="0"/>
        <v>37</v>
      </c>
      <c r="BB4" s="250">
        <f t="shared" si="0"/>
        <v>38</v>
      </c>
      <c r="BC4" s="250">
        <f t="shared" si="0"/>
        <v>39</v>
      </c>
      <c r="BD4" s="250">
        <f t="shared" si="0"/>
        <v>40</v>
      </c>
      <c r="BE4" s="250">
        <f t="shared" si="0"/>
        <v>41</v>
      </c>
      <c r="BF4" s="250">
        <f t="shared" si="0"/>
        <v>42</v>
      </c>
      <c r="BG4" s="250">
        <f t="shared" si="0"/>
        <v>43</v>
      </c>
      <c r="BH4" s="250">
        <f t="shared" si="0"/>
        <v>44</v>
      </c>
      <c r="BI4" s="250">
        <f t="shared" si="0"/>
        <v>44</v>
      </c>
      <c r="BJ4" s="251">
        <f t="shared" si="0"/>
        <v>44</v>
      </c>
      <c r="BK4" s="250">
        <f t="shared" si="0"/>
        <v>44</v>
      </c>
      <c r="BL4" s="250">
        <f t="shared" si="0"/>
        <v>44</v>
      </c>
      <c r="BM4" s="250">
        <f t="shared" si="0"/>
        <v>45</v>
      </c>
      <c r="BN4" s="250">
        <f t="shared" si="0"/>
        <v>45</v>
      </c>
      <c r="BO4" s="250">
        <f t="shared" si="0"/>
        <v>45</v>
      </c>
      <c r="BP4" s="250">
        <f t="shared" si="0"/>
        <v>46</v>
      </c>
      <c r="BQ4" s="250">
        <f t="shared" si="0"/>
        <v>46</v>
      </c>
      <c r="BR4" s="250">
        <f t="shared" si="0"/>
        <v>46</v>
      </c>
      <c r="BS4" s="250">
        <f t="shared" si="0"/>
        <v>47</v>
      </c>
      <c r="BT4" s="250">
        <f t="shared" si="0"/>
        <v>47</v>
      </c>
      <c r="BU4" s="250">
        <f t="shared" si="0"/>
        <v>47</v>
      </c>
      <c r="BV4" s="251">
        <f t="shared" si="0"/>
        <v>47</v>
      </c>
      <c r="BW4" s="250">
        <f t="shared" si="0"/>
        <v>47</v>
      </c>
      <c r="BX4" s="250">
        <f t="shared" si="0"/>
        <v>47</v>
      </c>
      <c r="BY4" s="250">
        <f t="shared" si="0"/>
        <v>48</v>
      </c>
      <c r="BZ4" s="250">
        <f t="shared" si="0"/>
        <v>48</v>
      </c>
      <c r="CA4" s="250">
        <f t="shared" si="0"/>
        <v>48</v>
      </c>
      <c r="CB4" s="250">
        <f t="shared" si="0"/>
        <v>49</v>
      </c>
      <c r="CC4" s="250">
        <f t="shared" si="0"/>
        <v>49</v>
      </c>
      <c r="CD4" s="250">
        <f t="shared" si="0"/>
        <v>49</v>
      </c>
      <c r="CE4" s="250">
        <f t="shared" si="0"/>
        <v>50</v>
      </c>
      <c r="CF4" s="250">
        <f t="shared" si="0"/>
        <v>50</v>
      </c>
      <c r="CG4" s="250">
        <f t="shared" si="0"/>
        <v>50</v>
      </c>
      <c r="CH4" s="251">
        <f t="shared" si="0"/>
        <v>50</v>
      </c>
      <c r="CI4" s="250">
        <f t="shared" si="0"/>
        <v>50</v>
      </c>
      <c r="CJ4" s="250">
        <f t="shared" ref="CJ4:CT4" si="1">CI4+CJ3</f>
        <v>50</v>
      </c>
      <c r="CK4" s="250">
        <f t="shared" si="1"/>
        <v>51</v>
      </c>
      <c r="CL4" s="250">
        <f t="shared" si="1"/>
        <v>51</v>
      </c>
      <c r="CM4" s="250">
        <f t="shared" si="1"/>
        <v>51</v>
      </c>
      <c r="CN4" s="250">
        <f t="shared" si="1"/>
        <v>52</v>
      </c>
      <c r="CO4" s="250">
        <f t="shared" si="1"/>
        <v>52</v>
      </c>
      <c r="CP4" s="250">
        <f t="shared" si="1"/>
        <v>52</v>
      </c>
      <c r="CQ4" s="250">
        <f t="shared" si="1"/>
        <v>53</v>
      </c>
      <c r="CR4" s="250">
        <f t="shared" si="1"/>
        <v>53</v>
      </c>
      <c r="CS4" s="250">
        <f t="shared" si="1"/>
        <v>53</v>
      </c>
      <c r="CT4" s="251">
        <f t="shared" si="1"/>
        <v>53</v>
      </c>
    </row>
    <row r="5" spans="1:98" x14ac:dyDescent="0.25">
      <c r="D5" s="12"/>
      <c r="E5" s="12"/>
      <c r="F5" s="12"/>
      <c r="G5" s="12"/>
      <c r="H5" s="12"/>
      <c r="I5" s="12"/>
      <c r="J5" s="12"/>
      <c r="K5" s="12"/>
      <c r="L5" s="12"/>
      <c r="M5" s="12"/>
      <c r="N5" s="1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12"/>
    </row>
    <row r="6" spans="1:98" s="104" customFormat="1" x14ac:dyDescent="0.25">
      <c r="B6" s="104" t="s">
        <v>40</v>
      </c>
      <c r="C6" s="104">
        <v>42005</v>
      </c>
      <c r="D6" s="104">
        <v>42036</v>
      </c>
      <c r="E6" s="104">
        <v>42064</v>
      </c>
      <c r="F6" s="104">
        <v>42095</v>
      </c>
      <c r="G6" s="104">
        <v>42125</v>
      </c>
      <c r="H6" s="104">
        <v>42156</v>
      </c>
      <c r="I6" s="104">
        <v>42186</v>
      </c>
      <c r="J6" s="104">
        <v>42217</v>
      </c>
      <c r="K6" s="104">
        <v>42248</v>
      </c>
      <c r="L6" s="104">
        <v>42278</v>
      </c>
      <c r="M6" s="104">
        <v>42309</v>
      </c>
      <c r="N6" s="105">
        <v>42339</v>
      </c>
      <c r="O6" s="144">
        <v>42370</v>
      </c>
      <c r="P6" s="144">
        <v>42401</v>
      </c>
      <c r="Q6" s="144">
        <v>42430</v>
      </c>
      <c r="R6" s="144">
        <v>42461</v>
      </c>
      <c r="S6" s="144">
        <v>42491</v>
      </c>
      <c r="T6" s="144">
        <v>42522</v>
      </c>
      <c r="U6" s="144">
        <v>42552</v>
      </c>
      <c r="V6" s="144">
        <v>42583</v>
      </c>
      <c r="W6" s="144">
        <v>42614</v>
      </c>
      <c r="X6" s="104">
        <v>42644</v>
      </c>
      <c r="Y6" s="104">
        <v>42675</v>
      </c>
      <c r="Z6" s="105">
        <v>42705</v>
      </c>
      <c r="AA6" s="104">
        <v>42752</v>
      </c>
      <c r="AB6" s="104">
        <v>42783</v>
      </c>
      <c r="AC6" s="104">
        <v>42811</v>
      </c>
      <c r="AD6" s="104">
        <v>42842</v>
      </c>
      <c r="AE6" s="104">
        <v>42872</v>
      </c>
      <c r="AF6" s="104">
        <v>42903</v>
      </c>
      <c r="AG6" s="104">
        <v>42933</v>
      </c>
      <c r="AH6" s="104">
        <v>42964</v>
      </c>
      <c r="AI6" s="104">
        <v>42995</v>
      </c>
      <c r="AJ6" s="104">
        <v>43025</v>
      </c>
      <c r="AK6" s="104">
        <v>43056</v>
      </c>
      <c r="AL6" s="105">
        <v>43086</v>
      </c>
      <c r="AM6" s="104">
        <v>43118</v>
      </c>
      <c r="AN6" s="104">
        <v>43149</v>
      </c>
      <c r="AO6" s="104">
        <v>43177</v>
      </c>
      <c r="AP6" s="104">
        <v>43208</v>
      </c>
      <c r="AQ6" s="104">
        <v>43238</v>
      </c>
      <c r="AR6" s="104">
        <v>43269</v>
      </c>
      <c r="AS6" s="104">
        <v>43299</v>
      </c>
      <c r="AT6" s="104">
        <v>43330</v>
      </c>
      <c r="AU6" s="104">
        <v>43361</v>
      </c>
      <c r="AV6" s="104">
        <v>43391</v>
      </c>
      <c r="AW6" s="104">
        <v>43422</v>
      </c>
      <c r="AX6" s="105">
        <v>43452</v>
      </c>
      <c r="AY6" s="104">
        <v>43483</v>
      </c>
      <c r="AZ6" s="104">
        <v>43514</v>
      </c>
      <c r="BA6" s="104">
        <v>43542</v>
      </c>
      <c r="BB6" s="104">
        <v>43573</v>
      </c>
      <c r="BC6" s="104">
        <v>43603</v>
      </c>
      <c r="BD6" s="104">
        <v>43634</v>
      </c>
      <c r="BE6" s="104">
        <v>43664</v>
      </c>
      <c r="BF6" s="104">
        <v>43695</v>
      </c>
      <c r="BG6" s="104">
        <v>43726</v>
      </c>
      <c r="BH6" s="104">
        <v>43756</v>
      </c>
      <c r="BI6" s="104">
        <v>43787</v>
      </c>
      <c r="BJ6" s="105">
        <v>43817</v>
      </c>
      <c r="BK6" s="104">
        <v>43848</v>
      </c>
      <c r="BL6" s="104">
        <v>43879</v>
      </c>
      <c r="BM6" s="104">
        <v>43908</v>
      </c>
      <c r="BN6" s="104">
        <v>43939</v>
      </c>
      <c r="BO6" s="104">
        <v>43969</v>
      </c>
      <c r="BP6" s="104">
        <v>44000</v>
      </c>
      <c r="BQ6" s="104">
        <v>44030</v>
      </c>
      <c r="BR6" s="104">
        <v>44061</v>
      </c>
      <c r="BS6" s="104">
        <v>44092</v>
      </c>
      <c r="BT6" s="104">
        <v>44122</v>
      </c>
      <c r="BU6" s="104">
        <v>44153</v>
      </c>
      <c r="BV6" s="105">
        <v>44183</v>
      </c>
      <c r="BW6" s="104">
        <v>44214</v>
      </c>
      <c r="BX6" s="104">
        <v>44245</v>
      </c>
      <c r="BY6" s="104">
        <v>44273</v>
      </c>
      <c r="BZ6" s="104">
        <v>44304</v>
      </c>
      <c r="CA6" s="104">
        <v>44334</v>
      </c>
      <c r="CB6" s="104">
        <v>44365</v>
      </c>
      <c r="CC6" s="104">
        <v>44395</v>
      </c>
      <c r="CD6" s="104">
        <v>44426</v>
      </c>
      <c r="CE6" s="104">
        <v>44457</v>
      </c>
      <c r="CF6" s="104">
        <v>44487</v>
      </c>
      <c r="CG6" s="104">
        <v>44518</v>
      </c>
      <c r="CH6" s="105">
        <v>44548</v>
      </c>
      <c r="CI6" s="104">
        <v>44579</v>
      </c>
      <c r="CJ6" s="104">
        <v>44610</v>
      </c>
      <c r="CK6" s="104">
        <v>44638</v>
      </c>
      <c r="CL6" s="104">
        <v>44669</v>
      </c>
      <c r="CM6" s="104">
        <v>44699</v>
      </c>
      <c r="CN6" s="104">
        <v>44730</v>
      </c>
      <c r="CO6" s="104">
        <v>44760</v>
      </c>
      <c r="CP6" s="104">
        <v>44791</v>
      </c>
      <c r="CQ6" s="104">
        <v>44822</v>
      </c>
      <c r="CR6" s="104">
        <v>44852</v>
      </c>
      <c r="CS6" s="104">
        <v>44883</v>
      </c>
      <c r="CT6" s="105">
        <v>44913</v>
      </c>
    </row>
    <row r="7" spans="1:98" s="15" customFormat="1" x14ac:dyDescent="0.25">
      <c r="B7" s="15" t="s">
        <v>41</v>
      </c>
      <c r="N7" s="96"/>
      <c r="O7" s="15">
        <f>N11</f>
        <v>488</v>
      </c>
      <c r="P7" s="15">
        <f>O11</f>
        <v>503</v>
      </c>
      <c r="Q7" s="15">
        <f>P11</f>
        <v>509</v>
      </c>
      <c r="R7" s="15">
        <f t="shared" ref="R7:Z7" si="2">Q11</f>
        <v>533</v>
      </c>
      <c r="S7" s="15">
        <f t="shared" si="2"/>
        <v>593</v>
      </c>
      <c r="T7" s="15">
        <f t="shared" si="2"/>
        <v>653</v>
      </c>
      <c r="U7" s="15">
        <f t="shared" si="2"/>
        <v>760</v>
      </c>
      <c r="V7" s="15">
        <f t="shared" si="2"/>
        <v>801</v>
      </c>
      <c r="W7" s="15">
        <f>V11</f>
        <v>893</v>
      </c>
      <c r="X7" s="15">
        <f t="shared" si="2"/>
        <v>1044</v>
      </c>
      <c r="Y7" s="15">
        <f t="shared" si="2"/>
        <v>1158</v>
      </c>
      <c r="Z7" s="15">
        <f t="shared" si="2"/>
        <v>1245</v>
      </c>
      <c r="AA7" s="15">
        <f t="shared" ref="AA7:CH7" si="3">Z11</f>
        <v>1353</v>
      </c>
      <c r="AB7" s="15">
        <f t="shared" si="3"/>
        <v>1355</v>
      </c>
      <c r="AC7" s="15">
        <f t="shared" si="3"/>
        <v>1416</v>
      </c>
      <c r="AD7" s="15">
        <f t="shared" si="3"/>
        <v>1399</v>
      </c>
      <c r="AE7" s="15">
        <f t="shared" si="3"/>
        <v>1270</v>
      </c>
      <c r="AF7" s="15">
        <f t="shared" si="3"/>
        <v>1319</v>
      </c>
      <c r="AG7" s="15">
        <f t="shared" si="3"/>
        <v>1314</v>
      </c>
      <c r="AH7" s="15">
        <f t="shared" si="3"/>
        <v>1180</v>
      </c>
      <c r="AI7" s="15">
        <f t="shared" si="3"/>
        <v>1248.8485000000001</v>
      </c>
      <c r="AJ7" s="15">
        <f t="shared" si="3"/>
        <v>1323.922515</v>
      </c>
      <c r="AK7" s="15">
        <f t="shared" si="3"/>
        <v>1336.338450625</v>
      </c>
      <c r="AL7" s="96">
        <f t="shared" si="3"/>
        <v>1404.41811771875</v>
      </c>
      <c r="AM7" s="15">
        <f t="shared" si="3"/>
        <v>1474.9736568839623</v>
      </c>
      <c r="AN7" s="15">
        <f t="shared" si="3"/>
        <v>1351.6311121078973</v>
      </c>
      <c r="AO7" s="15">
        <f t="shared" si="3"/>
        <v>1408.0557526829682</v>
      </c>
      <c r="AP7" s="15">
        <f t="shared" si="3"/>
        <v>1491.2212816826407</v>
      </c>
      <c r="AQ7" s="15">
        <f t="shared" si="3"/>
        <v>1427.6458878761409</v>
      </c>
      <c r="AR7" s="15">
        <f t="shared" si="3"/>
        <v>1495.9428190681499</v>
      </c>
      <c r="AS7" s="15">
        <f t="shared" si="3"/>
        <v>1565.8570707035192</v>
      </c>
      <c r="AT7" s="15">
        <f t="shared" si="3"/>
        <v>1486.0293199071029</v>
      </c>
      <c r="AU7" s="15">
        <f t="shared" si="3"/>
        <v>1559.1389106587048</v>
      </c>
      <c r="AV7" s="15">
        <f t="shared" si="3"/>
        <v>1634.2042526374898</v>
      </c>
      <c r="AW7" s="15">
        <f t="shared" si="3"/>
        <v>1554.2249539961831</v>
      </c>
      <c r="AX7" s="96">
        <f t="shared" si="3"/>
        <v>1632.1103486944016</v>
      </c>
      <c r="AY7" s="15">
        <f t="shared" si="3"/>
        <v>1712.3971024823418</v>
      </c>
      <c r="AZ7" s="15">
        <f t="shared" si="3"/>
        <v>1658.0679736393759</v>
      </c>
      <c r="BA7" s="15">
        <f t="shared" si="3"/>
        <v>1718.71300591059</v>
      </c>
      <c r="BB7" s="15">
        <f t="shared" si="3"/>
        <v>1800.5775149356007</v>
      </c>
      <c r="BC7" s="15">
        <f t="shared" si="3"/>
        <v>1744.585704307392</v>
      </c>
      <c r="BD7" s="15">
        <f t="shared" si="3"/>
        <v>1806.3427120723607</v>
      </c>
      <c r="BE7" s="15">
        <f t="shared" si="3"/>
        <v>1871.2301677826563</v>
      </c>
      <c r="BF7" s="15">
        <f t="shared" si="3"/>
        <v>1811.1593141585615</v>
      </c>
      <c r="BG7" s="15">
        <f t="shared" si="3"/>
        <v>1882.7029406312502</v>
      </c>
      <c r="BH7" s="15">
        <f t="shared" si="3"/>
        <v>1958.3151490156249</v>
      </c>
      <c r="BI7" s="15">
        <f t="shared" si="3"/>
        <v>1906.8016511319352</v>
      </c>
      <c r="BJ7" s="96">
        <f t="shared" si="3"/>
        <v>1986.8876646168267</v>
      </c>
      <c r="BK7" s="15">
        <f t="shared" si="3"/>
        <v>2068.7719989891498</v>
      </c>
      <c r="BL7" s="15">
        <f t="shared" si="3"/>
        <v>1976.0929638853686</v>
      </c>
      <c r="BM7" s="15">
        <f t="shared" si="3"/>
        <v>2051.9628150007093</v>
      </c>
      <c r="BN7" s="15">
        <f t="shared" si="3"/>
        <v>2129.0024751239162</v>
      </c>
      <c r="BO7" s="15">
        <f t="shared" si="3"/>
        <v>2027.8563363516455</v>
      </c>
      <c r="BP7" s="15">
        <f t="shared" si="3"/>
        <v>2092.6768336845917</v>
      </c>
      <c r="BQ7" s="15">
        <f t="shared" si="3"/>
        <v>2160.6755365863646</v>
      </c>
      <c r="BR7" s="15">
        <f t="shared" si="3"/>
        <v>2057.5313732826057</v>
      </c>
      <c r="BS7" s="15">
        <f t="shared" si="3"/>
        <v>2133.019105586664</v>
      </c>
      <c r="BT7" s="15">
        <f t="shared" si="3"/>
        <v>2212.8262403459444</v>
      </c>
      <c r="BU7" s="15">
        <f t="shared" si="3"/>
        <v>2116.269744777559</v>
      </c>
      <c r="BV7" s="96">
        <f t="shared" si="3"/>
        <v>2199.7547378422814</v>
      </c>
      <c r="BW7" s="15">
        <f t="shared" si="3"/>
        <v>2284.7793501030856</v>
      </c>
      <c r="BX7" s="15">
        <f t="shared" si="3"/>
        <v>2225.0820503687478</v>
      </c>
      <c r="BY7" s="15">
        <f t="shared" si="3"/>
        <v>2312.1673416601484</v>
      </c>
      <c r="BZ7" s="15">
        <f t="shared" si="3"/>
        <v>2399.801059494428</v>
      </c>
      <c r="CA7" s="15">
        <f t="shared" si="3"/>
        <v>2320.4533254600578</v>
      </c>
      <c r="CB7" s="15">
        <f t="shared" si="3"/>
        <v>2392.6850557064049</v>
      </c>
      <c r="CC7" s="15">
        <f t="shared" si="3"/>
        <v>2468.0942941135918</v>
      </c>
      <c r="CD7" s="15">
        <f t="shared" si="3"/>
        <v>2381.3724444614413</v>
      </c>
      <c r="CE7" s="15">
        <f t="shared" si="3"/>
        <v>2464.9064143381211</v>
      </c>
      <c r="CF7" s="15">
        <f t="shared" si="3"/>
        <v>2553.4500445006456</v>
      </c>
      <c r="CG7" s="15">
        <f t="shared" si="3"/>
        <v>2478.4245512918533</v>
      </c>
      <c r="CH7" s="96">
        <f t="shared" si="3"/>
        <v>2571.1689126877054</v>
      </c>
      <c r="CI7" s="15">
        <f t="shared" ref="CI7:CT7" si="4">CH11</f>
        <v>2665.7922788976375</v>
      </c>
      <c r="CJ7" s="15">
        <f t="shared" si="4"/>
        <v>2590.5406729716319</v>
      </c>
      <c r="CK7" s="15">
        <f t="shared" si="4"/>
        <v>2688.2155246105649</v>
      </c>
      <c r="CL7" s="15">
        <f t="shared" si="4"/>
        <v>2786.8152246290551</v>
      </c>
      <c r="CM7" s="15">
        <f t="shared" si="4"/>
        <v>2691.0675117911128</v>
      </c>
      <c r="CN7" s="15">
        <f t="shared" si="4"/>
        <v>2772.3046925653412</v>
      </c>
      <c r="CO7" s="15">
        <f t="shared" si="4"/>
        <v>2857.5229910787775</v>
      </c>
      <c r="CP7" s="15">
        <f t="shared" si="4"/>
        <v>2755.2122671864904</v>
      </c>
      <c r="CQ7" s="15">
        <f t="shared" si="4"/>
        <v>2850.1681048610171</v>
      </c>
      <c r="CR7" s="15">
        <f t="shared" si="4"/>
        <v>2950.9469088927326</v>
      </c>
      <c r="CS7" s="15">
        <f t="shared" si="4"/>
        <v>2862.8870775158457</v>
      </c>
      <c r="CT7" s="96">
        <f t="shared" si="4"/>
        <v>2968.6898358968792</v>
      </c>
    </row>
    <row r="8" spans="1:98" s="221" customFormat="1" x14ac:dyDescent="0.25">
      <c r="A8" s="221" t="s">
        <v>137</v>
      </c>
      <c r="B8" s="221" t="s">
        <v>42</v>
      </c>
      <c r="F8" s="221">
        <v>48</v>
      </c>
      <c r="G8" s="221">
        <v>33</v>
      </c>
      <c r="H8" s="221">
        <v>40</v>
      </c>
      <c r="I8" s="221">
        <v>36</v>
      </c>
      <c r="J8" s="221">
        <v>39</v>
      </c>
      <c r="K8" s="221">
        <v>67</v>
      </c>
      <c r="L8" s="221">
        <v>33</v>
      </c>
      <c r="M8" s="221">
        <v>49</v>
      </c>
      <c r="N8" s="222">
        <v>32</v>
      </c>
      <c r="O8" s="1382">
        <v>8</v>
      </c>
      <c r="P8" s="1383">
        <v>8</v>
      </c>
      <c r="Q8" s="1384">
        <v>31</v>
      </c>
      <c r="R8" s="1385">
        <v>57</v>
      </c>
      <c r="S8" s="1386">
        <v>91</v>
      </c>
      <c r="T8" s="1387">
        <v>136</v>
      </c>
      <c r="U8" s="1388">
        <v>81</v>
      </c>
      <c r="V8" s="1389">
        <v>84</v>
      </c>
      <c r="W8" s="1390">
        <v>151</v>
      </c>
      <c r="X8" s="1391">
        <v>122</v>
      </c>
      <c r="Y8" s="1392">
        <v>149</v>
      </c>
      <c r="Z8" s="1393">
        <v>114</v>
      </c>
      <c r="AA8" s="1394">
        <v>39</v>
      </c>
      <c r="AB8" s="1395">
        <v>74</v>
      </c>
      <c r="AC8" s="1396">
        <v>38</v>
      </c>
      <c r="AD8" s="1397">
        <v>35</v>
      </c>
      <c r="AE8" s="1398">
        <v>36</v>
      </c>
      <c r="AF8" s="1399">
        <v>35</v>
      </c>
      <c r="AG8" s="1400">
        <v>32</v>
      </c>
      <c r="AH8" s="300">
        <v>30</v>
      </c>
      <c r="AI8" s="300">
        <v>30</v>
      </c>
      <c r="AJ8" s="300">
        <v>30</v>
      </c>
      <c r="AK8" s="300">
        <v>20</v>
      </c>
      <c r="AL8" s="301">
        <v>20</v>
      </c>
      <c r="AM8" s="300">
        <v>10</v>
      </c>
      <c r="AN8" s="300">
        <v>10</v>
      </c>
      <c r="AO8" s="302">
        <v>35</v>
      </c>
      <c r="AP8" s="302">
        <v>35</v>
      </c>
      <c r="AQ8" s="302">
        <v>30</v>
      </c>
      <c r="AR8" s="302">
        <v>30</v>
      </c>
      <c r="AS8" s="302">
        <v>30</v>
      </c>
      <c r="AT8" s="302">
        <v>30</v>
      </c>
      <c r="AU8" s="302">
        <v>30</v>
      </c>
      <c r="AV8" s="302">
        <v>30</v>
      </c>
      <c r="AW8" s="302">
        <v>30</v>
      </c>
      <c r="AX8" s="301">
        <v>30</v>
      </c>
      <c r="AY8" s="300">
        <v>10</v>
      </c>
      <c r="AZ8" s="300">
        <v>10</v>
      </c>
      <c r="BA8" s="300">
        <v>30</v>
      </c>
      <c r="BB8" s="300">
        <v>20</v>
      </c>
      <c r="BC8" s="300">
        <v>20</v>
      </c>
      <c r="BD8" s="300">
        <v>20</v>
      </c>
      <c r="BE8" s="300">
        <v>20</v>
      </c>
      <c r="BF8" s="300">
        <v>20</v>
      </c>
      <c r="BG8" s="300">
        <v>20</v>
      </c>
      <c r="BH8" s="300">
        <v>20</v>
      </c>
      <c r="BI8" s="300">
        <v>20</v>
      </c>
      <c r="BJ8" s="301">
        <v>20</v>
      </c>
      <c r="BK8" s="300">
        <v>10</v>
      </c>
      <c r="BL8" s="300">
        <v>10</v>
      </c>
      <c r="BM8" s="300">
        <v>10</v>
      </c>
      <c r="BN8" s="300">
        <v>10</v>
      </c>
      <c r="BO8" s="300">
        <v>10</v>
      </c>
      <c r="BP8" s="300">
        <v>10</v>
      </c>
      <c r="BQ8" s="300">
        <v>10</v>
      </c>
      <c r="BR8" s="300">
        <v>10</v>
      </c>
      <c r="BS8" s="300">
        <v>10</v>
      </c>
      <c r="BT8" s="300">
        <v>10</v>
      </c>
      <c r="BU8" s="300">
        <v>10</v>
      </c>
      <c r="BV8" s="301">
        <v>10</v>
      </c>
      <c r="BW8" s="300">
        <v>10</v>
      </c>
      <c r="BX8" s="300">
        <v>10</v>
      </c>
      <c r="BY8" s="300">
        <v>10</v>
      </c>
      <c r="BZ8" s="300">
        <v>10</v>
      </c>
      <c r="CA8" s="300">
        <v>10</v>
      </c>
      <c r="CB8" s="300">
        <v>10</v>
      </c>
      <c r="CC8" s="300">
        <v>10</v>
      </c>
      <c r="CD8" s="300">
        <v>10</v>
      </c>
      <c r="CE8" s="300">
        <v>10</v>
      </c>
      <c r="CF8" s="300">
        <v>10</v>
      </c>
      <c r="CG8" s="300">
        <v>10</v>
      </c>
      <c r="CH8" s="301">
        <v>10</v>
      </c>
      <c r="CI8" s="300">
        <v>10</v>
      </c>
      <c r="CJ8" s="300">
        <v>10</v>
      </c>
      <c r="CK8" s="300">
        <v>10</v>
      </c>
      <c r="CL8" s="300">
        <v>10</v>
      </c>
      <c r="CM8" s="300">
        <v>10</v>
      </c>
      <c r="CN8" s="300">
        <v>10</v>
      </c>
      <c r="CO8" s="300">
        <v>10</v>
      </c>
      <c r="CP8" s="300">
        <v>10</v>
      </c>
      <c r="CQ8" s="300">
        <v>10</v>
      </c>
      <c r="CR8" s="300">
        <v>10</v>
      </c>
      <c r="CS8" s="300">
        <v>10</v>
      </c>
      <c r="CT8" s="301">
        <v>10</v>
      </c>
    </row>
    <row r="9" spans="1:98" s="15" customFormat="1" x14ac:dyDescent="0.25">
      <c r="B9" s="15" t="s">
        <v>63</v>
      </c>
      <c r="N9" s="96"/>
      <c r="U9" s="15">
        <f>(SUM(U34,U38:U40)-U7)*U17</f>
        <v>10.799999999999999</v>
      </c>
      <c r="V9" s="15">
        <f t="shared" ref="V9:CG9" si="5">(SUM(V34,V38:V40)-V7)*V17</f>
        <v>7.83</v>
      </c>
      <c r="W9" s="15">
        <f t="shared" si="5"/>
        <v>9.370000000000001</v>
      </c>
      <c r="X9" s="15">
        <f t="shared" si="5"/>
        <v>20.204999999999998</v>
      </c>
      <c r="Y9" s="15">
        <f t="shared" si="5"/>
        <v>14.14</v>
      </c>
      <c r="Z9" s="96">
        <f t="shared" si="5"/>
        <v>17.36</v>
      </c>
      <c r="AA9" s="15">
        <f t="shared" si="5"/>
        <v>34.409999999999997</v>
      </c>
      <c r="AB9" s="15">
        <f t="shared" si="5"/>
        <v>7.83</v>
      </c>
      <c r="AC9" s="15">
        <f t="shared" si="5"/>
        <v>9.39</v>
      </c>
      <c r="AD9" s="15">
        <f t="shared" si="5"/>
        <v>18.82</v>
      </c>
      <c r="AE9" s="15">
        <f t="shared" si="5"/>
        <v>9.7100000000000009</v>
      </c>
      <c r="AF9" s="15">
        <f t="shared" si="5"/>
        <v>9.06</v>
      </c>
      <c r="AG9" s="15">
        <f>(SUM(AG34,AG38:AG40)-AG7)*AG17</f>
        <v>21.625</v>
      </c>
      <c r="AH9" s="15">
        <f t="shared" si="5"/>
        <v>38.848499999999994</v>
      </c>
      <c r="AI9" s="15">
        <f t="shared" si="5"/>
        <v>45.074015000000003</v>
      </c>
      <c r="AJ9" s="15">
        <f t="shared" si="5"/>
        <v>114.808187125</v>
      </c>
      <c r="AK9" s="15">
        <f t="shared" si="5"/>
        <v>48.079667093749997</v>
      </c>
      <c r="AL9" s="96">
        <f t="shared" si="5"/>
        <v>50.555539165212494</v>
      </c>
      <c r="AM9" s="15">
        <f t="shared" si="5"/>
        <v>43.654294050010378</v>
      </c>
      <c r="AN9" s="15">
        <f t="shared" si="5"/>
        <v>46.424640575071024</v>
      </c>
      <c r="AO9" s="15">
        <f t="shared" si="5"/>
        <v>48.165528999672397</v>
      </c>
      <c r="AP9" s="15">
        <f t="shared" si="5"/>
        <v>50.546734361764337</v>
      </c>
      <c r="AQ9" s="15">
        <f t="shared" si="5"/>
        <v>38.296931192008962</v>
      </c>
      <c r="AR9" s="15">
        <f t="shared" si="5"/>
        <v>39.914251635369332</v>
      </c>
      <c r="AS9" s="15">
        <f t="shared" si="5"/>
        <v>46.75795627393569</v>
      </c>
      <c r="AT9" s="15">
        <f t="shared" si="5"/>
        <v>43.109590751601985</v>
      </c>
      <c r="AU9" s="15">
        <f t="shared" si="5"/>
        <v>45.065341978784993</v>
      </c>
      <c r="AV9" s="15">
        <f t="shared" si="5"/>
        <v>53.441126622442134</v>
      </c>
      <c r="AW9" s="15">
        <f t="shared" si="5"/>
        <v>47.885394698218605</v>
      </c>
      <c r="AX9" s="96">
        <f t="shared" si="5"/>
        <v>50.286753787940199</v>
      </c>
      <c r="AY9" s="15">
        <f t="shared" si="5"/>
        <v>72.662639355621451</v>
      </c>
      <c r="AZ9" s="15">
        <f t="shared" si="5"/>
        <v>50.645032271214141</v>
      </c>
      <c r="BA9" s="15">
        <f t="shared" si="5"/>
        <v>51.864509025010605</v>
      </c>
      <c r="BB9" s="15">
        <f t="shared" si="5"/>
        <v>68.05439056663937</v>
      </c>
      <c r="BC9" s="15">
        <f t="shared" si="5"/>
        <v>41.757007764968641</v>
      </c>
      <c r="BD9" s="15">
        <f t="shared" si="5"/>
        <v>44.887455710295654</v>
      </c>
      <c r="BE9" s="15">
        <f t="shared" si="5"/>
        <v>69.627559798517751</v>
      </c>
      <c r="BF9" s="15">
        <f t="shared" si="5"/>
        <v>51.543626472688629</v>
      </c>
      <c r="BG9" s="15">
        <f t="shared" si="5"/>
        <v>55.612208384374718</v>
      </c>
      <c r="BH9" s="15">
        <f t="shared" si="5"/>
        <v>85.151714037559955</v>
      </c>
      <c r="BI9" s="15">
        <f t="shared" si="5"/>
        <v>60.086013484891517</v>
      </c>
      <c r="BJ9" s="96">
        <f t="shared" si="5"/>
        <v>61.884334372322975</v>
      </c>
      <c r="BK9" s="15">
        <f t="shared" si="5"/>
        <v>62.822724815350938</v>
      </c>
      <c r="BL9" s="15">
        <f t="shared" si="5"/>
        <v>65.86985111534068</v>
      </c>
      <c r="BM9" s="15">
        <f t="shared" si="5"/>
        <v>67.039660123206659</v>
      </c>
      <c r="BN9" s="15">
        <f t="shared" si="5"/>
        <v>59.174059237642936</v>
      </c>
      <c r="BO9" s="15">
        <f t="shared" si="5"/>
        <v>54.820497332946275</v>
      </c>
      <c r="BP9" s="15">
        <f t="shared" si="5"/>
        <v>57.998702901773143</v>
      </c>
      <c r="BQ9" s="15">
        <f t="shared" si="5"/>
        <v>59.709879623150421</v>
      </c>
      <c r="BR9" s="15">
        <f t="shared" si="5"/>
        <v>65.48773230405817</v>
      </c>
      <c r="BS9" s="15">
        <f t="shared" si="5"/>
        <v>69.807134759280231</v>
      </c>
      <c r="BT9" s="15">
        <f t="shared" si="5"/>
        <v>70.469603659289845</v>
      </c>
      <c r="BU9" s="15">
        <f t="shared" si="5"/>
        <v>73.484993064722246</v>
      </c>
      <c r="BV9" s="96">
        <f t="shared" si="5"/>
        <v>75.024612260804176</v>
      </c>
      <c r="BW9" s="15">
        <f t="shared" si="5"/>
        <v>113.08504827390924</v>
      </c>
      <c r="BX9" s="15">
        <f t="shared" si="5"/>
        <v>77.085291291400466</v>
      </c>
      <c r="BY9" s="15">
        <f t="shared" si="5"/>
        <v>77.633717834279722</v>
      </c>
      <c r="BZ9" s="15">
        <f t="shared" si="5"/>
        <v>102.63635072518416</v>
      </c>
      <c r="CA9" s="15">
        <f t="shared" si="5"/>
        <v>62.231730246346892</v>
      </c>
      <c r="CB9" s="15">
        <f t="shared" si="5"/>
        <v>65.409238407186791</v>
      </c>
      <c r="CC9" s="15">
        <f t="shared" si="5"/>
        <v>100.72569387693697</v>
      </c>
      <c r="CD9" s="15">
        <f t="shared" si="5"/>
        <v>73.533969876679564</v>
      </c>
      <c r="CE9" s="15">
        <f t="shared" si="5"/>
        <v>78.543630162524749</v>
      </c>
      <c r="CF9" s="15">
        <f t="shared" si="5"/>
        <v>119.25051035125934</v>
      </c>
      <c r="CG9" s="15">
        <f t="shared" si="5"/>
        <v>82.744361395851939</v>
      </c>
      <c r="CH9" s="96">
        <f t="shared" ref="CH9:CT9" si="6">(SUM(CH34,CH38:CH40)-CH7)*CH17</f>
        <v>84.623366209932144</v>
      </c>
      <c r="CI9" s="15">
        <f t="shared" si="6"/>
        <v>128.01177638580526</v>
      </c>
      <c r="CJ9" s="15">
        <f t="shared" si="6"/>
        <v>87.674851638933177</v>
      </c>
      <c r="CK9" s="15">
        <f t="shared" si="6"/>
        <v>88.599700018490125</v>
      </c>
      <c r="CL9" s="15">
        <f t="shared" si="6"/>
        <v>117.19750513238205</v>
      </c>
      <c r="CM9" s="15">
        <f t="shared" si="6"/>
        <v>71.237180774228179</v>
      </c>
      <c r="CN9" s="15">
        <f t="shared" si="6"/>
        <v>75.218298513436338</v>
      </c>
      <c r="CO9" s="15">
        <f t="shared" si="6"/>
        <v>116.29111539401514</v>
      </c>
      <c r="CP9" s="15">
        <f t="shared" si="6"/>
        <v>84.955837674526734</v>
      </c>
      <c r="CQ9" s="15">
        <f t="shared" si="6"/>
        <v>90.778804031715538</v>
      </c>
      <c r="CR9" s="15">
        <f t="shared" si="6"/>
        <v>138.01592133453192</v>
      </c>
      <c r="CS9" s="15">
        <f t="shared" si="6"/>
        <v>95.802758381033499</v>
      </c>
      <c r="CT9" s="96">
        <f t="shared" si="6"/>
        <v>98.024529848623246</v>
      </c>
    </row>
    <row r="10" spans="1:98" s="15" customFormat="1" x14ac:dyDescent="0.25">
      <c r="B10" s="15" t="s">
        <v>64</v>
      </c>
      <c r="N10" s="96"/>
      <c r="U10" s="143">
        <f t="shared" ref="U10:AZ10" si="7">U7*U18</f>
        <v>60.800000000000004</v>
      </c>
      <c r="V10" s="143">
        <f t="shared" si="7"/>
        <v>0</v>
      </c>
      <c r="W10" s="143">
        <f t="shared" si="7"/>
        <v>0</v>
      </c>
      <c r="X10" s="143">
        <f t="shared" si="7"/>
        <v>52.2</v>
      </c>
      <c r="Y10" s="143">
        <f t="shared" si="7"/>
        <v>0</v>
      </c>
      <c r="Z10" s="96">
        <f t="shared" si="7"/>
        <v>0</v>
      </c>
      <c r="AA10" s="15">
        <f t="shared" si="7"/>
        <v>135.30000000000001</v>
      </c>
      <c r="AB10" s="15">
        <f t="shared" si="7"/>
        <v>0</v>
      </c>
      <c r="AC10" s="15">
        <f t="shared" si="7"/>
        <v>0</v>
      </c>
      <c r="AD10" s="15">
        <f t="shared" si="7"/>
        <v>139.9</v>
      </c>
      <c r="AE10" s="15">
        <f t="shared" si="7"/>
        <v>0</v>
      </c>
      <c r="AF10" s="15">
        <f t="shared" si="7"/>
        <v>0</v>
      </c>
      <c r="AG10" s="15">
        <f t="shared" si="7"/>
        <v>131.4</v>
      </c>
      <c r="AH10" s="15">
        <f t="shared" si="7"/>
        <v>0</v>
      </c>
      <c r="AI10" s="15">
        <f t="shared" si="7"/>
        <v>0</v>
      </c>
      <c r="AJ10" s="15">
        <f t="shared" si="7"/>
        <v>132.39225150000001</v>
      </c>
      <c r="AK10" s="15">
        <f t="shared" si="7"/>
        <v>0</v>
      </c>
      <c r="AL10" s="96">
        <f t="shared" si="7"/>
        <v>0</v>
      </c>
      <c r="AM10" s="15">
        <f t="shared" si="7"/>
        <v>176.99683882607548</v>
      </c>
      <c r="AN10" s="15">
        <f t="shared" si="7"/>
        <v>0</v>
      </c>
      <c r="AO10" s="15">
        <f t="shared" si="7"/>
        <v>0</v>
      </c>
      <c r="AP10" s="15">
        <f t="shared" si="7"/>
        <v>149.12212816826408</v>
      </c>
      <c r="AQ10" s="15">
        <f t="shared" si="7"/>
        <v>0</v>
      </c>
      <c r="AR10" s="15">
        <f t="shared" si="7"/>
        <v>0</v>
      </c>
      <c r="AS10" s="15">
        <f t="shared" si="7"/>
        <v>156.58570707035193</v>
      </c>
      <c r="AT10" s="15">
        <f t="shared" si="7"/>
        <v>0</v>
      </c>
      <c r="AU10" s="15">
        <f t="shared" si="7"/>
        <v>0</v>
      </c>
      <c r="AV10" s="15">
        <f t="shared" si="7"/>
        <v>163.420425263749</v>
      </c>
      <c r="AW10" s="15">
        <f t="shared" si="7"/>
        <v>0</v>
      </c>
      <c r="AX10" s="96">
        <f t="shared" si="7"/>
        <v>0</v>
      </c>
      <c r="AY10" s="15">
        <f t="shared" si="7"/>
        <v>136.99176819858735</v>
      </c>
      <c r="AZ10" s="15">
        <f t="shared" si="7"/>
        <v>0</v>
      </c>
      <c r="BA10" s="15">
        <f t="shared" ref="BA10:CF10" si="8">BA7*BA18</f>
        <v>0</v>
      </c>
      <c r="BB10" s="15">
        <f t="shared" si="8"/>
        <v>144.04620119484807</v>
      </c>
      <c r="BC10" s="15">
        <f t="shared" si="8"/>
        <v>0</v>
      </c>
      <c r="BD10" s="15">
        <f t="shared" si="8"/>
        <v>0</v>
      </c>
      <c r="BE10" s="15">
        <f t="shared" si="8"/>
        <v>149.6984134226125</v>
      </c>
      <c r="BF10" s="15">
        <f t="shared" si="8"/>
        <v>0</v>
      </c>
      <c r="BG10" s="15">
        <f t="shared" si="8"/>
        <v>0</v>
      </c>
      <c r="BH10" s="15">
        <f t="shared" si="8"/>
        <v>156.66521192125001</v>
      </c>
      <c r="BI10" s="15">
        <f t="shared" si="8"/>
        <v>0</v>
      </c>
      <c r="BJ10" s="96">
        <f t="shared" si="8"/>
        <v>0</v>
      </c>
      <c r="BK10" s="15">
        <f t="shared" si="8"/>
        <v>165.50175991913198</v>
      </c>
      <c r="BL10" s="15">
        <f t="shared" si="8"/>
        <v>0</v>
      </c>
      <c r="BM10" s="15">
        <f t="shared" si="8"/>
        <v>0</v>
      </c>
      <c r="BN10" s="15">
        <f t="shared" si="8"/>
        <v>170.3201980099133</v>
      </c>
      <c r="BO10" s="15">
        <f t="shared" si="8"/>
        <v>0</v>
      </c>
      <c r="BP10" s="15">
        <f t="shared" si="8"/>
        <v>0</v>
      </c>
      <c r="BQ10" s="15">
        <f t="shared" si="8"/>
        <v>172.85404292690916</v>
      </c>
      <c r="BR10" s="15">
        <f t="shared" si="8"/>
        <v>0</v>
      </c>
      <c r="BS10" s="15">
        <f t="shared" si="8"/>
        <v>0</v>
      </c>
      <c r="BT10" s="15">
        <f t="shared" si="8"/>
        <v>177.02609922767556</v>
      </c>
      <c r="BU10" s="15">
        <f t="shared" si="8"/>
        <v>0</v>
      </c>
      <c r="BV10" s="96">
        <f t="shared" si="8"/>
        <v>0</v>
      </c>
      <c r="BW10" s="15">
        <f t="shared" si="8"/>
        <v>182.78234800824686</v>
      </c>
      <c r="BX10" s="15">
        <f t="shared" si="8"/>
        <v>0</v>
      </c>
      <c r="BY10" s="15">
        <f t="shared" si="8"/>
        <v>0</v>
      </c>
      <c r="BZ10" s="15">
        <f t="shared" si="8"/>
        <v>191.98408475955424</v>
      </c>
      <c r="CA10" s="15">
        <f t="shared" si="8"/>
        <v>0</v>
      </c>
      <c r="CB10" s="15">
        <f t="shared" si="8"/>
        <v>0</v>
      </c>
      <c r="CC10" s="15">
        <f t="shared" si="8"/>
        <v>197.44754352908734</v>
      </c>
      <c r="CD10" s="15">
        <f t="shared" si="8"/>
        <v>0</v>
      </c>
      <c r="CE10" s="15">
        <f t="shared" si="8"/>
        <v>0</v>
      </c>
      <c r="CF10" s="15">
        <f t="shared" si="8"/>
        <v>204.27600356005166</v>
      </c>
      <c r="CG10" s="15">
        <f t="shared" ref="CG10:CT10" si="9">CG7*CG18</f>
        <v>0</v>
      </c>
      <c r="CH10" s="96">
        <f t="shared" si="9"/>
        <v>0</v>
      </c>
      <c r="CI10" s="15">
        <f t="shared" si="9"/>
        <v>213.263382311811</v>
      </c>
      <c r="CJ10" s="15">
        <f t="shared" si="9"/>
        <v>0</v>
      </c>
      <c r="CK10" s="15">
        <f t="shared" si="9"/>
        <v>0</v>
      </c>
      <c r="CL10" s="15">
        <f t="shared" si="9"/>
        <v>222.94521797032442</v>
      </c>
      <c r="CM10" s="15">
        <f t="shared" si="9"/>
        <v>0</v>
      </c>
      <c r="CN10" s="15">
        <f t="shared" si="9"/>
        <v>0</v>
      </c>
      <c r="CO10" s="15">
        <f t="shared" si="9"/>
        <v>228.60183928630221</v>
      </c>
      <c r="CP10" s="15">
        <f t="shared" si="9"/>
        <v>0</v>
      </c>
      <c r="CQ10" s="15">
        <f t="shared" si="9"/>
        <v>0</v>
      </c>
      <c r="CR10" s="15">
        <f t="shared" si="9"/>
        <v>236.0757527114186</v>
      </c>
      <c r="CS10" s="15">
        <f t="shared" si="9"/>
        <v>0</v>
      </c>
      <c r="CT10" s="96">
        <f t="shared" si="9"/>
        <v>0</v>
      </c>
    </row>
    <row r="11" spans="1:98" s="163" customFormat="1" x14ac:dyDescent="0.25">
      <c r="A11" s="163" t="s">
        <v>140</v>
      </c>
      <c r="B11" s="163" t="s">
        <v>65</v>
      </c>
      <c r="F11" s="163">
        <v>376</v>
      </c>
      <c r="G11" s="163">
        <v>398</v>
      </c>
      <c r="H11" s="163">
        <v>380</v>
      </c>
      <c r="I11" s="163">
        <v>384</v>
      </c>
      <c r="J11" s="163">
        <v>373</v>
      </c>
      <c r="K11" s="163">
        <v>435</v>
      </c>
      <c r="L11" s="163">
        <v>465</v>
      </c>
      <c r="M11" s="163">
        <v>487</v>
      </c>
      <c r="N11" s="164">
        <v>488</v>
      </c>
      <c r="O11" s="1401">
        <v>503</v>
      </c>
      <c r="P11" s="1402">
        <v>509</v>
      </c>
      <c r="Q11" s="1403">
        <v>533</v>
      </c>
      <c r="R11" s="1404">
        <v>593</v>
      </c>
      <c r="S11" s="1405">
        <v>653</v>
      </c>
      <c r="T11" s="1406">
        <v>760</v>
      </c>
      <c r="U11" s="1407">
        <v>801</v>
      </c>
      <c r="V11" s="1408">
        <v>893</v>
      </c>
      <c r="W11" s="1409">
        <v>1044</v>
      </c>
      <c r="X11" s="1410">
        <v>1158</v>
      </c>
      <c r="Y11" s="1411">
        <v>1245</v>
      </c>
      <c r="Z11" s="1412">
        <v>1353</v>
      </c>
      <c r="AA11" s="1413">
        <v>1355</v>
      </c>
      <c r="AB11" s="1414">
        <v>1416</v>
      </c>
      <c r="AC11" s="1415">
        <v>1399</v>
      </c>
      <c r="AD11" s="1416">
        <v>1270</v>
      </c>
      <c r="AE11" s="1417">
        <v>1319</v>
      </c>
      <c r="AF11" s="1418">
        <v>1314</v>
      </c>
      <c r="AG11" s="1419">
        <v>1180</v>
      </c>
      <c r="AH11" s="163">
        <f>AH7+AH8+AH9-AH10</f>
        <v>1248.8485000000001</v>
      </c>
      <c r="AI11" s="163">
        <f>AI7+AI8+AI9-AI10</f>
        <v>1323.922515</v>
      </c>
      <c r="AJ11" s="163">
        <f t="shared" ref="AJ11:CG11" si="10">AJ7+AJ8+AJ9-AJ10</f>
        <v>1336.338450625</v>
      </c>
      <c r="AK11" s="163">
        <f t="shared" si="10"/>
        <v>1404.41811771875</v>
      </c>
      <c r="AL11" s="164">
        <f t="shared" si="10"/>
        <v>1474.9736568839623</v>
      </c>
      <c r="AM11" s="163">
        <f>AM7+AM8+AM9-AM10</f>
        <v>1351.6311121078973</v>
      </c>
      <c r="AN11" s="163">
        <f t="shared" si="10"/>
        <v>1408.0557526829682</v>
      </c>
      <c r="AO11" s="163">
        <f t="shared" si="10"/>
        <v>1491.2212816826407</v>
      </c>
      <c r="AP11" s="163">
        <f t="shared" si="10"/>
        <v>1427.6458878761409</v>
      </c>
      <c r="AQ11" s="163">
        <f t="shared" si="10"/>
        <v>1495.9428190681499</v>
      </c>
      <c r="AR11" s="163">
        <f t="shared" si="10"/>
        <v>1565.8570707035192</v>
      </c>
      <c r="AS11" s="163">
        <f t="shared" si="10"/>
        <v>1486.0293199071029</v>
      </c>
      <c r="AT11" s="163">
        <f t="shared" si="10"/>
        <v>1559.1389106587048</v>
      </c>
      <c r="AU11" s="163">
        <f t="shared" si="10"/>
        <v>1634.2042526374898</v>
      </c>
      <c r="AV11" s="163">
        <f t="shared" si="10"/>
        <v>1554.2249539961831</v>
      </c>
      <c r="AW11" s="163">
        <f t="shared" si="10"/>
        <v>1632.1103486944016</v>
      </c>
      <c r="AX11" s="164">
        <f t="shared" si="10"/>
        <v>1712.3971024823418</v>
      </c>
      <c r="AY11" s="163">
        <f t="shared" si="10"/>
        <v>1658.0679736393759</v>
      </c>
      <c r="AZ11" s="163">
        <f t="shared" si="10"/>
        <v>1718.71300591059</v>
      </c>
      <c r="BA11" s="163">
        <f t="shared" si="10"/>
        <v>1800.5775149356007</v>
      </c>
      <c r="BB11" s="163">
        <f t="shared" si="10"/>
        <v>1744.585704307392</v>
      </c>
      <c r="BC11" s="163">
        <f t="shared" si="10"/>
        <v>1806.3427120723607</v>
      </c>
      <c r="BD11" s="163">
        <f t="shared" si="10"/>
        <v>1871.2301677826563</v>
      </c>
      <c r="BE11" s="163">
        <f t="shared" si="10"/>
        <v>1811.1593141585615</v>
      </c>
      <c r="BF11" s="163">
        <f t="shared" si="10"/>
        <v>1882.7029406312502</v>
      </c>
      <c r="BG11" s="163">
        <f t="shared" si="10"/>
        <v>1958.3151490156249</v>
      </c>
      <c r="BH11" s="163">
        <f t="shared" si="10"/>
        <v>1906.8016511319352</v>
      </c>
      <c r="BI11" s="163">
        <f t="shared" si="10"/>
        <v>1986.8876646168267</v>
      </c>
      <c r="BJ11" s="164">
        <f t="shared" si="10"/>
        <v>2068.7719989891498</v>
      </c>
      <c r="BK11" s="163">
        <f t="shared" si="10"/>
        <v>1976.0929638853686</v>
      </c>
      <c r="BL11" s="163">
        <f t="shared" si="10"/>
        <v>2051.9628150007093</v>
      </c>
      <c r="BM11" s="163">
        <f t="shared" si="10"/>
        <v>2129.0024751239162</v>
      </c>
      <c r="BN11" s="163">
        <f t="shared" si="10"/>
        <v>2027.8563363516455</v>
      </c>
      <c r="BO11" s="163">
        <f t="shared" si="10"/>
        <v>2092.6768336845917</v>
      </c>
      <c r="BP11" s="163">
        <f t="shared" si="10"/>
        <v>2160.6755365863646</v>
      </c>
      <c r="BQ11" s="163">
        <f t="shared" si="10"/>
        <v>2057.5313732826057</v>
      </c>
      <c r="BR11" s="163">
        <f t="shared" si="10"/>
        <v>2133.019105586664</v>
      </c>
      <c r="BS11" s="163">
        <f t="shared" si="10"/>
        <v>2212.8262403459444</v>
      </c>
      <c r="BT11" s="163">
        <f t="shared" si="10"/>
        <v>2116.269744777559</v>
      </c>
      <c r="BU11" s="163">
        <f t="shared" si="10"/>
        <v>2199.7547378422814</v>
      </c>
      <c r="BV11" s="164">
        <f t="shared" si="10"/>
        <v>2284.7793501030856</v>
      </c>
      <c r="BW11" s="163">
        <f t="shared" si="10"/>
        <v>2225.0820503687478</v>
      </c>
      <c r="BX11" s="163">
        <f t="shared" si="10"/>
        <v>2312.1673416601484</v>
      </c>
      <c r="BY11" s="163">
        <f t="shared" si="10"/>
        <v>2399.801059494428</v>
      </c>
      <c r="BZ11" s="163">
        <f t="shared" si="10"/>
        <v>2320.4533254600578</v>
      </c>
      <c r="CA11" s="163">
        <f t="shared" si="10"/>
        <v>2392.6850557064049</v>
      </c>
      <c r="CB11" s="163">
        <f t="shared" si="10"/>
        <v>2468.0942941135918</v>
      </c>
      <c r="CC11" s="163">
        <f t="shared" si="10"/>
        <v>2381.3724444614413</v>
      </c>
      <c r="CD11" s="163">
        <f t="shared" si="10"/>
        <v>2464.9064143381211</v>
      </c>
      <c r="CE11" s="163">
        <f t="shared" si="10"/>
        <v>2553.4500445006456</v>
      </c>
      <c r="CF11" s="163">
        <f t="shared" si="10"/>
        <v>2478.4245512918533</v>
      </c>
      <c r="CG11" s="163">
        <f t="shared" si="10"/>
        <v>2571.1689126877054</v>
      </c>
      <c r="CH11" s="164">
        <f t="shared" ref="CH11:CT11" si="11">CH7+CH8+CH9-CH10</f>
        <v>2665.7922788976375</v>
      </c>
      <c r="CI11" s="163">
        <f t="shared" si="11"/>
        <v>2590.5406729716319</v>
      </c>
      <c r="CJ11" s="163">
        <f t="shared" si="11"/>
        <v>2688.2155246105649</v>
      </c>
      <c r="CK11" s="163">
        <f t="shared" si="11"/>
        <v>2786.8152246290551</v>
      </c>
      <c r="CL11" s="163">
        <f t="shared" si="11"/>
        <v>2691.0675117911128</v>
      </c>
      <c r="CM11" s="163">
        <f t="shared" si="11"/>
        <v>2772.3046925653412</v>
      </c>
      <c r="CN11" s="163">
        <f t="shared" si="11"/>
        <v>2857.5229910787775</v>
      </c>
      <c r="CO11" s="163">
        <f t="shared" si="11"/>
        <v>2755.2122671864904</v>
      </c>
      <c r="CP11" s="163">
        <f t="shared" si="11"/>
        <v>2850.1681048610171</v>
      </c>
      <c r="CQ11" s="163">
        <f t="shared" si="11"/>
        <v>2950.9469088927326</v>
      </c>
      <c r="CR11" s="163">
        <f t="shared" si="11"/>
        <v>2862.8870775158457</v>
      </c>
      <c r="CS11" s="163">
        <f t="shared" si="11"/>
        <v>2968.6898358968792</v>
      </c>
      <c r="CT11" s="164">
        <f t="shared" si="11"/>
        <v>3076.7143657455026</v>
      </c>
    </row>
    <row r="12" spans="1:98" s="161" customFormat="1" x14ac:dyDescent="0.25">
      <c r="B12" s="161" t="s">
        <v>71</v>
      </c>
      <c r="F12" s="161">
        <v>0.34308510638297873</v>
      </c>
      <c r="G12" s="161">
        <v>0.33668341708542715</v>
      </c>
      <c r="H12" s="161">
        <v>0.34210526315789475</v>
      </c>
      <c r="I12" s="161">
        <v>0.36979166666666669</v>
      </c>
      <c r="J12" s="161">
        <v>0.3512064343163539</v>
      </c>
      <c r="K12" s="161">
        <v>0.39080459770114945</v>
      </c>
      <c r="L12" s="161">
        <v>0.33763440860215055</v>
      </c>
      <c r="M12" s="161">
        <v>0.4537987679671458</v>
      </c>
      <c r="N12" s="162">
        <v>0.37295081967213117</v>
      </c>
      <c r="O12" s="161">
        <f>O13/O11</f>
        <v>0.19085487077534791</v>
      </c>
      <c r="P12" s="161">
        <f t="shared" ref="P12:Z12" si="12">P13/P11</f>
        <v>0.15717092337917485</v>
      </c>
      <c r="Q12" s="161">
        <f t="shared" si="12"/>
        <v>0.36210131332082551</v>
      </c>
      <c r="R12" s="161">
        <f t="shared" si="12"/>
        <v>0.28330522765598654</v>
      </c>
      <c r="S12" s="161">
        <f t="shared" si="12"/>
        <v>0.39203675344563554</v>
      </c>
      <c r="T12" s="161">
        <f t="shared" si="12"/>
        <v>0.48289473684210527</v>
      </c>
      <c r="U12" s="161">
        <f t="shared" si="12"/>
        <v>0.39076154806491886</v>
      </c>
      <c r="V12" s="161">
        <f t="shared" si="12"/>
        <v>0.38297872340425532</v>
      </c>
      <c r="W12" s="161">
        <f t="shared" si="12"/>
        <v>0.41570881226053641</v>
      </c>
      <c r="X12" s="161">
        <f t="shared" si="12"/>
        <v>0.36269430051813473</v>
      </c>
      <c r="Y12" s="161">
        <f t="shared" si="12"/>
        <v>0.36224899598393573</v>
      </c>
      <c r="Z12" s="161">
        <f t="shared" si="12"/>
        <v>0.3902439024390244</v>
      </c>
      <c r="AA12" s="161">
        <f>AA13/AA11</f>
        <v>0.15202952029520295</v>
      </c>
      <c r="AB12" s="161">
        <f t="shared" ref="AB12" si="13">AB13/AB11</f>
        <v>0.24081920903954801</v>
      </c>
      <c r="AC12" s="161">
        <f t="shared" ref="AC12" si="14">AC13/AC11</f>
        <v>0.28162973552537529</v>
      </c>
      <c r="AD12" s="161">
        <f t="shared" ref="AD12" si="15">AD13/AD11</f>
        <v>0.24881889763779527</v>
      </c>
      <c r="AE12" s="161">
        <f t="shared" ref="AE12" si="16">AE13/AE11</f>
        <v>0.22137983320697499</v>
      </c>
      <c r="AF12" s="161">
        <f t="shared" ref="AF12" si="17">AF13/AF11</f>
        <v>0.37138508371385082</v>
      </c>
      <c r="AG12" s="161">
        <f t="shared" ref="AG12" si="18">AG13/AG11</f>
        <v>0.27288135593220336</v>
      </c>
      <c r="AH12" s="294">
        <v>0.35</v>
      </c>
      <c r="AI12" s="294">
        <v>0.35</v>
      </c>
      <c r="AJ12" s="296">
        <v>0.3</v>
      </c>
      <c r="AK12" s="296">
        <v>0.35</v>
      </c>
      <c r="AL12" s="295">
        <v>0.35</v>
      </c>
      <c r="AM12" s="294">
        <v>0.15</v>
      </c>
      <c r="AN12" s="294">
        <v>0.15</v>
      </c>
      <c r="AO12" s="294">
        <v>0.35</v>
      </c>
      <c r="AP12" s="294">
        <v>0.3</v>
      </c>
      <c r="AQ12" s="294">
        <v>0.35</v>
      </c>
      <c r="AR12" s="294">
        <v>0.35</v>
      </c>
      <c r="AS12" s="294">
        <v>0.3</v>
      </c>
      <c r="AT12" s="294">
        <v>0.35</v>
      </c>
      <c r="AU12" s="294">
        <v>0.35</v>
      </c>
      <c r="AV12" s="294">
        <v>0.3</v>
      </c>
      <c r="AW12" s="294">
        <v>0.35</v>
      </c>
      <c r="AX12" s="295">
        <v>0.35</v>
      </c>
      <c r="AY12" s="294">
        <v>0.15</v>
      </c>
      <c r="AZ12" s="294">
        <v>0.15</v>
      </c>
      <c r="BA12" s="294">
        <v>0.35</v>
      </c>
      <c r="BB12" s="294">
        <v>0.35</v>
      </c>
      <c r="BC12" s="294">
        <v>0.35</v>
      </c>
      <c r="BD12" s="294">
        <v>0.35</v>
      </c>
      <c r="BE12" s="294">
        <v>0.35</v>
      </c>
      <c r="BF12" s="294">
        <v>0.35</v>
      </c>
      <c r="BG12" s="294">
        <v>0.35</v>
      </c>
      <c r="BH12" s="294">
        <v>0.35</v>
      </c>
      <c r="BI12" s="294">
        <v>0.35</v>
      </c>
      <c r="BJ12" s="295">
        <v>0.35</v>
      </c>
      <c r="BK12" s="294">
        <v>0.15</v>
      </c>
      <c r="BL12" s="294">
        <v>0.15</v>
      </c>
      <c r="BM12" s="294">
        <v>0.35</v>
      </c>
      <c r="BN12" s="294">
        <v>0.35</v>
      </c>
      <c r="BO12" s="294">
        <v>0.35</v>
      </c>
      <c r="BP12" s="294">
        <v>0.35</v>
      </c>
      <c r="BQ12" s="294">
        <v>0.35</v>
      </c>
      <c r="BR12" s="294">
        <v>0.35</v>
      </c>
      <c r="BS12" s="294">
        <v>0.35</v>
      </c>
      <c r="BT12" s="294">
        <v>0.35</v>
      </c>
      <c r="BU12" s="294">
        <v>0.35</v>
      </c>
      <c r="BV12" s="295">
        <v>0.35</v>
      </c>
      <c r="BW12" s="294">
        <v>0.15</v>
      </c>
      <c r="BX12" s="294">
        <v>0.15</v>
      </c>
      <c r="BY12" s="294">
        <v>0.35</v>
      </c>
      <c r="BZ12" s="294">
        <v>0.35</v>
      </c>
      <c r="CA12" s="294">
        <v>0.35</v>
      </c>
      <c r="CB12" s="294">
        <v>0.35</v>
      </c>
      <c r="CC12" s="294">
        <v>0.35</v>
      </c>
      <c r="CD12" s="294">
        <v>0.35</v>
      </c>
      <c r="CE12" s="294">
        <v>0.35</v>
      </c>
      <c r="CF12" s="294">
        <v>0.35</v>
      </c>
      <c r="CG12" s="294">
        <v>0.35</v>
      </c>
      <c r="CH12" s="295">
        <v>0.35</v>
      </c>
      <c r="CI12" s="294">
        <v>0.15</v>
      </c>
      <c r="CJ12" s="294">
        <v>0.15</v>
      </c>
      <c r="CK12" s="294">
        <v>0.35</v>
      </c>
      <c r="CL12" s="294">
        <v>0.35</v>
      </c>
      <c r="CM12" s="294">
        <v>0.35</v>
      </c>
      <c r="CN12" s="294">
        <v>0.35</v>
      </c>
      <c r="CO12" s="294">
        <v>0.35</v>
      </c>
      <c r="CP12" s="294">
        <v>0.35</v>
      </c>
      <c r="CQ12" s="294">
        <v>0.35</v>
      </c>
      <c r="CR12" s="294">
        <v>0.35</v>
      </c>
      <c r="CS12" s="294">
        <v>0.35</v>
      </c>
      <c r="CT12" s="295">
        <v>0.35</v>
      </c>
    </row>
    <row r="13" spans="1:98" s="15" customFormat="1" x14ac:dyDescent="0.25">
      <c r="A13" s="15" t="s">
        <v>139</v>
      </c>
      <c r="B13" s="15" t="s">
        <v>70</v>
      </c>
      <c r="N13" s="96"/>
      <c r="O13" s="1420">
        <v>96</v>
      </c>
      <c r="P13" s="1421">
        <v>80</v>
      </c>
      <c r="Q13" s="1422">
        <v>193</v>
      </c>
      <c r="R13" s="1423">
        <v>168</v>
      </c>
      <c r="S13" s="1424">
        <v>256</v>
      </c>
      <c r="T13" s="1425">
        <v>367</v>
      </c>
      <c r="U13" s="1426">
        <v>313</v>
      </c>
      <c r="V13" s="1427">
        <v>342</v>
      </c>
      <c r="W13" s="1428">
        <v>434</v>
      </c>
      <c r="X13" s="1429">
        <v>420</v>
      </c>
      <c r="Y13" s="1430">
        <v>451</v>
      </c>
      <c r="Z13" s="1431">
        <v>528</v>
      </c>
      <c r="AA13" s="1432">
        <v>206</v>
      </c>
      <c r="AB13" s="1433">
        <v>341</v>
      </c>
      <c r="AC13" s="1434">
        <v>394</v>
      </c>
      <c r="AD13" s="1435">
        <v>316</v>
      </c>
      <c r="AE13" s="1436">
        <v>292</v>
      </c>
      <c r="AF13" s="1437">
        <v>488</v>
      </c>
      <c r="AG13" s="1438">
        <v>322</v>
      </c>
      <c r="AH13" s="15">
        <f t="shared" ref="AH13" si="19">AH12*AH11</f>
        <v>437.09697499999999</v>
      </c>
      <c r="AI13" s="15">
        <f t="shared" ref="AI13" si="20">AI12*AI11</f>
        <v>463.37288024999998</v>
      </c>
      <c r="AJ13" s="15">
        <f t="shared" ref="AJ13" si="21">AJ12*AJ11</f>
        <v>400.90153518749997</v>
      </c>
      <c r="AK13" s="15">
        <f t="shared" ref="AK13" si="22">AK12*AK11</f>
        <v>491.54634120156243</v>
      </c>
      <c r="AL13" s="96">
        <f t="shared" ref="AL13" si="23">AL12*AL11</f>
        <v>516.24077990938679</v>
      </c>
      <c r="AM13" s="15">
        <f t="shared" ref="AM13" si="24">AM12*AM11</f>
        <v>202.74466681618458</v>
      </c>
      <c r="AN13" s="15">
        <f t="shared" ref="AN13" si="25">AN12*AN11</f>
        <v>211.20836290244523</v>
      </c>
      <c r="AO13" s="15">
        <f t="shared" ref="AO13" si="26">AO12*AO11</f>
        <v>521.92744858892422</v>
      </c>
      <c r="AP13" s="15">
        <f t="shared" ref="AP13" si="27">AP12*AP11</f>
        <v>428.29376636284229</v>
      </c>
      <c r="AQ13" s="15">
        <f t="shared" ref="AQ13" si="28">AQ12*AQ11</f>
        <v>523.57998667385243</v>
      </c>
      <c r="AR13" s="15">
        <f t="shared" ref="AR13" si="29">AR12*AR11</f>
        <v>548.04997474623167</v>
      </c>
      <c r="AS13" s="15">
        <f t="shared" ref="AS13" si="30">AS12*AS11</f>
        <v>445.80879597213089</v>
      </c>
      <c r="AT13" s="15">
        <f t="shared" ref="AT13" si="31">AT12*AT11</f>
        <v>545.69861873054663</v>
      </c>
      <c r="AU13" s="15">
        <f t="shared" ref="AU13" si="32">AU12*AU11</f>
        <v>571.9714884231214</v>
      </c>
      <c r="AV13" s="15">
        <f t="shared" ref="AV13" si="33">AV12*AV11</f>
        <v>466.2674861988549</v>
      </c>
      <c r="AW13" s="15">
        <f t="shared" ref="AW13" si="34">AW12*AW11</f>
        <v>571.23862204304055</v>
      </c>
      <c r="AX13" s="96">
        <f t="shared" ref="AX13" si="35">AX12*AX11</f>
        <v>599.33898586881958</v>
      </c>
      <c r="AY13" s="15">
        <f t="shared" ref="AY13" si="36">AY12*AY11</f>
        <v>248.71019604590637</v>
      </c>
      <c r="AZ13" s="15">
        <f t="shared" ref="AZ13" si="37">AZ12*AZ11</f>
        <v>257.80695088658848</v>
      </c>
      <c r="BA13" s="15">
        <f t="shared" ref="BA13" si="38">BA12*BA11</f>
        <v>630.2021302274602</v>
      </c>
      <c r="BB13" s="15">
        <f t="shared" ref="BB13" si="39">BB12*BB11</f>
        <v>610.6049965075872</v>
      </c>
      <c r="BC13" s="15">
        <f t="shared" ref="BC13" si="40">BC12*BC11</f>
        <v>632.21994922532622</v>
      </c>
      <c r="BD13" s="15">
        <f t="shared" ref="BD13" si="41">BD12*BD11</f>
        <v>654.93055872392961</v>
      </c>
      <c r="BE13" s="15">
        <f t="shared" ref="BE13" si="42">BE12*BE11</f>
        <v>633.90575995549648</v>
      </c>
      <c r="BF13" s="15">
        <f t="shared" ref="BF13" si="43">BF12*BF11</f>
        <v>658.94602922093748</v>
      </c>
      <c r="BG13" s="15">
        <f t="shared" ref="BG13" si="44">BG12*BG11</f>
        <v>685.41030215546868</v>
      </c>
      <c r="BH13" s="15">
        <f t="shared" ref="BH13" si="45">BH12*BH11</f>
        <v>667.38057789617721</v>
      </c>
      <c r="BI13" s="15">
        <f t="shared" ref="BI13" si="46">BI12*BI11</f>
        <v>695.4106826158893</v>
      </c>
      <c r="BJ13" s="96">
        <f t="shared" ref="BJ13" si="47">BJ12*BJ11</f>
        <v>724.07019964620235</v>
      </c>
      <c r="BK13" s="15">
        <f t="shared" ref="BK13" si="48">BK12*BK11</f>
        <v>296.4139445828053</v>
      </c>
      <c r="BL13" s="15">
        <f t="shared" ref="BL13" si="49">BL12*BL11</f>
        <v>307.79442225010638</v>
      </c>
      <c r="BM13" s="15">
        <f t="shared" ref="BM13" si="50">BM12*BM11</f>
        <v>745.15086629337065</v>
      </c>
      <c r="BN13" s="15">
        <f t="shared" ref="BN13" si="51">BN12*BN11</f>
        <v>709.74971772307583</v>
      </c>
      <c r="BO13" s="15">
        <f t="shared" ref="BO13" si="52">BO12*BO11</f>
        <v>732.43689178960699</v>
      </c>
      <c r="BP13" s="15">
        <f t="shared" ref="BP13" si="53">BP12*BP11</f>
        <v>756.23643780522752</v>
      </c>
      <c r="BQ13" s="15">
        <f t="shared" ref="BQ13" si="54">BQ12*BQ11</f>
        <v>720.13598064891198</v>
      </c>
      <c r="BR13" s="15">
        <f t="shared" ref="BR13" si="55">BR12*BR11</f>
        <v>746.55668695533234</v>
      </c>
      <c r="BS13" s="15">
        <f t="shared" ref="BS13" si="56">BS12*BS11</f>
        <v>774.48918412108048</v>
      </c>
      <c r="BT13" s="15">
        <f t="shared" ref="BT13" si="57">BT12*BT11</f>
        <v>740.69441067214564</v>
      </c>
      <c r="BU13" s="15">
        <f t="shared" ref="BU13" si="58">BU12*BU11</f>
        <v>769.9141582447985</v>
      </c>
      <c r="BV13" s="96">
        <f t="shared" ref="BV13" si="59">BV12*BV11</f>
        <v>799.67277253607995</v>
      </c>
      <c r="BW13" s="15">
        <f t="shared" ref="BW13" si="60">BW12*BW11</f>
        <v>333.76230755531213</v>
      </c>
      <c r="BX13" s="15">
        <f t="shared" ref="BX13" si="61">BX12*BX11</f>
        <v>346.82510124902223</v>
      </c>
      <c r="BY13" s="15">
        <f t="shared" ref="BY13" si="62">BY12*BY11</f>
        <v>839.93037082304977</v>
      </c>
      <c r="BZ13" s="15">
        <f t="shared" ref="BZ13" si="63">BZ12*BZ11</f>
        <v>812.1586639110202</v>
      </c>
      <c r="CA13" s="15">
        <f t="shared" ref="CA13" si="64">CA12*CA11</f>
        <v>837.43976949724163</v>
      </c>
      <c r="CB13" s="15">
        <f t="shared" ref="CB13" si="65">CB12*CB11</f>
        <v>863.83300293975708</v>
      </c>
      <c r="CC13" s="15">
        <f t="shared" ref="CC13" si="66">CC12*CC11</f>
        <v>833.48035556150444</v>
      </c>
      <c r="CD13" s="15">
        <f t="shared" ref="CD13" si="67">CD12*CD11</f>
        <v>862.71724501834228</v>
      </c>
      <c r="CE13" s="15">
        <f t="shared" ref="CE13" si="68">CE12*CE11</f>
        <v>893.7075155752259</v>
      </c>
      <c r="CF13" s="15">
        <f t="shared" ref="CF13" si="69">CF12*CF11</f>
        <v>867.4485929521486</v>
      </c>
      <c r="CG13" s="15">
        <f t="shared" ref="CG13" si="70">CG12*CG11</f>
        <v>899.90911944069683</v>
      </c>
      <c r="CH13" s="96">
        <f t="shared" ref="CH13" si="71">CH12*CH11</f>
        <v>933.02729761417311</v>
      </c>
      <c r="CI13" s="15">
        <f t="shared" ref="CI13" si="72">CI12*CI11</f>
        <v>388.58110094574477</v>
      </c>
      <c r="CJ13" s="15">
        <f t="shared" ref="CJ13" si="73">CJ12*CJ11</f>
        <v>403.23232869158471</v>
      </c>
      <c r="CK13" s="15">
        <f t="shared" ref="CK13" si="74">CK12*CK11</f>
        <v>975.38532862016928</v>
      </c>
      <c r="CL13" s="15">
        <f t="shared" ref="CL13" si="75">CL12*CL11</f>
        <v>941.87362912688945</v>
      </c>
      <c r="CM13" s="15">
        <f t="shared" ref="CM13" si="76">CM12*CM11</f>
        <v>970.30664239786938</v>
      </c>
      <c r="CN13" s="15">
        <f t="shared" ref="CN13" si="77">CN12*CN11</f>
        <v>1000.133046877572</v>
      </c>
      <c r="CO13" s="15">
        <f t="shared" ref="CO13" si="78">CO12*CO11</f>
        <v>964.32429351527162</v>
      </c>
      <c r="CP13" s="15">
        <f t="shared" ref="CP13" si="79">CP12*CP11</f>
        <v>997.55883670135597</v>
      </c>
      <c r="CQ13" s="15">
        <f t="shared" ref="CQ13" si="80">CQ12*CQ11</f>
        <v>1032.8314181124563</v>
      </c>
      <c r="CR13" s="15">
        <f t="shared" ref="CR13" si="81">CR12*CR11</f>
        <v>1002.010477130546</v>
      </c>
      <c r="CS13" s="15">
        <f t="shared" ref="CS13" si="82">CS12*CS11</f>
        <v>1039.0414425639076</v>
      </c>
      <c r="CT13" s="96">
        <f t="shared" ref="CT13" si="83">CT12*CT11</f>
        <v>1076.8500280109258</v>
      </c>
    </row>
    <row r="14" spans="1:98" s="167" customFormat="1" x14ac:dyDescent="0.25">
      <c r="B14" s="167" t="s">
        <v>72</v>
      </c>
      <c r="F14" s="167">
        <v>1.7829457364341086</v>
      </c>
      <c r="G14" s="167">
        <v>1.6194029850746268</v>
      </c>
      <c r="H14" s="167">
        <v>1.6076923076923078</v>
      </c>
      <c r="I14" s="167">
        <v>1.6901408450704225</v>
      </c>
      <c r="J14" s="167">
        <v>1.717557251908397</v>
      </c>
      <c r="K14" s="167">
        <v>1.6647058823529413</v>
      </c>
      <c r="L14" s="167">
        <v>1.5668789808917198</v>
      </c>
      <c r="M14" s="167">
        <v>2.0226244343891402</v>
      </c>
      <c r="N14" s="168">
        <v>1.7472527472527473</v>
      </c>
      <c r="O14" s="167">
        <f>O15/O13</f>
        <v>1.3125</v>
      </c>
      <c r="P14" s="167">
        <f>P15/P13</f>
        <v>1.45</v>
      </c>
      <c r="Q14" s="167">
        <f>Q15/Q13</f>
        <v>1.7512953367875648</v>
      </c>
      <c r="R14" s="167">
        <f>R15/R13</f>
        <v>1.7142857142857142</v>
      </c>
      <c r="S14" s="167">
        <f t="shared" ref="S14:U14" si="84">S15/S13</f>
        <v>1.75</v>
      </c>
      <c r="T14" s="167">
        <f t="shared" si="84"/>
        <v>2.326975476839237</v>
      </c>
      <c r="U14" s="167">
        <f t="shared" si="84"/>
        <v>1.9233226837060702</v>
      </c>
      <c r="V14" s="167">
        <f t="shared" ref="V14" si="85">V15/V13</f>
        <v>2.1578947368421053</v>
      </c>
      <c r="W14" s="167">
        <f t="shared" ref="W14:X14" si="86">W15/W13</f>
        <v>1.8294930875576036</v>
      </c>
      <c r="X14" s="167">
        <f t="shared" si="86"/>
        <v>1.8119047619047619</v>
      </c>
      <c r="Y14" s="167">
        <f t="shared" ref="Y14" si="87">Y15/Y13</f>
        <v>1.7583148558758315</v>
      </c>
      <c r="Z14" s="167">
        <f>Z15/Z13</f>
        <v>1.9128787878787878</v>
      </c>
      <c r="AA14" s="167">
        <f t="shared" ref="AA14:AB14" si="88">AA15/AA13</f>
        <v>1.3640776699029127</v>
      </c>
      <c r="AB14" s="167">
        <f t="shared" si="88"/>
        <v>1.750733137829912</v>
      </c>
      <c r="AC14" s="167">
        <f>AC15/AC13</f>
        <v>2.0888324873096447</v>
      </c>
      <c r="AD14" s="167">
        <f t="shared" ref="AD14" si="89">AD15/AD13</f>
        <v>2.0031645569620253</v>
      </c>
      <c r="AE14" s="167">
        <f t="shared" ref="AE14" si="90">AE15/AE13</f>
        <v>1.9349315068493151</v>
      </c>
      <c r="AF14" s="167">
        <f>AF15/AF13</f>
        <v>2.6475409836065573</v>
      </c>
      <c r="AG14" s="167">
        <f t="shared" ref="AG14" si="91">AG15/AG13</f>
        <v>2.4658385093167703</v>
      </c>
      <c r="AH14" s="297">
        <v>2</v>
      </c>
      <c r="AI14" s="297">
        <v>2.2000000000000002</v>
      </c>
      <c r="AJ14" s="297">
        <v>2</v>
      </c>
      <c r="AK14" s="297">
        <v>2</v>
      </c>
      <c r="AL14" s="298">
        <v>2.2000000000000002</v>
      </c>
      <c r="AM14" s="297">
        <v>1.5</v>
      </c>
      <c r="AN14" s="297">
        <v>1.5</v>
      </c>
      <c r="AO14" s="299">
        <v>2</v>
      </c>
      <c r="AP14" s="299">
        <v>2</v>
      </c>
      <c r="AQ14" s="299">
        <v>2</v>
      </c>
      <c r="AR14" s="299">
        <v>2</v>
      </c>
      <c r="AS14" s="299">
        <v>2</v>
      </c>
      <c r="AT14" s="299">
        <v>2</v>
      </c>
      <c r="AU14" s="299">
        <v>2</v>
      </c>
      <c r="AV14" s="299">
        <v>2</v>
      </c>
      <c r="AW14" s="299">
        <v>2</v>
      </c>
      <c r="AX14" s="298">
        <v>2</v>
      </c>
      <c r="AY14" s="299">
        <v>1.5</v>
      </c>
      <c r="AZ14" s="299">
        <v>1.5</v>
      </c>
      <c r="BA14" s="299">
        <v>2.1</v>
      </c>
      <c r="BB14" s="299">
        <v>2.1</v>
      </c>
      <c r="BC14" s="299">
        <v>2.1</v>
      </c>
      <c r="BD14" s="299">
        <v>2.1</v>
      </c>
      <c r="BE14" s="299">
        <v>2.1</v>
      </c>
      <c r="BF14" s="299">
        <v>2.1</v>
      </c>
      <c r="BG14" s="299">
        <v>2.1</v>
      </c>
      <c r="BH14" s="299">
        <v>2.1</v>
      </c>
      <c r="BI14" s="299">
        <v>2.1</v>
      </c>
      <c r="BJ14" s="298">
        <v>2.1</v>
      </c>
      <c r="BK14" s="299">
        <v>1.5</v>
      </c>
      <c r="BL14" s="299">
        <v>1.5</v>
      </c>
      <c r="BM14" s="299">
        <v>2.1</v>
      </c>
      <c r="BN14" s="299">
        <v>2.1</v>
      </c>
      <c r="BO14" s="299">
        <v>2.1</v>
      </c>
      <c r="BP14" s="299">
        <v>2.1</v>
      </c>
      <c r="BQ14" s="299">
        <v>2.1</v>
      </c>
      <c r="BR14" s="299">
        <v>2.1</v>
      </c>
      <c r="BS14" s="299">
        <v>2.1</v>
      </c>
      <c r="BT14" s="299">
        <v>2.1</v>
      </c>
      <c r="BU14" s="299">
        <v>2.1</v>
      </c>
      <c r="BV14" s="298">
        <v>2.1</v>
      </c>
      <c r="BW14" s="299">
        <v>1.5</v>
      </c>
      <c r="BX14" s="299">
        <v>1.5</v>
      </c>
      <c r="BY14" s="299">
        <v>2.1</v>
      </c>
      <c r="BZ14" s="299">
        <v>2.1</v>
      </c>
      <c r="CA14" s="299">
        <v>2.1</v>
      </c>
      <c r="CB14" s="299">
        <v>2.1</v>
      </c>
      <c r="CC14" s="299">
        <v>2.1</v>
      </c>
      <c r="CD14" s="299">
        <v>2.1</v>
      </c>
      <c r="CE14" s="299">
        <v>2.1</v>
      </c>
      <c r="CF14" s="299">
        <v>2.1</v>
      </c>
      <c r="CG14" s="299">
        <v>2.1</v>
      </c>
      <c r="CH14" s="298">
        <v>2.1</v>
      </c>
      <c r="CI14" s="299">
        <v>1.5</v>
      </c>
      <c r="CJ14" s="299">
        <v>1.5</v>
      </c>
      <c r="CK14" s="299">
        <v>2.1</v>
      </c>
      <c r="CL14" s="299">
        <v>2.1</v>
      </c>
      <c r="CM14" s="299">
        <v>2.1</v>
      </c>
      <c r="CN14" s="299">
        <v>2.1</v>
      </c>
      <c r="CO14" s="299">
        <v>2.1</v>
      </c>
      <c r="CP14" s="299">
        <v>2.1</v>
      </c>
      <c r="CQ14" s="299">
        <v>2.1</v>
      </c>
      <c r="CR14" s="299">
        <v>2.1</v>
      </c>
      <c r="CS14" s="299">
        <v>2.1</v>
      </c>
      <c r="CT14" s="298">
        <v>2.1</v>
      </c>
    </row>
    <row r="15" spans="1:98" s="15" customFormat="1" x14ac:dyDescent="0.25">
      <c r="A15" s="15" t="s">
        <v>138</v>
      </c>
      <c r="B15" s="15" t="s">
        <v>92</v>
      </c>
      <c r="N15" s="96"/>
      <c r="O15" s="1439">
        <v>126</v>
      </c>
      <c r="P15" s="1440">
        <v>116</v>
      </c>
      <c r="Q15" s="1441">
        <v>338</v>
      </c>
      <c r="R15" s="1442">
        <v>288</v>
      </c>
      <c r="S15" s="1443">
        <v>448</v>
      </c>
      <c r="T15" s="1444">
        <v>854</v>
      </c>
      <c r="U15" s="1445">
        <v>602</v>
      </c>
      <c r="V15" s="1446">
        <v>738</v>
      </c>
      <c r="W15" s="1447">
        <v>794</v>
      </c>
      <c r="X15" s="1448">
        <v>761</v>
      </c>
      <c r="Y15" s="1449">
        <v>793</v>
      </c>
      <c r="Z15" s="1450">
        <v>1010</v>
      </c>
      <c r="AA15" s="1451">
        <v>281</v>
      </c>
      <c r="AB15" s="1452">
        <v>597</v>
      </c>
      <c r="AC15" s="1453">
        <v>823</v>
      </c>
      <c r="AD15" s="1454">
        <v>633</v>
      </c>
      <c r="AE15" s="1455">
        <v>565</v>
      </c>
      <c r="AF15" s="1456">
        <v>1292</v>
      </c>
      <c r="AG15" s="1457">
        <v>794</v>
      </c>
      <c r="AH15" s="15">
        <f t="shared" ref="AH15" si="92">AH13*AH14</f>
        <v>874.19394999999997</v>
      </c>
      <c r="AI15" s="15">
        <f t="shared" ref="AI15" si="93">AI13*AI14</f>
        <v>1019.42033655</v>
      </c>
      <c r="AJ15" s="15">
        <f t="shared" ref="AJ15" si="94">AJ13*AJ14</f>
        <v>801.80307037499995</v>
      </c>
      <c r="AK15" s="15">
        <f t="shared" ref="AK15" si="95">AK13*AK14</f>
        <v>983.09268240312485</v>
      </c>
      <c r="AL15" s="96">
        <f t="shared" ref="AL15" si="96">AL13*AL14</f>
        <v>1135.7297158006511</v>
      </c>
      <c r="AM15" s="15">
        <f t="shared" ref="AM15" si="97">AM13*AM14</f>
        <v>304.11700022427686</v>
      </c>
      <c r="AN15" s="15">
        <f t="shared" ref="AN15" si="98">AN13*AN14</f>
        <v>316.81254435366782</v>
      </c>
      <c r="AO15" s="15">
        <f t="shared" ref="AO15" si="99">AO13*AO14</f>
        <v>1043.8548971778484</v>
      </c>
      <c r="AP15" s="15">
        <f t="shared" ref="AP15" si="100">AP13*AP14</f>
        <v>856.58753272568458</v>
      </c>
      <c r="AQ15" s="15">
        <f t="shared" ref="AQ15" si="101">AQ13*AQ14</f>
        <v>1047.1599733477049</v>
      </c>
      <c r="AR15" s="15">
        <f t="shared" ref="AR15" si="102">AR13*AR14</f>
        <v>1096.0999494924633</v>
      </c>
      <c r="AS15" s="15">
        <f t="shared" ref="AS15" si="103">AS13*AS14</f>
        <v>891.61759194426179</v>
      </c>
      <c r="AT15" s="15">
        <f t="shared" ref="AT15" si="104">AT13*AT14</f>
        <v>1091.3972374610933</v>
      </c>
      <c r="AU15" s="15">
        <f t="shared" ref="AU15" si="105">AU13*AU14</f>
        <v>1143.9429768462428</v>
      </c>
      <c r="AV15" s="15">
        <f t="shared" ref="AV15" si="106">AV13*AV14</f>
        <v>932.53497239770979</v>
      </c>
      <c r="AW15" s="15">
        <f t="shared" ref="AW15" si="107">AW13*AW14</f>
        <v>1142.4772440860811</v>
      </c>
      <c r="AX15" s="96">
        <f t="shared" ref="AX15" si="108">AX13*AX14</f>
        <v>1198.6779717376392</v>
      </c>
      <c r="AY15" s="15">
        <f t="shared" ref="AY15" si="109">AY13*AY14</f>
        <v>373.06529406885954</v>
      </c>
      <c r="AZ15" s="15">
        <f t="shared" ref="AZ15" si="110">AZ13*AZ14</f>
        <v>386.71042632988269</v>
      </c>
      <c r="BA15" s="15">
        <f t="shared" ref="BA15" si="111">BA13*BA14</f>
        <v>1323.4244734776664</v>
      </c>
      <c r="BB15" s="15">
        <f t="shared" ref="BB15" si="112">BB13*BB14</f>
        <v>1282.2704926659333</v>
      </c>
      <c r="BC15" s="15">
        <f t="shared" ref="BC15" si="113">BC13*BC14</f>
        <v>1327.6618933731852</v>
      </c>
      <c r="BD15" s="15">
        <f t="shared" ref="BD15" si="114">BD13*BD14</f>
        <v>1375.3541733202521</v>
      </c>
      <c r="BE15" s="15">
        <f t="shared" ref="BE15" si="115">BE13*BE14</f>
        <v>1331.2020959065426</v>
      </c>
      <c r="BF15" s="15">
        <f t="shared" ref="BF15" si="116">BF13*BF14</f>
        <v>1383.7866613639687</v>
      </c>
      <c r="BG15" s="15">
        <f t="shared" ref="BG15" si="117">BG13*BG14</f>
        <v>1439.3616345264843</v>
      </c>
      <c r="BH15" s="15">
        <f t="shared" ref="BH15" si="118">BH13*BH14</f>
        <v>1401.4992135819723</v>
      </c>
      <c r="BI15" s="15">
        <f t="shared" ref="BI15" si="119">BI13*BI14</f>
        <v>1460.3624334933677</v>
      </c>
      <c r="BJ15" s="96">
        <f t="shared" ref="BJ15" si="120">BJ13*BJ14</f>
        <v>1520.547419257025</v>
      </c>
      <c r="BK15" s="15">
        <f t="shared" ref="BK15" si="121">BK13*BK14</f>
        <v>444.62091687420798</v>
      </c>
      <c r="BL15" s="15">
        <f t="shared" ref="BL15" si="122">BL13*BL14</f>
        <v>461.69163337515954</v>
      </c>
      <c r="BM15" s="15">
        <f t="shared" ref="BM15" si="123">BM13*BM14</f>
        <v>1564.8168192160783</v>
      </c>
      <c r="BN15" s="15">
        <f t="shared" ref="BN15" si="124">BN13*BN14</f>
        <v>1490.4744072184594</v>
      </c>
      <c r="BO15" s="15">
        <f t="shared" ref="BO15" si="125">BO13*BO14</f>
        <v>1538.1174727581747</v>
      </c>
      <c r="BP15" s="15">
        <f t="shared" ref="BP15" si="126">BP13*BP14</f>
        <v>1588.0965193909778</v>
      </c>
      <c r="BQ15" s="15">
        <f t="shared" ref="BQ15" si="127">BQ13*BQ14</f>
        <v>1512.2855593627153</v>
      </c>
      <c r="BR15" s="15">
        <f t="shared" ref="BR15" si="128">BR13*BR14</f>
        <v>1567.7690426061979</v>
      </c>
      <c r="BS15" s="15">
        <f t="shared" ref="BS15" si="129">BS13*BS14</f>
        <v>1626.427286654269</v>
      </c>
      <c r="BT15" s="15">
        <f t="shared" ref="BT15" si="130">BT13*BT14</f>
        <v>1555.458262411506</v>
      </c>
      <c r="BU15" s="15">
        <f t="shared" ref="BU15" si="131">BU13*BU14</f>
        <v>1616.8197323140769</v>
      </c>
      <c r="BV15" s="96">
        <f t="shared" ref="BV15" si="132">BV13*BV14</f>
        <v>1679.3128223257679</v>
      </c>
      <c r="BW15" s="15">
        <f t="shared" ref="BW15" si="133">BW13*BW14</f>
        <v>500.64346133296817</v>
      </c>
      <c r="BX15" s="15">
        <f t="shared" ref="BX15" si="134">BX13*BX14</f>
        <v>520.23765187353331</v>
      </c>
      <c r="BY15" s="15">
        <f t="shared" ref="BY15" si="135">BY13*BY14</f>
        <v>1763.8537787284047</v>
      </c>
      <c r="BZ15" s="15">
        <f t="shared" ref="BZ15" si="136">BZ13*BZ14</f>
        <v>1705.5331942131425</v>
      </c>
      <c r="CA15" s="15">
        <f t="shared" ref="CA15" si="137">CA13*CA14</f>
        <v>1758.6235159442074</v>
      </c>
      <c r="CB15" s="15">
        <f t="shared" ref="CB15" si="138">CB13*CB14</f>
        <v>1814.0493061734899</v>
      </c>
      <c r="CC15" s="15">
        <f t="shared" ref="CC15" si="139">CC13*CC14</f>
        <v>1750.3087466791594</v>
      </c>
      <c r="CD15" s="15">
        <f t="shared" ref="CD15" si="140">CD13*CD14</f>
        <v>1811.7062145385189</v>
      </c>
      <c r="CE15" s="15">
        <f t="shared" ref="CE15" si="141">CE13*CE14</f>
        <v>1876.7857827079745</v>
      </c>
      <c r="CF15" s="15">
        <f t="shared" ref="CF15" si="142">CF13*CF14</f>
        <v>1821.642045199512</v>
      </c>
      <c r="CG15" s="15">
        <f t="shared" ref="CG15" si="143">CG13*CG14</f>
        <v>1889.8091508254633</v>
      </c>
      <c r="CH15" s="96">
        <f t="shared" ref="CH15" si="144">CH13*CH14</f>
        <v>1959.3573249897636</v>
      </c>
      <c r="CI15" s="15">
        <f t="shared" ref="CI15" si="145">CI13*CI14</f>
        <v>582.87165141861715</v>
      </c>
      <c r="CJ15" s="15">
        <f t="shared" ref="CJ15" si="146">CJ13*CJ14</f>
        <v>604.84849303737701</v>
      </c>
      <c r="CK15" s="15">
        <f t="shared" ref="CK15" si="147">CK13*CK14</f>
        <v>2048.3091901023554</v>
      </c>
      <c r="CL15" s="15">
        <f t="shared" ref="CL15" si="148">CL13*CL14</f>
        <v>1977.9346211664679</v>
      </c>
      <c r="CM15" s="15">
        <f t="shared" ref="CM15" si="149">CM13*CM14</f>
        <v>2037.6439490355258</v>
      </c>
      <c r="CN15" s="15">
        <f t="shared" ref="CN15" si="150">CN13*CN14</f>
        <v>2100.2793984429013</v>
      </c>
      <c r="CO15" s="15">
        <f t="shared" ref="CO15" si="151">CO13*CO14</f>
        <v>2025.0810163820704</v>
      </c>
      <c r="CP15" s="15">
        <f t="shared" ref="CP15" si="152">CP13*CP14</f>
        <v>2094.8735570728477</v>
      </c>
      <c r="CQ15" s="15">
        <f t="shared" ref="CQ15" si="153">CQ13*CQ14</f>
        <v>2168.9459780361581</v>
      </c>
      <c r="CR15" s="15">
        <f t="shared" ref="CR15" si="154">CR13*CR14</f>
        <v>2104.2220019741467</v>
      </c>
      <c r="CS15" s="15">
        <f t="shared" ref="CS15" si="155">CS13*CS14</f>
        <v>2181.9870293842059</v>
      </c>
      <c r="CT15" s="96">
        <f t="shared" ref="CT15" si="156">CT13*CT14</f>
        <v>2261.3850588229443</v>
      </c>
    </row>
    <row r="16" spans="1:98" s="15" customFormat="1" x14ac:dyDescent="0.25">
      <c r="N16" s="96"/>
      <c r="Z16" s="96"/>
      <c r="AL16" s="96"/>
      <c r="AX16" s="96"/>
      <c r="BJ16" s="96"/>
      <c r="BV16" s="96"/>
      <c r="CH16" s="96"/>
      <c r="CT16" s="96"/>
    </row>
    <row r="17" spans="1:98" s="214" customFormat="1" x14ac:dyDescent="0.25">
      <c r="B17" s="214" t="s">
        <v>67</v>
      </c>
      <c r="N17" s="215"/>
      <c r="U17" s="303">
        <v>1.4999999999999999E-2</v>
      </c>
      <c r="V17" s="303">
        <v>0.01</v>
      </c>
      <c r="W17" s="303">
        <v>0.01</v>
      </c>
      <c r="X17" s="303">
        <v>1.4999999999999999E-2</v>
      </c>
      <c r="Y17" s="303">
        <v>0.01</v>
      </c>
      <c r="Z17" s="304">
        <v>0.01</v>
      </c>
      <c r="AA17" s="303">
        <v>1.4999999999999999E-2</v>
      </c>
      <c r="AB17" s="303">
        <v>0.01</v>
      </c>
      <c r="AC17" s="303">
        <v>0.01</v>
      </c>
      <c r="AD17" s="303">
        <v>0.02</v>
      </c>
      <c r="AE17" s="303">
        <v>0.01</v>
      </c>
      <c r="AF17" s="303">
        <v>0.01</v>
      </c>
      <c r="AG17" s="303">
        <v>2.5000000000000001E-2</v>
      </c>
      <c r="AH17" s="303">
        <v>0.01</v>
      </c>
      <c r="AI17" s="303">
        <v>0.01</v>
      </c>
      <c r="AJ17" s="303">
        <v>2.5000000000000001E-2</v>
      </c>
      <c r="AK17" s="303">
        <v>0.01</v>
      </c>
      <c r="AL17" s="304">
        <v>0.01</v>
      </c>
      <c r="AM17" s="303">
        <v>0.01</v>
      </c>
      <c r="AN17" s="303">
        <v>0.01</v>
      </c>
      <c r="AO17" s="303">
        <v>0.01</v>
      </c>
      <c r="AP17" s="303">
        <v>1.2E-2</v>
      </c>
      <c r="AQ17" s="303">
        <v>0.01</v>
      </c>
      <c r="AR17" s="303">
        <v>0.01</v>
      </c>
      <c r="AS17" s="303">
        <v>1.2E-2</v>
      </c>
      <c r="AT17" s="303">
        <v>0.01</v>
      </c>
      <c r="AU17" s="303">
        <v>0.01</v>
      </c>
      <c r="AV17" s="303">
        <v>1.2E-2</v>
      </c>
      <c r="AW17" s="303">
        <v>0.01</v>
      </c>
      <c r="AX17" s="304">
        <v>0.01</v>
      </c>
      <c r="AY17" s="303">
        <v>1.4999999999999999E-2</v>
      </c>
      <c r="AZ17" s="303">
        <v>0.01</v>
      </c>
      <c r="BA17" s="303">
        <v>0.01</v>
      </c>
      <c r="BB17" s="303">
        <v>1.4999999999999999E-2</v>
      </c>
      <c r="BC17" s="303">
        <v>0.01</v>
      </c>
      <c r="BD17" s="303">
        <v>0.01</v>
      </c>
      <c r="BE17" s="303">
        <v>1.4999999999999999E-2</v>
      </c>
      <c r="BF17" s="303">
        <v>0.01</v>
      </c>
      <c r="BG17" s="303">
        <v>0.01</v>
      </c>
      <c r="BH17" s="303">
        <v>1.4999999999999999E-2</v>
      </c>
      <c r="BI17" s="303">
        <v>0.01</v>
      </c>
      <c r="BJ17" s="304">
        <v>0.01</v>
      </c>
      <c r="BK17" s="303">
        <v>0.01</v>
      </c>
      <c r="BL17" s="303">
        <v>0.01</v>
      </c>
      <c r="BM17" s="303">
        <v>0.01</v>
      </c>
      <c r="BN17" s="303">
        <v>0.01</v>
      </c>
      <c r="BO17" s="303">
        <v>0.01</v>
      </c>
      <c r="BP17" s="303">
        <v>0.01</v>
      </c>
      <c r="BQ17" s="303">
        <v>0.01</v>
      </c>
      <c r="BR17" s="303">
        <v>0.01</v>
      </c>
      <c r="BS17" s="303">
        <v>0.01</v>
      </c>
      <c r="BT17" s="303">
        <v>0.01</v>
      </c>
      <c r="BU17" s="303">
        <v>0.01</v>
      </c>
      <c r="BV17" s="304">
        <v>0.01</v>
      </c>
      <c r="BW17" s="303">
        <v>1.4999999999999999E-2</v>
      </c>
      <c r="BX17" s="303">
        <v>0.01</v>
      </c>
      <c r="BY17" s="303">
        <v>0.01</v>
      </c>
      <c r="BZ17" s="303">
        <v>1.4999999999999999E-2</v>
      </c>
      <c r="CA17" s="303">
        <v>0.01</v>
      </c>
      <c r="CB17" s="303">
        <v>0.01</v>
      </c>
      <c r="CC17" s="303">
        <v>1.4999999999999999E-2</v>
      </c>
      <c r="CD17" s="303">
        <v>0.01</v>
      </c>
      <c r="CE17" s="303">
        <v>0.01</v>
      </c>
      <c r="CF17" s="303">
        <v>1.4999999999999999E-2</v>
      </c>
      <c r="CG17" s="303">
        <v>0.01</v>
      </c>
      <c r="CH17" s="304">
        <v>0.01</v>
      </c>
      <c r="CI17" s="303">
        <v>1.4999999999999999E-2</v>
      </c>
      <c r="CJ17" s="303">
        <v>0.01</v>
      </c>
      <c r="CK17" s="303">
        <v>0.01</v>
      </c>
      <c r="CL17" s="303">
        <v>1.4999999999999999E-2</v>
      </c>
      <c r="CM17" s="303">
        <v>0.01</v>
      </c>
      <c r="CN17" s="303">
        <v>0.01</v>
      </c>
      <c r="CO17" s="303">
        <v>1.4999999999999999E-2</v>
      </c>
      <c r="CP17" s="303">
        <v>0.01</v>
      </c>
      <c r="CQ17" s="303">
        <v>0.01</v>
      </c>
      <c r="CR17" s="303">
        <v>1.4999999999999999E-2</v>
      </c>
      <c r="CS17" s="303">
        <v>0.01</v>
      </c>
      <c r="CT17" s="304">
        <v>0.01</v>
      </c>
    </row>
    <row r="18" spans="1:98" s="161" customFormat="1" x14ac:dyDescent="0.25">
      <c r="B18" s="161" t="s">
        <v>68</v>
      </c>
      <c r="N18" s="162"/>
      <c r="U18" s="294">
        <v>0.08</v>
      </c>
      <c r="V18" s="294">
        <v>0</v>
      </c>
      <c r="W18" s="294">
        <v>0</v>
      </c>
      <c r="X18" s="294">
        <v>0.05</v>
      </c>
      <c r="Y18" s="294">
        <v>0</v>
      </c>
      <c r="Z18" s="295">
        <v>0</v>
      </c>
      <c r="AA18" s="294">
        <v>0.1</v>
      </c>
      <c r="AB18" s="294">
        <v>0</v>
      </c>
      <c r="AC18" s="294">
        <v>0</v>
      </c>
      <c r="AD18" s="294">
        <v>0.1</v>
      </c>
      <c r="AE18" s="294">
        <v>0</v>
      </c>
      <c r="AF18" s="294">
        <v>0</v>
      </c>
      <c r="AG18" s="294">
        <v>0.1</v>
      </c>
      <c r="AH18" s="294">
        <v>0</v>
      </c>
      <c r="AI18" s="294">
        <v>0</v>
      </c>
      <c r="AJ18" s="294">
        <v>0.1</v>
      </c>
      <c r="AK18" s="294">
        <v>0</v>
      </c>
      <c r="AL18" s="295">
        <v>0</v>
      </c>
      <c r="AM18" s="294">
        <v>0.12</v>
      </c>
      <c r="AN18" s="294">
        <v>0</v>
      </c>
      <c r="AO18" s="294">
        <v>0</v>
      </c>
      <c r="AP18" s="294">
        <v>0.1</v>
      </c>
      <c r="AQ18" s="294">
        <v>0</v>
      </c>
      <c r="AR18" s="294">
        <v>0</v>
      </c>
      <c r="AS18" s="294">
        <v>0.1</v>
      </c>
      <c r="AT18" s="294">
        <v>0</v>
      </c>
      <c r="AU18" s="294">
        <v>0</v>
      </c>
      <c r="AV18" s="294">
        <v>0.1</v>
      </c>
      <c r="AW18" s="294">
        <v>0</v>
      </c>
      <c r="AX18" s="295">
        <v>0</v>
      </c>
      <c r="AY18" s="294">
        <v>0.08</v>
      </c>
      <c r="AZ18" s="294">
        <v>0</v>
      </c>
      <c r="BA18" s="294">
        <v>0</v>
      </c>
      <c r="BB18" s="294">
        <v>0.08</v>
      </c>
      <c r="BC18" s="294">
        <v>0</v>
      </c>
      <c r="BD18" s="294">
        <v>0</v>
      </c>
      <c r="BE18" s="294">
        <v>0.08</v>
      </c>
      <c r="BF18" s="294">
        <v>0</v>
      </c>
      <c r="BG18" s="294">
        <v>0</v>
      </c>
      <c r="BH18" s="294">
        <v>0.08</v>
      </c>
      <c r="BI18" s="294">
        <v>0</v>
      </c>
      <c r="BJ18" s="295">
        <v>0</v>
      </c>
      <c r="BK18" s="294">
        <v>0.08</v>
      </c>
      <c r="BL18" s="294">
        <v>0</v>
      </c>
      <c r="BM18" s="294">
        <v>0</v>
      </c>
      <c r="BN18" s="294">
        <v>0.08</v>
      </c>
      <c r="BO18" s="294">
        <v>0</v>
      </c>
      <c r="BP18" s="294">
        <v>0</v>
      </c>
      <c r="BQ18" s="294">
        <v>0.08</v>
      </c>
      <c r="BR18" s="294">
        <v>0</v>
      </c>
      <c r="BS18" s="294">
        <v>0</v>
      </c>
      <c r="BT18" s="294">
        <v>0.08</v>
      </c>
      <c r="BU18" s="294">
        <v>0</v>
      </c>
      <c r="BV18" s="295">
        <v>0</v>
      </c>
      <c r="BW18" s="294">
        <v>0.08</v>
      </c>
      <c r="BX18" s="294">
        <v>0</v>
      </c>
      <c r="BY18" s="294">
        <v>0</v>
      </c>
      <c r="BZ18" s="294">
        <v>0.08</v>
      </c>
      <c r="CA18" s="294">
        <v>0</v>
      </c>
      <c r="CB18" s="294">
        <v>0</v>
      </c>
      <c r="CC18" s="294">
        <v>0.08</v>
      </c>
      <c r="CD18" s="294">
        <v>0</v>
      </c>
      <c r="CE18" s="294">
        <v>0</v>
      </c>
      <c r="CF18" s="294">
        <v>0.08</v>
      </c>
      <c r="CG18" s="294">
        <v>0</v>
      </c>
      <c r="CH18" s="295">
        <v>0</v>
      </c>
      <c r="CI18" s="294">
        <v>0.08</v>
      </c>
      <c r="CJ18" s="294">
        <v>0</v>
      </c>
      <c r="CK18" s="294">
        <v>0</v>
      </c>
      <c r="CL18" s="294">
        <v>0.08</v>
      </c>
      <c r="CM18" s="294">
        <v>0</v>
      </c>
      <c r="CN18" s="294">
        <v>0</v>
      </c>
      <c r="CO18" s="294">
        <v>0.08</v>
      </c>
      <c r="CP18" s="294">
        <v>0</v>
      </c>
      <c r="CQ18" s="294">
        <v>0</v>
      </c>
      <c r="CR18" s="294">
        <v>0.08</v>
      </c>
      <c r="CS18" s="294">
        <v>0</v>
      </c>
      <c r="CT18" s="295">
        <v>0</v>
      </c>
    </row>
    <row r="20" spans="1:98" s="116" customFormat="1" x14ac:dyDescent="0.25">
      <c r="B20" s="63"/>
      <c r="C20" s="63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5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5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5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5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5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4"/>
      <c r="BV20" s="115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5"/>
      <c r="CI20" s="114"/>
      <c r="CJ20" s="114"/>
      <c r="CK20" s="114"/>
      <c r="CL20" s="114"/>
      <c r="CM20" s="114"/>
      <c r="CN20" s="114"/>
      <c r="CO20" s="114"/>
      <c r="CP20" s="114"/>
      <c r="CQ20" s="114"/>
      <c r="CR20" s="114"/>
      <c r="CS20" s="114"/>
      <c r="CT20" s="115"/>
    </row>
    <row r="21" spans="1:98" s="104" customFormat="1" x14ac:dyDescent="0.25">
      <c r="B21" s="104" t="s">
        <v>0</v>
      </c>
      <c r="C21" s="104">
        <v>42005</v>
      </c>
      <c r="D21" s="104">
        <v>42036</v>
      </c>
      <c r="E21" s="104">
        <v>42064</v>
      </c>
      <c r="F21" s="104">
        <v>42095</v>
      </c>
      <c r="G21" s="104">
        <v>42125</v>
      </c>
      <c r="H21" s="104">
        <v>42156</v>
      </c>
      <c r="I21" s="104">
        <v>42186</v>
      </c>
      <c r="J21" s="104">
        <v>42217</v>
      </c>
      <c r="K21" s="104">
        <v>42248</v>
      </c>
      <c r="L21" s="104">
        <v>42278</v>
      </c>
      <c r="M21" s="104">
        <v>42309</v>
      </c>
      <c r="N21" s="105">
        <v>42339</v>
      </c>
      <c r="O21" s="144">
        <v>42370</v>
      </c>
      <c r="P21" s="144">
        <v>42401</v>
      </c>
      <c r="Q21" s="144">
        <v>42430</v>
      </c>
      <c r="R21" s="144">
        <v>42461</v>
      </c>
      <c r="S21" s="144">
        <v>42491</v>
      </c>
      <c r="T21" s="144">
        <v>42522</v>
      </c>
      <c r="U21" s="144">
        <v>42552</v>
      </c>
      <c r="V21" s="144">
        <v>42583</v>
      </c>
      <c r="W21" s="104">
        <v>42614</v>
      </c>
      <c r="X21" s="104">
        <v>42644</v>
      </c>
      <c r="Y21" s="104">
        <v>42675</v>
      </c>
      <c r="Z21" s="105">
        <v>42705</v>
      </c>
      <c r="AA21" s="104">
        <v>42752</v>
      </c>
      <c r="AB21" s="104">
        <v>42783</v>
      </c>
      <c r="AC21" s="104">
        <v>42811</v>
      </c>
      <c r="AD21" s="104">
        <v>42842</v>
      </c>
      <c r="AE21" s="104">
        <v>42872</v>
      </c>
      <c r="AF21" s="104">
        <v>42903</v>
      </c>
      <c r="AG21" s="104">
        <v>42933</v>
      </c>
      <c r="AH21" s="104">
        <v>42964</v>
      </c>
      <c r="AI21" s="104">
        <v>42995</v>
      </c>
      <c r="AJ21" s="104">
        <v>43025</v>
      </c>
      <c r="AK21" s="104">
        <v>43056</v>
      </c>
      <c r="AL21" s="105">
        <v>43086</v>
      </c>
      <c r="AM21" s="104">
        <v>43118</v>
      </c>
      <c r="AN21" s="104">
        <v>43149</v>
      </c>
      <c r="AO21" s="104">
        <v>43177</v>
      </c>
      <c r="AP21" s="104">
        <v>43208</v>
      </c>
      <c r="AQ21" s="104">
        <v>43238</v>
      </c>
      <c r="AR21" s="104">
        <v>43269</v>
      </c>
      <c r="AS21" s="104">
        <v>43299</v>
      </c>
      <c r="AT21" s="104">
        <v>43330</v>
      </c>
      <c r="AU21" s="104">
        <v>43361</v>
      </c>
      <c r="AV21" s="104">
        <v>43391</v>
      </c>
      <c r="AW21" s="104">
        <v>43422</v>
      </c>
      <c r="AX21" s="105">
        <v>43452</v>
      </c>
      <c r="AY21" s="104">
        <v>43483</v>
      </c>
      <c r="AZ21" s="104">
        <v>43514</v>
      </c>
      <c r="BA21" s="104">
        <v>43542</v>
      </c>
      <c r="BB21" s="104">
        <v>43573</v>
      </c>
      <c r="BC21" s="104">
        <v>43603</v>
      </c>
      <c r="BD21" s="104">
        <v>43634</v>
      </c>
      <c r="BE21" s="104">
        <v>43664</v>
      </c>
      <c r="BF21" s="104">
        <v>43695</v>
      </c>
      <c r="BG21" s="104">
        <v>43726</v>
      </c>
      <c r="BH21" s="104">
        <v>43756</v>
      </c>
      <c r="BI21" s="104">
        <v>43787</v>
      </c>
      <c r="BJ21" s="105">
        <v>43817</v>
      </c>
      <c r="BK21" s="104">
        <v>43848</v>
      </c>
      <c r="BL21" s="104">
        <v>43879</v>
      </c>
      <c r="BM21" s="104">
        <v>43908</v>
      </c>
      <c r="BN21" s="104">
        <v>43939</v>
      </c>
      <c r="BO21" s="104">
        <v>43969</v>
      </c>
      <c r="BP21" s="104">
        <v>44000</v>
      </c>
      <c r="BQ21" s="104">
        <v>44030</v>
      </c>
      <c r="BR21" s="104">
        <v>44061</v>
      </c>
      <c r="BS21" s="104">
        <v>44092</v>
      </c>
      <c r="BT21" s="104">
        <v>44122</v>
      </c>
      <c r="BU21" s="104">
        <v>44153</v>
      </c>
      <c r="BV21" s="105">
        <v>44183</v>
      </c>
      <c r="BW21" s="104">
        <v>44214</v>
      </c>
      <c r="BX21" s="104">
        <v>44245</v>
      </c>
      <c r="BY21" s="104">
        <v>44273</v>
      </c>
      <c r="BZ21" s="104">
        <v>44304</v>
      </c>
      <c r="CA21" s="104">
        <v>44334</v>
      </c>
      <c r="CB21" s="104">
        <v>44365</v>
      </c>
      <c r="CC21" s="104">
        <v>44395</v>
      </c>
      <c r="CD21" s="104">
        <v>44426</v>
      </c>
      <c r="CE21" s="104">
        <v>44457</v>
      </c>
      <c r="CF21" s="104">
        <v>44487</v>
      </c>
      <c r="CG21" s="104">
        <v>44518</v>
      </c>
      <c r="CH21" s="105">
        <v>44548</v>
      </c>
      <c r="CI21" s="104">
        <v>44579</v>
      </c>
      <c r="CJ21" s="104">
        <v>44610</v>
      </c>
      <c r="CK21" s="104">
        <v>44638</v>
      </c>
      <c r="CL21" s="104">
        <v>44669</v>
      </c>
      <c r="CM21" s="104">
        <v>44699</v>
      </c>
      <c r="CN21" s="104">
        <v>44730</v>
      </c>
      <c r="CO21" s="104">
        <v>44760</v>
      </c>
      <c r="CP21" s="104">
        <v>44791</v>
      </c>
      <c r="CQ21" s="104">
        <v>44822</v>
      </c>
      <c r="CR21" s="104">
        <v>44852</v>
      </c>
      <c r="CS21" s="104">
        <v>44883</v>
      </c>
      <c r="CT21" s="105">
        <v>44913</v>
      </c>
    </row>
    <row r="22" spans="1:98" x14ac:dyDescent="0.25">
      <c r="A22" s="4" t="s">
        <v>141</v>
      </c>
      <c r="B22" t="s">
        <v>142</v>
      </c>
      <c r="C22" s="15">
        <v>578.75699999999995</v>
      </c>
      <c r="D22" s="15">
        <v>225.52699999999999</v>
      </c>
      <c r="E22" s="15">
        <v>1937.2429999999999</v>
      </c>
      <c r="F22" s="15">
        <v>841.63199999999995</v>
      </c>
      <c r="G22" s="15">
        <v>590.96699999999998</v>
      </c>
      <c r="H22" s="15">
        <v>511.755</v>
      </c>
      <c r="I22" s="15">
        <v>2684.6819999999998</v>
      </c>
      <c r="J22" s="15">
        <v>508.12900000000002</v>
      </c>
      <c r="K22" s="15">
        <v>1319.056</v>
      </c>
      <c r="L22" s="15">
        <v>723.47400000000005</v>
      </c>
      <c r="M22" s="15">
        <v>1315.0930000000001</v>
      </c>
      <c r="N22" s="96">
        <v>3179.1134999999999</v>
      </c>
      <c r="O22" s="368">
        <v>672.32799999999997</v>
      </c>
      <c r="P22" s="369">
        <v>439.19</v>
      </c>
      <c r="Q22" s="370">
        <v>760.67499999999995</v>
      </c>
      <c r="R22" s="371">
        <v>1140.2950000000001</v>
      </c>
      <c r="S22" s="372">
        <v>1084.577</v>
      </c>
      <c r="T22" s="373">
        <v>1344.498</v>
      </c>
      <c r="U22" s="374">
        <v>1045.5150000000001</v>
      </c>
      <c r="V22" s="375">
        <v>678.625</v>
      </c>
      <c r="W22" s="376">
        <v>1128.6179999999999</v>
      </c>
      <c r="X22" s="377">
        <v>523.58199999999999</v>
      </c>
      <c r="Y22" s="378">
        <v>653.01499999999999</v>
      </c>
      <c r="Z22" s="379">
        <v>1904.2725</v>
      </c>
      <c r="AA22" s="1458">
        <v>1097.587</v>
      </c>
      <c r="AB22" s="1459">
        <v>2116.5275000000001</v>
      </c>
      <c r="AC22" s="1460">
        <v>2115.21</v>
      </c>
      <c r="AD22" s="1461">
        <v>4994.8500000000004</v>
      </c>
      <c r="AE22" s="1462">
        <v>3824.19</v>
      </c>
      <c r="AF22" s="1463">
        <v>3126.56</v>
      </c>
      <c r="AG22" s="1464">
        <v>2942</v>
      </c>
      <c r="AH22" s="15">
        <f t="shared" ref="AH22:CL22" si="157">AH74*AH98</f>
        <v>2119.3076405931934</v>
      </c>
      <c r="AI22" s="15">
        <f t="shared" si="157"/>
        <v>2344.3579281418997</v>
      </c>
      <c r="AJ22" s="15">
        <f t="shared" si="157"/>
        <v>2131.0213566809866</v>
      </c>
      <c r="AK22" s="15">
        <f t="shared" si="157"/>
        <v>2287.5021519541801</v>
      </c>
      <c r="AL22" s="96">
        <f t="shared" si="157"/>
        <v>2415.3943177225274</v>
      </c>
      <c r="AM22" s="15">
        <f t="shared" si="157"/>
        <v>823.33151379149683</v>
      </c>
      <c r="AN22" s="15">
        <f t="shared" si="157"/>
        <v>1087.9737860816197</v>
      </c>
      <c r="AO22" s="15">
        <f t="shared" si="157"/>
        <v>2487.027164019165</v>
      </c>
      <c r="AP22" s="15">
        <f t="shared" si="157"/>
        <v>1998.2738960513941</v>
      </c>
      <c r="AQ22" s="15">
        <f t="shared" si="157"/>
        <v>831.65109979038698</v>
      </c>
      <c r="AR22" s="15">
        <f t="shared" si="157"/>
        <v>559.1066304387831</v>
      </c>
      <c r="AS22" s="15">
        <f t="shared" si="157"/>
        <v>706.89509207249898</v>
      </c>
      <c r="AT22" s="15">
        <f t="shared" si="157"/>
        <v>530.14788606789671</v>
      </c>
      <c r="AU22" s="15">
        <f t="shared" si="157"/>
        <v>586.44454254082098</v>
      </c>
      <c r="AV22" s="15">
        <f t="shared" si="157"/>
        <v>543.23195753474158</v>
      </c>
      <c r="AW22" s="15">
        <f t="shared" si="157"/>
        <v>583.12145393342803</v>
      </c>
      <c r="AX22" s="96">
        <f t="shared" si="157"/>
        <v>1162.1745836841676</v>
      </c>
      <c r="AY22" s="15">
        <f t="shared" si="157"/>
        <v>1324.566655575147</v>
      </c>
      <c r="AZ22" s="15">
        <f t="shared" si="157"/>
        <v>1750.3202234385853</v>
      </c>
      <c r="BA22" s="15">
        <f t="shared" si="157"/>
        <v>4241.1679738422708</v>
      </c>
      <c r="BB22" s="15">
        <f t="shared" si="157"/>
        <v>3407.6890568425179</v>
      </c>
      <c r="BC22" s="15">
        <f t="shared" si="157"/>
        <v>1418.2281805646217</v>
      </c>
      <c r="BD22" s="15">
        <f t="shared" si="157"/>
        <v>944.45880735062065</v>
      </c>
      <c r="BE22" s="15">
        <f t="shared" si="157"/>
        <v>1194.1072762039064</v>
      </c>
      <c r="BF22" s="15">
        <f t="shared" si="157"/>
        <v>895.54087348631549</v>
      </c>
      <c r="BG22" s="15">
        <f t="shared" si="157"/>
        <v>990.63878528986231</v>
      </c>
      <c r="BH22" s="15">
        <f t="shared" si="157"/>
        <v>917.64285879664635</v>
      </c>
      <c r="BI22" s="15">
        <f t="shared" si="157"/>
        <v>985.02532958751146</v>
      </c>
      <c r="BJ22" s="96">
        <f t="shared" si="157"/>
        <v>1059.9085755307419</v>
      </c>
      <c r="BK22" s="15">
        <f t="shared" si="157"/>
        <v>1790.1518350098111</v>
      </c>
      <c r="BL22" s="15">
        <f t="shared" si="157"/>
        <v>2365.5577819772479</v>
      </c>
      <c r="BM22" s="15">
        <f t="shared" si="157"/>
        <v>5731.9385166478296</v>
      </c>
      <c r="BN22" s="15">
        <f t="shared" si="157"/>
        <v>4605.491760322664</v>
      </c>
      <c r="BO22" s="15">
        <f t="shared" si="157"/>
        <v>1916.7353860330861</v>
      </c>
      <c r="BP22" s="15">
        <f t="shared" si="157"/>
        <v>1276.4360781343639</v>
      </c>
      <c r="BQ22" s="15">
        <f t="shared" si="157"/>
        <v>1629.9743436274753</v>
      </c>
      <c r="BR22" s="15">
        <f t="shared" si="157"/>
        <v>1222.426725421923</v>
      </c>
      <c r="BS22" s="15">
        <f t="shared" si="157"/>
        <v>1352.236801502441</v>
      </c>
      <c r="BT22" s="15">
        <f t="shared" si="157"/>
        <v>1252.5962669003043</v>
      </c>
      <c r="BU22" s="15">
        <f t="shared" si="157"/>
        <v>1344.5743502668972</v>
      </c>
      <c r="BV22" s="96">
        <f t="shared" si="157"/>
        <v>1446.7911042280955</v>
      </c>
      <c r="BW22" s="15">
        <f t="shared" si="157"/>
        <v>2389.6378815178973</v>
      </c>
      <c r="BX22" s="15">
        <f t="shared" si="157"/>
        <v>3157.7357720057889</v>
      </c>
      <c r="BY22" s="15">
        <f t="shared" si="157"/>
        <v>7651.4500871028531</v>
      </c>
      <c r="BZ22" s="15">
        <f t="shared" si="157"/>
        <v>6147.7788410195171</v>
      </c>
      <c r="CA22" s="15">
        <f t="shared" si="157"/>
        <v>2558.6117321078464</v>
      </c>
      <c r="CB22" s="15">
        <f t="shared" si="157"/>
        <v>1703.8889919799997</v>
      </c>
      <c r="CC22" s="15">
        <f t="shared" si="157"/>
        <v>2175.8201518214441</v>
      </c>
      <c r="CD22" s="15">
        <f t="shared" si="157"/>
        <v>1664.4288469758408</v>
      </c>
      <c r="CE22" s="15">
        <f t="shared" si="157"/>
        <v>1841.1753388213704</v>
      </c>
      <c r="CF22" s="15">
        <f t="shared" si="157"/>
        <v>1705.5070188550758</v>
      </c>
      <c r="CG22" s="15">
        <f t="shared" si="157"/>
        <v>1848.6907709448042</v>
      </c>
      <c r="CH22" s="96">
        <f t="shared" si="157"/>
        <v>2085.7959099489603</v>
      </c>
      <c r="CI22" s="15">
        <f t="shared" si="157"/>
        <v>3129.9875245101662</v>
      </c>
      <c r="CJ22" s="15">
        <f t="shared" si="157"/>
        <v>4136.0549431027139</v>
      </c>
      <c r="CK22" s="15">
        <f t="shared" si="157"/>
        <v>10021.996848255432</v>
      </c>
      <c r="CL22" s="15">
        <f t="shared" si="157"/>
        <v>8052.4631889480443</v>
      </c>
      <c r="CM22" s="15">
        <f t="shared" ref="CM22:CT22" si="158">CM74*CM98</f>
        <v>3351.3122902437244</v>
      </c>
      <c r="CN22" s="15">
        <f t="shared" si="158"/>
        <v>2231.7821998452691</v>
      </c>
      <c r="CO22" s="15">
        <f t="shared" si="158"/>
        <v>2849.9254985249236</v>
      </c>
      <c r="CP22" s="15">
        <f t="shared" si="158"/>
        <v>2180.0966442497388</v>
      </c>
      <c r="CQ22" s="15">
        <f t="shared" si="158"/>
        <v>2411.6021450438775</v>
      </c>
      <c r="CR22" s="15">
        <f t="shared" si="158"/>
        <v>2278.5795487816258</v>
      </c>
      <c r="CS22" s="15">
        <f t="shared" si="158"/>
        <v>2469.8749029622804</v>
      </c>
      <c r="CT22" s="96">
        <f t="shared" si="158"/>
        <v>2786.6504510386394</v>
      </c>
    </row>
    <row r="23" spans="1:98" x14ac:dyDescent="0.25">
      <c r="A23" s="4" t="s">
        <v>143</v>
      </c>
      <c r="B23" t="s">
        <v>5</v>
      </c>
      <c r="C23" s="15">
        <v>1443.3910000000001</v>
      </c>
      <c r="D23" s="15">
        <v>748.14300000000003</v>
      </c>
      <c r="E23" s="15">
        <v>1399.5440000000001</v>
      </c>
      <c r="F23" s="15">
        <v>2506.721</v>
      </c>
      <c r="G23" s="15">
        <v>1762.7895000000001</v>
      </c>
      <c r="H23" s="15">
        <v>1783.73</v>
      </c>
      <c r="I23" s="15">
        <v>2626.5050000000001</v>
      </c>
      <c r="J23" s="15">
        <v>1577.1310000000001</v>
      </c>
      <c r="K23" s="15">
        <v>4328.6610000000001</v>
      </c>
      <c r="L23" s="15">
        <v>2297.9850000000001</v>
      </c>
      <c r="M23" s="15">
        <v>6033.5350000000299</v>
      </c>
      <c r="N23" s="96">
        <v>3187.8090000000002</v>
      </c>
      <c r="O23" s="380">
        <v>1056.748</v>
      </c>
      <c r="P23" s="381">
        <v>604.54399999999998</v>
      </c>
      <c r="Q23" s="382">
        <v>4455.8940000000002</v>
      </c>
      <c r="R23" s="383">
        <v>5200.0320000000102</v>
      </c>
      <c r="S23" s="384">
        <v>4443.8230000000003</v>
      </c>
      <c r="T23" s="385">
        <v>9751.3800000000701</v>
      </c>
      <c r="U23" s="386">
        <v>4760.9380000000101</v>
      </c>
      <c r="V23" s="387">
        <v>5674.0470000000196</v>
      </c>
      <c r="W23" s="388">
        <v>9491.9935000000496</v>
      </c>
      <c r="X23" s="389">
        <v>6519.5280000000203</v>
      </c>
      <c r="Y23" s="390">
        <v>7622.0060000000503</v>
      </c>
      <c r="Z23" s="391">
        <v>15125.7075000001</v>
      </c>
      <c r="AA23" s="1465">
        <v>2756.6320000000001</v>
      </c>
      <c r="AB23" s="1466">
        <v>3733.1240000000098</v>
      </c>
      <c r="AC23" s="1467">
        <v>10037.33</v>
      </c>
      <c r="AD23" s="1468">
        <v>6735.61</v>
      </c>
      <c r="AE23" s="1469">
        <v>6413.6</v>
      </c>
      <c r="AF23" s="1470">
        <v>14161.59</v>
      </c>
      <c r="AG23" s="1471">
        <v>7721.59</v>
      </c>
      <c r="AH23" s="15">
        <f t="shared" ref="AH23:CL23" si="159">AH75*AH99</f>
        <v>5855.9503062246204</v>
      </c>
      <c r="AI23" s="15">
        <f t="shared" si="159"/>
        <v>7354.7829232601134</v>
      </c>
      <c r="AJ23" s="15">
        <f t="shared" si="159"/>
        <v>5299.132579418113</v>
      </c>
      <c r="AK23" s="15">
        <f t="shared" si="159"/>
        <v>6693.3104562821636</v>
      </c>
      <c r="AL23" s="96">
        <f t="shared" si="159"/>
        <v>8345.2775312996382</v>
      </c>
      <c r="AM23" s="15">
        <f t="shared" si="159"/>
        <v>1187.7069882016365</v>
      </c>
      <c r="AN23" s="15">
        <f t="shared" si="159"/>
        <v>936.2742130743934</v>
      </c>
      <c r="AO23" s="15">
        <f t="shared" si="159"/>
        <v>14753.530896384034</v>
      </c>
      <c r="AP23" s="15">
        <f t="shared" si="159"/>
        <v>7977.2071822659973</v>
      </c>
      <c r="AQ23" s="15">
        <f t="shared" si="159"/>
        <v>11426.191852854539</v>
      </c>
      <c r="AR23" s="15">
        <f t="shared" si="159"/>
        <v>17889.815927129363</v>
      </c>
      <c r="AS23" s="15">
        <f t="shared" si="159"/>
        <v>7154.3827483780478</v>
      </c>
      <c r="AT23" s="15">
        <f t="shared" si="159"/>
        <v>7801.6142147453475</v>
      </c>
      <c r="AU23" s="15">
        <f t="shared" si="159"/>
        <v>8838.0527262340838</v>
      </c>
      <c r="AV23" s="15">
        <f t="shared" si="159"/>
        <v>6712.50258528415</v>
      </c>
      <c r="AW23" s="15">
        <f t="shared" si="159"/>
        <v>8564.22387375588</v>
      </c>
      <c r="AX23" s="96">
        <f t="shared" si="159"/>
        <v>9711.9459836980623</v>
      </c>
      <c r="AY23" s="15">
        <f t="shared" si="159"/>
        <v>1596.8689447945399</v>
      </c>
      <c r="AZ23" s="15">
        <f t="shared" si="159"/>
        <v>1253.0158278315189</v>
      </c>
      <c r="BA23" s="15">
        <f t="shared" si="159"/>
        <v>21629.746125934991</v>
      </c>
      <c r="BB23" s="15">
        <f t="shared" si="159"/>
        <v>13616.721287948119</v>
      </c>
      <c r="BC23" s="15">
        <f t="shared" si="159"/>
        <v>16706.547766452601</v>
      </c>
      <c r="BD23" s="15">
        <f t="shared" si="159"/>
        <v>25661.455515090813</v>
      </c>
      <c r="BE23" s="15">
        <f t="shared" si="159"/>
        <v>12142.542212059092</v>
      </c>
      <c r="BF23" s="15">
        <f t="shared" si="159"/>
        <v>11305.609942709269</v>
      </c>
      <c r="BG23" s="15">
        <f t="shared" si="159"/>
        <v>12718.632191161814</v>
      </c>
      <c r="BH23" s="15">
        <f t="shared" si="159"/>
        <v>11475.786740812558</v>
      </c>
      <c r="BI23" s="15">
        <f t="shared" si="159"/>
        <v>12517.555967159031</v>
      </c>
      <c r="BJ23" s="96">
        <f t="shared" si="159"/>
        <v>14096.495405465179</v>
      </c>
      <c r="BK23" s="15">
        <f t="shared" si="159"/>
        <v>2049.0469951129385</v>
      </c>
      <c r="BL23" s="15">
        <f t="shared" si="159"/>
        <v>1610.8205158196347</v>
      </c>
      <c r="BM23" s="15">
        <f t="shared" si="159"/>
        <v>27211.562389600211</v>
      </c>
      <c r="BN23" s="15">
        <f t="shared" si="159"/>
        <v>16963.129489294617</v>
      </c>
      <c r="BO23" s="15">
        <f t="shared" si="159"/>
        <v>20749.886127199406</v>
      </c>
      <c r="BP23" s="15">
        <f t="shared" si="159"/>
        <v>31776.486276778291</v>
      </c>
      <c r="BQ23" s="15">
        <f t="shared" si="159"/>
        <v>14938.701524036025</v>
      </c>
      <c r="BR23" s="15">
        <f t="shared" si="159"/>
        <v>13875.98199194546</v>
      </c>
      <c r="BS23" s="15">
        <f t="shared" si="159"/>
        <v>15574.051509058401</v>
      </c>
      <c r="BT23" s="15">
        <f t="shared" si="159"/>
        <v>13800.815475489759</v>
      </c>
      <c r="BU23" s="15">
        <f t="shared" si="159"/>
        <v>15021.673854097155</v>
      </c>
      <c r="BV23" s="96">
        <f t="shared" si="159"/>
        <v>16880.043933902216</v>
      </c>
      <c r="BW23" s="15">
        <f t="shared" si="159"/>
        <v>2560.2434340312457</v>
      </c>
      <c r="BX23" s="15">
        <f t="shared" si="159"/>
        <v>2014.2831646580541</v>
      </c>
      <c r="BY23" s="15">
        <f t="shared" si="159"/>
        <v>34095.905706646518</v>
      </c>
      <c r="BZ23" s="15">
        <f t="shared" si="159"/>
        <v>21574.338621062401</v>
      </c>
      <c r="CA23" s="15">
        <f t="shared" si="159"/>
        <v>26369.881656387093</v>
      </c>
      <c r="CB23" s="15">
        <f t="shared" si="159"/>
        <v>40345.994138693917</v>
      </c>
      <c r="CC23" s="15">
        <f t="shared" si="159"/>
        <v>19216.157498714805</v>
      </c>
      <c r="CD23" s="15">
        <f t="shared" si="159"/>
        <v>18178.573013480633</v>
      </c>
      <c r="CE23" s="15">
        <f t="shared" si="159"/>
        <v>20374.578885601393</v>
      </c>
      <c r="CF23" s="15">
        <f t="shared" si="159"/>
        <v>18321.668124703239</v>
      </c>
      <c r="CG23" s="15">
        <f t="shared" si="159"/>
        <v>20099.58437759148</v>
      </c>
      <c r="CH23" s="96">
        <f t="shared" si="159"/>
        <v>22546.867974562469</v>
      </c>
      <c r="CI23" s="15">
        <f t="shared" si="159"/>
        <v>3337.2434794013475</v>
      </c>
      <c r="CJ23" s="15">
        <f t="shared" si="159"/>
        <v>2622.2964982644871</v>
      </c>
      <c r="CK23" s="15">
        <f t="shared" si="159"/>
        <v>44417.974416133853</v>
      </c>
      <c r="CL23" s="15">
        <f t="shared" si="159"/>
        <v>28067.529330501857</v>
      </c>
      <c r="CM23" s="15">
        <f t="shared" ref="CM23:CT23" si="160">CM75*CM99</f>
        <v>34276.064433434047</v>
      </c>
      <c r="CN23" s="15">
        <f t="shared" si="160"/>
        <v>52404.373012607495</v>
      </c>
      <c r="CO23" s="15">
        <f t="shared" si="160"/>
        <v>24941.532147177426</v>
      </c>
      <c r="CP23" s="15">
        <f t="shared" si="160"/>
        <v>23581.486811184233</v>
      </c>
      <c r="CQ23" s="15">
        <f t="shared" si="160"/>
        <v>26416.558131786118</v>
      </c>
      <c r="CR23" s="15">
        <f t="shared" si="160"/>
        <v>24218.034328135225</v>
      </c>
      <c r="CS23" s="15">
        <f t="shared" si="160"/>
        <v>26556.997718754272</v>
      </c>
      <c r="CT23" s="96">
        <f t="shared" si="160"/>
        <v>29779.428446389065</v>
      </c>
    </row>
    <row r="24" spans="1:98" x14ac:dyDescent="0.25">
      <c r="A24" s="4" t="s">
        <v>144</v>
      </c>
      <c r="B24" t="s">
        <v>6</v>
      </c>
      <c r="C24" s="15">
        <v>900.697</v>
      </c>
      <c r="D24" s="15">
        <v>986.32799999999997</v>
      </c>
      <c r="E24" s="15">
        <v>1126.9590000000001</v>
      </c>
      <c r="F24" s="15">
        <v>1109.8240000000001</v>
      </c>
      <c r="G24" s="15">
        <v>1587.0785000000001</v>
      </c>
      <c r="H24" s="15">
        <v>1562.277</v>
      </c>
      <c r="I24" s="15">
        <v>1922.2380000000001</v>
      </c>
      <c r="J24" s="15">
        <v>1360.7660000000001</v>
      </c>
      <c r="K24" s="15">
        <v>2527.9119999999998</v>
      </c>
      <c r="L24" s="15">
        <v>2817.5140000000001</v>
      </c>
      <c r="M24" s="15">
        <v>1627.8630000000001</v>
      </c>
      <c r="N24" s="96">
        <v>5157.00000000002</v>
      </c>
      <c r="O24" s="392">
        <v>925.79899999999895</v>
      </c>
      <c r="P24" s="393">
        <v>756.42700000000002</v>
      </c>
      <c r="Q24" s="394">
        <v>502.48700000000002</v>
      </c>
      <c r="R24" s="395">
        <v>1484.2950000000001</v>
      </c>
      <c r="S24" s="396">
        <v>1717.1189999999999</v>
      </c>
      <c r="T24" s="397">
        <v>4255.2430000000004</v>
      </c>
      <c r="U24" s="398">
        <v>3443.99</v>
      </c>
      <c r="V24" s="399">
        <v>2777.319</v>
      </c>
      <c r="W24" s="400">
        <v>5598.59800000002</v>
      </c>
      <c r="X24" s="401">
        <v>3823.0619999999999</v>
      </c>
      <c r="Y24" s="402">
        <v>3988.2570000000001</v>
      </c>
      <c r="Z24" s="403">
        <v>6872.1940000000304</v>
      </c>
      <c r="AA24" s="1472">
        <v>2279.9690000000001</v>
      </c>
      <c r="AB24" s="1473">
        <v>1583.258</v>
      </c>
      <c r="AC24" s="1474">
        <v>3757.04</v>
      </c>
      <c r="AD24" s="1475">
        <v>3820.79</v>
      </c>
      <c r="AE24" s="1476">
        <v>2595.56</v>
      </c>
      <c r="AF24" s="1477">
        <v>2120.2800000000002</v>
      </c>
      <c r="AG24" s="1478">
        <v>3228.53</v>
      </c>
      <c r="AH24" s="15">
        <f t="shared" ref="AH24:CL24" si="161">AH76*AH100</f>
        <v>3409.0216556137448</v>
      </c>
      <c r="AI24" s="15">
        <f t="shared" si="161"/>
        <v>4025.2003865718702</v>
      </c>
      <c r="AJ24" s="15">
        <f t="shared" si="161"/>
        <v>4246.5795908288428</v>
      </c>
      <c r="AK24" s="15">
        <f t="shared" si="161"/>
        <v>3541.2815109776052</v>
      </c>
      <c r="AL24" s="96">
        <f t="shared" si="161"/>
        <v>4600.7760358612368</v>
      </c>
      <c r="AM24" s="15">
        <f t="shared" si="161"/>
        <v>2912.325483916256</v>
      </c>
      <c r="AN24" s="15">
        <f t="shared" si="161"/>
        <v>1104.5983701395276</v>
      </c>
      <c r="AO24" s="15">
        <f t="shared" si="161"/>
        <v>2662.8838097664652</v>
      </c>
      <c r="AP24" s="15">
        <f t="shared" si="161"/>
        <v>5975.955161098459</v>
      </c>
      <c r="AQ24" s="15">
        <f t="shared" si="161"/>
        <v>3390.621798159742</v>
      </c>
      <c r="AR24" s="15">
        <f t="shared" si="161"/>
        <v>3898.7119088762065</v>
      </c>
      <c r="AS24" s="15">
        <f t="shared" si="161"/>
        <v>3979.4936297412537</v>
      </c>
      <c r="AT24" s="15">
        <f t="shared" si="161"/>
        <v>3895.3987611332109</v>
      </c>
      <c r="AU24" s="15">
        <f t="shared" si="161"/>
        <v>5106.3519530055964</v>
      </c>
      <c r="AV24" s="15">
        <f t="shared" si="161"/>
        <v>4951.7262470178757</v>
      </c>
      <c r="AW24" s="15">
        <f t="shared" si="161"/>
        <v>4271.4594092157349</v>
      </c>
      <c r="AX24" s="96">
        <f t="shared" si="161"/>
        <v>5605.4990800590285</v>
      </c>
      <c r="AY24" s="15">
        <f t="shared" si="161"/>
        <v>3413.5030941627974</v>
      </c>
      <c r="AZ24" s="15">
        <f t="shared" si="161"/>
        <v>1485.129624788415</v>
      </c>
      <c r="BA24" s="15">
        <f t="shared" si="161"/>
        <v>3777.5617929055024</v>
      </c>
      <c r="BB24" s="15">
        <f t="shared" si="161"/>
        <v>8761.1836042726973</v>
      </c>
      <c r="BC24" s="15">
        <f t="shared" si="161"/>
        <v>5787.633561908804</v>
      </c>
      <c r="BD24" s="15">
        <f t="shared" si="161"/>
        <v>5646.6358790558052</v>
      </c>
      <c r="BE24" s="15">
        <f t="shared" si="161"/>
        <v>5708.2531853964529</v>
      </c>
      <c r="BF24" s="15">
        <f t="shared" si="161"/>
        <v>6611.3381899488031</v>
      </c>
      <c r="BG24" s="15">
        <f t="shared" si="161"/>
        <v>7399.8049405929614</v>
      </c>
      <c r="BH24" s="15">
        <f t="shared" si="161"/>
        <v>7125.9118719896969</v>
      </c>
      <c r="BI24" s="15">
        <f t="shared" si="161"/>
        <v>7302.5457538981209</v>
      </c>
      <c r="BJ24" s="96">
        <f t="shared" si="161"/>
        <v>8193.0539757977112</v>
      </c>
      <c r="BK24" s="15">
        <f t="shared" si="161"/>
        <v>4627.4670660395877</v>
      </c>
      <c r="BL24" s="15">
        <f t="shared" si="161"/>
        <v>1905.6669646847236</v>
      </c>
      <c r="BM24" s="15">
        <f t="shared" si="161"/>
        <v>4856.2627068480851</v>
      </c>
      <c r="BN24" s="15">
        <f t="shared" si="161"/>
        <v>11022.112458756537</v>
      </c>
      <c r="BO24" s="15">
        <f t="shared" si="161"/>
        <v>7209.9865651315331</v>
      </c>
      <c r="BP24" s="15">
        <f t="shared" si="161"/>
        <v>7013.2413428609389</v>
      </c>
      <c r="BQ24" s="15">
        <f t="shared" si="161"/>
        <v>7139.1940801055225</v>
      </c>
      <c r="BR24" s="15">
        <f t="shared" si="161"/>
        <v>8133.7833683641411</v>
      </c>
      <c r="BS24" s="15">
        <f t="shared" si="161"/>
        <v>9082.1778409039052</v>
      </c>
      <c r="BT24" s="15">
        <f t="shared" si="161"/>
        <v>8725.7274898237865</v>
      </c>
      <c r="BU24" s="15">
        <f t="shared" si="161"/>
        <v>8782.0633763130827</v>
      </c>
      <c r="BV24" s="96">
        <f t="shared" si="161"/>
        <v>9832.0618670562908</v>
      </c>
      <c r="BW24" s="15">
        <f t="shared" si="161"/>
        <v>5644.6799721843363</v>
      </c>
      <c r="BX24" s="15">
        <f t="shared" si="161"/>
        <v>2381.0929399964293</v>
      </c>
      <c r="BY24" s="15">
        <f t="shared" si="161"/>
        <v>6072.6121361718078</v>
      </c>
      <c r="BZ24" s="15">
        <f t="shared" si="161"/>
        <v>13810.633204414764</v>
      </c>
      <c r="CA24" s="15">
        <f t="shared" si="161"/>
        <v>9169.9289159836844</v>
      </c>
      <c r="CB24" s="15">
        <f t="shared" si="161"/>
        <v>8912.7402003668358</v>
      </c>
      <c r="CC24" s="15">
        <f t="shared" si="161"/>
        <v>9064.4975659699921</v>
      </c>
      <c r="CD24" s="15">
        <f t="shared" si="161"/>
        <v>10672.016122401112</v>
      </c>
      <c r="CE24" s="15">
        <f t="shared" si="161"/>
        <v>11898.33145489257</v>
      </c>
      <c r="CF24" s="15">
        <f t="shared" si="161"/>
        <v>11415.335500352663</v>
      </c>
      <c r="CG24" s="15">
        <f t="shared" si="161"/>
        <v>11773.182679248159</v>
      </c>
      <c r="CH24" s="96">
        <f t="shared" si="161"/>
        <v>13155.681518720807</v>
      </c>
      <c r="CI24" s="15">
        <f t="shared" si="161"/>
        <v>7387.8401711953775</v>
      </c>
      <c r="CJ24" s="15">
        <f t="shared" si="161"/>
        <v>3103.7231781275564</v>
      </c>
      <c r="CK24" s="15">
        <f t="shared" si="161"/>
        <v>7905.6360195042671</v>
      </c>
      <c r="CL24" s="15">
        <f t="shared" si="161"/>
        <v>17991.613351532767</v>
      </c>
      <c r="CM24" s="15">
        <f t="shared" ref="CM24:CT24" si="162">CM76*CM100</f>
        <v>11929.786276586907</v>
      </c>
      <c r="CN24" s="15">
        <f t="shared" si="162"/>
        <v>11584.946089897881</v>
      </c>
      <c r="CO24" s="15">
        <f t="shared" si="162"/>
        <v>11773.64250800294</v>
      </c>
      <c r="CP24" s="15">
        <f t="shared" si="162"/>
        <v>13851.699186471869</v>
      </c>
      <c r="CQ24" s="15">
        <f t="shared" si="162"/>
        <v>15434.673891651366</v>
      </c>
      <c r="CR24" s="15">
        <f t="shared" si="162"/>
        <v>15096.50594707774</v>
      </c>
      <c r="CS24" s="15">
        <f t="shared" si="162"/>
        <v>15562.084212900079</v>
      </c>
      <c r="CT24" s="96">
        <f t="shared" si="162"/>
        <v>17382.220324457856</v>
      </c>
    </row>
    <row r="25" spans="1:98" x14ac:dyDescent="0.25">
      <c r="A25" s="4" t="s">
        <v>145</v>
      </c>
      <c r="B25" t="s">
        <v>7</v>
      </c>
      <c r="C25" s="15">
        <v>1123.3230000000001</v>
      </c>
      <c r="D25" s="15">
        <v>904.76700000000005</v>
      </c>
      <c r="E25" s="15">
        <v>1615.7190000000001</v>
      </c>
      <c r="F25" s="15">
        <v>1001.768</v>
      </c>
      <c r="G25" s="15">
        <v>973.64499999999998</v>
      </c>
      <c r="H25" s="15">
        <v>2195.38</v>
      </c>
      <c r="I25" s="15">
        <v>2185.8879999999999</v>
      </c>
      <c r="J25" s="15">
        <v>1202.1400000000001</v>
      </c>
      <c r="K25" s="15">
        <v>3381.5740000000001</v>
      </c>
      <c r="L25" s="15">
        <v>2536.0300000000002</v>
      </c>
      <c r="M25" s="15">
        <v>4341.701</v>
      </c>
      <c r="N25" s="96">
        <v>3936.7620000000002</v>
      </c>
      <c r="O25" s="404">
        <v>1277.04</v>
      </c>
      <c r="P25" s="405">
        <v>1869.077</v>
      </c>
      <c r="Q25" s="406">
        <v>2772.25</v>
      </c>
      <c r="R25" s="407">
        <v>1264.825</v>
      </c>
      <c r="S25" s="408">
        <v>1753.539</v>
      </c>
      <c r="T25" s="409">
        <v>3144.2359999999999</v>
      </c>
      <c r="U25" s="410">
        <v>2672.902</v>
      </c>
      <c r="V25" s="411">
        <v>3768.77000000001</v>
      </c>
      <c r="W25" s="412">
        <v>6418.0445</v>
      </c>
      <c r="X25" s="413">
        <v>3671.5749999999998</v>
      </c>
      <c r="Y25" s="414">
        <v>3967.9929999999999</v>
      </c>
      <c r="Z25" s="415">
        <v>7577.5540000000301</v>
      </c>
      <c r="AA25" s="1479">
        <v>3159.2165</v>
      </c>
      <c r="AB25" s="1480">
        <v>5424.7270000000099</v>
      </c>
      <c r="AC25" s="1481">
        <v>4308.79</v>
      </c>
      <c r="AD25" s="1482">
        <v>2774.46</v>
      </c>
      <c r="AE25" s="1483">
        <v>3083.16</v>
      </c>
      <c r="AF25" s="1484">
        <v>2752.66</v>
      </c>
      <c r="AG25" s="1485">
        <v>3132.09</v>
      </c>
      <c r="AH25" s="15">
        <f t="shared" ref="AH25:CL25" si="163">AH77*AH101</f>
        <v>2777.6056281143183</v>
      </c>
      <c r="AI25" s="15">
        <f t="shared" si="163"/>
        <v>1874.3082185426042</v>
      </c>
      <c r="AJ25" s="15">
        <f t="shared" si="163"/>
        <v>1867.2933088995442</v>
      </c>
      <c r="AK25" s="15">
        <f t="shared" si="163"/>
        <v>2289.0239982289786</v>
      </c>
      <c r="AL25" s="96">
        <f t="shared" si="163"/>
        <v>1947.025777694369</v>
      </c>
      <c r="AM25" s="15">
        <f t="shared" si="163"/>
        <v>2711.3624130878316</v>
      </c>
      <c r="AN25" s="15">
        <f t="shared" si="163"/>
        <v>2774.5128721771389</v>
      </c>
      <c r="AO25" s="15">
        <f t="shared" si="163"/>
        <v>865.51794788568191</v>
      </c>
      <c r="AP25" s="15">
        <f t="shared" si="163"/>
        <v>836.57855445089308</v>
      </c>
      <c r="AQ25" s="15">
        <f t="shared" si="163"/>
        <v>2923.7616468881342</v>
      </c>
      <c r="AR25" s="15">
        <f t="shared" si="163"/>
        <v>1783.4712260363272</v>
      </c>
      <c r="AS25" s="15">
        <f t="shared" si="163"/>
        <v>2472.8989792793773</v>
      </c>
      <c r="AT25" s="15">
        <f t="shared" si="163"/>
        <v>2360.9016224226166</v>
      </c>
      <c r="AU25" s="15">
        <f t="shared" si="163"/>
        <v>2073.4903578982908</v>
      </c>
      <c r="AV25" s="15">
        <f t="shared" si="163"/>
        <v>2337.0559401568444</v>
      </c>
      <c r="AW25" s="15">
        <f t="shared" si="163"/>
        <v>2584.083562992214</v>
      </c>
      <c r="AX25" s="96">
        <f t="shared" si="163"/>
        <v>2273.6645058094678</v>
      </c>
      <c r="AY25" s="15">
        <f t="shared" si="163"/>
        <v>3494.0533323653426</v>
      </c>
      <c r="AZ25" s="15">
        <f t="shared" si="163"/>
        <v>3251.974522173125</v>
      </c>
      <c r="BA25" s="15">
        <f t="shared" si="163"/>
        <v>1233.5078185299694</v>
      </c>
      <c r="BB25" s="15">
        <f t="shared" si="163"/>
        <v>1186.7687100981557</v>
      </c>
      <c r="BC25" s="15">
        <f t="shared" si="163"/>
        <v>4246.0084115120635</v>
      </c>
      <c r="BD25" s="15">
        <f t="shared" si="163"/>
        <v>3015.5825213028834</v>
      </c>
      <c r="BE25" s="15">
        <f t="shared" si="163"/>
        <v>3581.5829504838625</v>
      </c>
      <c r="BF25" s="15">
        <f t="shared" si="163"/>
        <v>3386.5173462981038</v>
      </c>
      <c r="BG25" s="15">
        <f t="shared" si="163"/>
        <v>3519.1637186010785</v>
      </c>
      <c r="BH25" s="15">
        <f t="shared" si="163"/>
        <v>3386.7148703362786</v>
      </c>
      <c r="BI25" s="15">
        <f t="shared" si="163"/>
        <v>3718.6934053208747</v>
      </c>
      <c r="BJ25" s="96">
        <f t="shared" si="163"/>
        <v>3887.0881101820696</v>
      </c>
      <c r="BK25" s="15">
        <f t="shared" si="163"/>
        <v>4769.7893532051221</v>
      </c>
      <c r="BL25" s="15">
        <f t="shared" si="163"/>
        <v>4408.4931479011157</v>
      </c>
      <c r="BM25" s="15">
        <f t="shared" si="163"/>
        <v>1582.7945663583243</v>
      </c>
      <c r="BN25" s="15">
        <f t="shared" si="163"/>
        <v>1525.6562154264805</v>
      </c>
      <c r="BO25" s="15">
        <f t="shared" si="163"/>
        <v>5341.7419753295071</v>
      </c>
      <c r="BP25" s="15">
        <f t="shared" si="163"/>
        <v>3756.683838406052</v>
      </c>
      <c r="BQ25" s="15">
        <f t="shared" si="163"/>
        <v>4492.8858918513497</v>
      </c>
      <c r="BR25" s="15">
        <f t="shared" si="163"/>
        <v>4235.4471334100299</v>
      </c>
      <c r="BS25" s="15">
        <f t="shared" si="163"/>
        <v>4329.5494047521424</v>
      </c>
      <c r="BT25" s="15">
        <f t="shared" si="163"/>
        <v>4156.6969664423505</v>
      </c>
      <c r="BU25" s="15">
        <f t="shared" si="163"/>
        <v>4553.5653339443497</v>
      </c>
      <c r="BV25" s="96">
        <f t="shared" si="163"/>
        <v>4674.6237933134098</v>
      </c>
      <c r="BW25" s="15">
        <f t="shared" si="163"/>
        <v>5830.8457926244373</v>
      </c>
      <c r="BX25" s="15">
        <f t="shared" si="163"/>
        <v>5377.5710608712561</v>
      </c>
      <c r="BY25" s="15">
        <f t="shared" si="163"/>
        <v>1977.6703050755925</v>
      </c>
      <c r="BZ25" s="15">
        <f t="shared" si="163"/>
        <v>1907.7877389870405</v>
      </c>
      <c r="CA25" s="15">
        <f t="shared" si="163"/>
        <v>6693.1669741123742</v>
      </c>
      <c r="CB25" s="15">
        <f t="shared" si="163"/>
        <v>4777.8901453999842</v>
      </c>
      <c r="CC25" s="15">
        <f t="shared" si="163"/>
        <v>5709.7599735002477</v>
      </c>
      <c r="CD25" s="15">
        <f t="shared" si="163"/>
        <v>5485.2191713553711</v>
      </c>
      <c r="CE25" s="15">
        <f t="shared" si="163"/>
        <v>5680.6308894282374</v>
      </c>
      <c r="CF25" s="15">
        <f t="shared" si="163"/>
        <v>5445.5835517260948</v>
      </c>
      <c r="CG25" s="15">
        <f t="shared" si="163"/>
        <v>6015.5544143299494</v>
      </c>
      <c r="CH25" s="96">
        <f t="shared" si="163"/>
        <v>6266.7732532970876</v>
      </c>
      <c r="CI25" s="15">
        <f t="shared" si="163"/>
        <v>7644.7946164130335</v>
      </c>
      <c r="CJ25" s="15">
        <f t="shared" si="163"/>
        <v>7038.2440993529917</v>
      </c>
      <c r="CK25" s="15">
        <f t="shared" si="163"/>
        <v>2577.8671052491213</v>
      </c>
      <c r="CL25" s="15">
        <f t="shared" si="163"/>
        <v>2483.6553247104744</v>
      </c>
      <c r="CM25" s="15">
        <f t="shared" ref="CM25:CT25" si="164">CM77*CM101</f>
        <v>8719.4316519089207</v>
      </c>
      <c r="CN25" s="15">
        <f t="shared" si="164"/>
        <v>6215.8833301618997</v>
      </c>
      <c r="CO25" s="15">
        <f t="shared" si="164"/>
        <v>7421.6525997845883</v>
      </c>
      <c r="CP25" s="15">
        <f t="shared" si="164"/>
        <v>7124.6099556618365</v>
      </c>
      <c r="CQ25" s="15">
        <f t="shared" si="164"/>
        <v>7373.1513677695175</v>
      </c>
      <c r="CR25" s="15">
        <f t="shared" si="164"/>
        <v>7205.3651153576493</v>
      </c>
      <c r="CS25" s="15">
        <f t="shared" si="164"/>
        <v>7955.4256629685797</v>
      </c>
      <c r="CT25" s="96">
        <f t="shared" si="164"/>
        <v>8283.5759681924028</v>
      </c>
    </row>
    <row r="26" spans="1:98" x14ac:dyDescent="0.25">
      <c r="A26" s="4" t="s">
        <v>146</v>
      </c>
      <c r="B26" t="s">
        <v>8</v>
      </c>
      <c r="C26" s="15">
        <v>530.08399999999995</v>
      </c>
      <c r="D26" s="15">
        <v>451.44900000000001</v>
      </c>
      <c r="E26" s="15">
        <v>971.42899999999997</v>
      </c>
      <c r="F26" s="15">
        <v>2369.1405</v>
      </c>
      <c r="G26" s="15">
        <v>1384.3610000000001</v>
      </c>
      <c r="H26" s="15">
        <v>1154.6289999999999</v>
      </c>
      <c r="I26" s="15">
        <v>1420.0329999999999</v>
      </c>
      <c r="J26" s="15">
        <v>859.524</v>
      </c>
      <c r="K26" s="15">
        <v>2087.2635</v>
      </c>
      <c r="L26" s="15">
        <v>1430.2845</v>
      </c>
      <c r="M26" s="15">
        <v>3005.5030000000002</v>
      </c>
      <c r="N26" s="96">
        <v>3424.92</v>
      </c>
      <c r="O26" s="416">
        <v>1330.8430000000001</v>
      </c>
      <c r="P26" s="417">
        <v>1199.163</v>
      </c>
      <c r="Q26" s="418">
        <v>3278.7629999999999</v>
      </c>
      <c r="R26" s="419">
        <v>1240.7159999999999</v>
      </c>
      <c r="S26" s="420">
        <v>1410.462</v>
      </c>
      <c r="T26" s="421">
        <v>1192.8679999999999</v>
      </c>
      <c r="U26" s="422">
        <v>1095.511</v>
      </c>
      <c r="V26" s="423">
        <v>1414.9960000000001</v>
      </c>
      <c r="W26" s="424">
        <v>2180.9364999999998</v>
      </c>
      <c r="X26" s="425">
        <v>2984.922</v>
      </c>
      <c r="Y26" s="426">
        <v>2618.1770000000001</v>
      </c>
      <c r="Z26" s="427">
        <v>6715.1760000000204</v>
      </c>
      <c r="AA26" s="1486">
        <v>1720.3544999999999</v>
      </c>
      <c r="AB26" s="1487">
        <v>3040.5129999999999</v>
      </c>
      <c r="AC26" s="1488">
        <v>4865.8</v>
      </c>
      <c r="AD26" s="1489">
        <v>2048.56</v>
      </c>
      <c r="AE26" s="1490">
        <v>1657.9</v>
      </c>
      <c r="AF26" s="1491">
        <v>1472.99</v>
      </c>
      <c r="AG26" s="1492">
        <v>1702.81</v>
      </c>
      <c r="AH26" s="15">
        <f t="shared" ref="AH26:CL26" si="165">AH78*AH102</f>
        <v>2996.0114604806586</v>
      </c>
      <c r="AI26" s="15">
        <f t="shared" si="165"/>
        <v>4219.6650201750308</v>
      </c>
      <c r="AJ26" s="15">
        <f t="shared" si="165"/>
        <v>4001.7050131026604</v>
      </c>
      <c r="AK26" s="15">
        <f t="shared" si="165"/>
        <v>4483.4413690554256</v>
      </c>
      <c r="AL26" s="96">
        <f t="shared" si="165"/>
        <v>4622.33668340234</v>
      </c>
      <c r="AM26" s="15">
        <f t="shared" si="165"/>
        <v>3689.3555657074494</v>
      </c>
      <c r="AN26" s="15">
        <f t="shared" si="165"/>
        <v>4527.0194811145484</v>
      </c>
      <c r="AO26" s="15">
        <f t="shared" si="165"/>
        <v>10909.101088800684</v>
      </c>
      <c r="AP26" s="15">
        <f t="shared" si="165"/>
        <v>3789.6403935843432</v>
      </c>
      <c r="AQ26" s="15">
        <f t="shared" si="165"/>
        <v>2483.6283247758283</v>
      </c>
      <c r="AR26" s="15">
        <f t="shared" si="165"/>
        <v>3332.2644147125079</v>
      </c>
      <c r="AS26" s="15">
        <f t="shared" si="165"/>
        <v>5765.8108302399414</v>
      </c>
      <c r="AT26" s="15">
        <f t="shared" si="165"/>
        <v>4933.0758658371196</v>
      </c>
      <c r="AU26" s="15">
        <f t="shared" si="165"/>
        <v>5541.0580791615448</v>
      </c>
      <c r="AV26" s="15">
        <f t="shared" si="165"/>
        <v>5090.607656240898</v>
      </c>
      <c r="AW26" s="15">
        <f t="shared" si="165"/>
        <v>5385.1584555156569</v>
      </c>
      <c r="AX26" s="96">
        <f t="shared" si="165"/>
        <v>6049.5171076763882</v>
      </c>
      <c r="AY26" s="15">
        <f t="shared" si="165"/>
        <v>4741.9043228206729</v>
      </c>
      <c r="AZ26" s="15">
        <f t="shared" si="165"/>
        <v>5738.6425239785312</v>
      </c>
      <c r="BA26" s="15">
        <f t="shared" si="165"/>
        <v>14280.394423962096</v>
      </c>
      <c r="BB26" s="15">
        <f t="shared" si="165"/>
        <v>4982.5802015257823</v>
      </c>
      <c r="BC26" s="15">
        <f t="shared" si="165"/>
        <v>3237.2029950665819</v>
      </c>
      <c r="BD26" s="15">
        <f t="shared" si="165"/>
        <v>4791.3771663393063</v>
      </c>
      <c r="BE26" s="15">
        <f t="shared" si="165"/>
        <v>8930.9335144024826</v>
      </c>
      <c r="BF26" s="15">
        <f t="shared" si="165"/>
        <v>7500.61511037527</v>
      </c>
      <c r="BG26" s="15">
        <f t="shared" si="165"/>
        <v>8321.8509651634904</v>
      </c>
      <c r="BH26" s="15">
        <f t="shared" si="165"/>
        <v>7777.2911290983611</v>
      </c>
      <c r="BI26" s="15">
        <f t="shared" si="165"/>
        <v>8168.2779816307066</v>
      </c>
      <c r="BJ26" s="96">
        <f t="shared" si="165"/>
        <v>9105.9232069390182</v>
      </c>
      <c r="BK26" s="15">
        <f t="shared" si="165"/>
        <v>6794.0978922502472</v>
      </c>
      <c r="BL26" s="15">
        <f t="shared" si="165"/>
        <v>8183.87107208418</v>
      </c>
      <c r="BM26" s="15">
        <f t="shared" si="165"/>
        <v>20240.761964981433</v>
      </c>
      <c r="BN26" s="15">
        <f t="shared" si="165"/>
        <v>6713.1603362132537</v>
      </c>
      <c r="BO26" s="15">
        <f t="shared" si="165"/>
        <v>4286.4758377449216</v>
      </c>
      <c r="BP26" s="15">
        <f t="shared" si="165"/>
        <v>6068.2361295135943</v>
      </c>
      <c r="BQ26" s="15">
        <f t="shared" si="165"/>
        <v>11322.610287872922</v>
      </c>
      <c r="BR26" s="15">
        <f t="shared" si="165"/>
        <v>9453.5115141327951</v>
      </c>
      <c r="BS26" s="15">
        <f t="shared" si="165"/>
        <v>10435.609491002442</v>
      </c>
      <c r="BT26" s="15">
        <f t="shared" si="165"/>
        <v>9675.313263480748</v>
      </c>
      <c r="BU26" s="15">
        <f t="shared" si="165"/>
        <v>10088.029956602539</v>
      </c>
      <c r="BV26" s="96">
        <f t="shared" si="165"/>
        <v>11173.257569044363</v>
      </c>
      <c r="BW26" s="15">
        <f t="shared" si="165"/>
        <v>8422.8285701089262</v>
      </c>
      <c r="BX26" s="15">
        <f t="shared" si="165"/>
        <v>10069.78096594936</v>
      </c>
      <c r="BY26" s="15">
        <f t="shared" si="165"/>
        <v>24736.74195367327</v>
      </c>
      <c r="BZ26" s="15">
        <f t="shared" si="165"/>
        <v>8226.6641324125285</v>
      </c>
      <c r="CA26" s="15">
        <f t="shared" si="165"/>
        <v>5284.311722113951</v>
      </c>
      <c r="CB26" s="15">
        <f t="shared" si="165"/>
        <v>7597.6237493498529</v>
      </c>
      <c r="CC26" s="15">
        <f t="shared" si="165"/>
        <v>14283.076234407463</v>
      </c>
      <c r="CD26" s="15">
        <f t="shared" si="165"/>
        <v>12207.034788838533</v>
      </c>
      <c r="CE26" s="15">
        <f t="shared" si="165"/>
        <v>13525.339838524782</v>
      </c>
      <c r="CF26" s="15">
        <f t="shared" si="165"/>
        <v>12594.811228795306</v>
      </c>
      <c r="CG26" s="15">
        <f t="shared" si="165"/>
        <v>13307.620866556281</v>
      </c>
      <c r="CH26" s="96">
        <f t="shared" si="165"/>
        <v>14779.310353114482</v>
      </c>
      <c r="CI26" s="15">
        <f t="shared" si="165"/>
        <v>10967.724340620432</v>
      </c>
      <c r="CJ26" s="15">
        <f t="shared" si="165"/>
        <v>13161.953601629562</v>
      </c>
      <c r="CK26" s="15">
        <f t="shared" si="165"/>
        <v>32426.958120560827</v>
      </c>
      <c r="CL26" s="15">
        <f t="shared" si="165"/>
        <v>10767.337800107951</v>
      </c>
      <c r="CM26" s="15">
        <f t="shared" ref="CM26:CT26" si="166">CM78*CM102</f>
        <v>6901.8840007526132</v>
      </c>
      <c r="CN26" s="15">
        <f t="shared" si="166"/>
        <v>9897.3427707107203</v>
      </c>
      <c r="CO26" s="15">
        <f t="shared" si="166"/>
        <v>18593.890336767803</v>
      </c>
      <c r="CP26" s="15">
        <f t="shared" si="166"/>
        <v>15881.811241870311</v>
      </c>
      <c r="CQ26" s="15">
        <f t="shared" si="166"/>
        <v>17579.782018420876</v>
      </c>
      <c r="CR26" s="15">
        <f t="shared" si="166"/>
        <v>16685.210908388515</v>
      </c>
      <c r="CS26" s="15">
        <f t="shared" si="166"/>
        <v>17617.837988252893</v>
      </c>
      <c r="CT26" s="96">
        <f t="shared" si="166"/>
        <v>19554.433807803056</v>
      </c>
    </row>
    <row r="27" spans="1:98" x14ac:dyDescent="0.25">
      <c r="A27" s="4" t="s">
        <v>147</v>
      </c>
      <c r="B27" t="s">
        <v>1</v>
      </c>
      <c r="C27" s="15">
        <v>575.85699999999997</v>
      </c>
      <c r="D27" s="15">
        <v>666.29300000000001</v>
      </c>
      <c r="E27" s="15">
        <v>984.51300000000003</v>
      </c>
      <c r="F27" s="15">
        <v>1944.9684999999999</v>
      </c>
      <c r="G27" s="15">
        <v>964.82</v>
      </c>
      <c r="H27" s="15">
        <v>901.69600000000003</v>
      </c>
      <c r="I27" s="15">
        <v>1385.125</v>
      </c>
      <c r="J27" s="15">
        <v>850.41600000000005</v>
      </c>
      <c r="K27" s="15">
        <v>1814.4455</v>
      </c>
      <c r="L27" s="15">
        <v>1688.5650000000001</v>
      </c>
      <c r="M27" s="15">
        <v>2676.241</v>
      </c>
      <c r="N27" s="96">
        <v>2987.9360000000001</v>
      </c>
      <c r="O27" s="428">
        <v>719.75</v>
      </c>
      <c r="P27" s="429">
        <v>1248.867</v>
      </c>
      <c r="Q27" s="430">
        <v>2833.0650000000001</v>
      </c>
      <c r="R27" s="431">
        <v>1805.7670000000001</v>
      </c>
      <c r="S27" s="432">
        <v>2847.5729999999999</v>
      </c>
      <c r="T27" s="433">
        <v>3257.7330000000002</v>
      </c>
      <c r="U27" s="434">
        <v>2006.0940000000001</v>
      </c>
      <c r="V27" s="435">
        <v>1248.374</v>
      </c>
      <c r="W27" s="436">
        <v>1755.114</v>
      </c>
      <c r="X27" s="437">
        <v>1052.402</v>
      </c>
      <c r="Y27" s="438">
        <v>2202.0239999999999</v>
      </c>
      <c r="Z27" s="439">
        <v>6668.1910000000098</v>
      </c>
      <c r="AA27" s="1493">
        <v>506.363</v>
      </c>
      <c r="AB27" s="1494">
        <v>1163.989</v>
      </c>
      <c r="AC27" s="1495">
        <v>2121.54</v>
      </c>
      <c r="AD27" s="1496">
        <v>1892.71</v>
      </c>
      <c r="AE27" s="1497">
        <v>1420.3</v>
      </c>
      <c r="AF27" s="1498">
        <v>1019.87</v>
      </c>
      <c r="AG27" s="1499">
        <v>984.35</v>
      </c>
      <c r="AH27" s="15">
        <f t="shared" ref="AH27:CL27" si="167">AH79*AH103</f>
        <v>2672.4170435863521</v>
      </c>
      <c r="AI27" s="15">
        <f t="shared" si="167"/>
        <v>2882.1372836794367</v>
      </c>
      <c r="AJ27" s="15">
        <f t="shared" si="167"/>
        <v>2486.0454994110164</v>
      </c>
      <c r="AK27" s="15">
        <f t="shared" si="167"/>
        <v>2413.150511881287</v>
      </c>
      <c r="AL27" s="96">
        <f t="shared" si="167"/>
        <v>2959.7462033603692</v>
      </c>
      <c r="AM27" s="15">
        <f t="shared" si="167"/>
        <v>3026.3110982677558</v>
      </c>
      <c r="AN27" s="15">
        <f t="shared" si="167"/>
        <v>4125.5690296776875</v>
      </c>
      <c r="AO27" s="15">
        <f t="shared" si="167"/>
        <v>7854.8042187873489</v>
      </c>
      <c r="AP27" s="15">
        <f t="shared" si="167"/>
        <v>6537.3568987273293</v>
      </c>
      <c r="AQ27" s="15">
        <f t="shared" si="167"/>
        <v>4720.315033372679</v>
      </c>
      <c r="AR27" s="15">
        <f t="shared" si="167"/>
        <v>3413.527556036031</v>
      </c>
      <c r="AS27" s="15">
        <f t="shared" si="167"/>
        <v>2772.6489309759768</v>
      </c>
      <c r="AT27" s="15">
        <f t="shared" si="167"/>
        <v>2729.1546432337404</v>
      </c>
      <c r="AU27" s="15">
        <f t="shared" si="167"/>
        <v>3106.9629525563378</v>
      </c>
      <c r="AV27" s="15">
        <f t="shared" si="167"/>
        <v>2946.8572585393572</v>
      </c>
      <c r="AW27" s="15">
        <f t="shared" si="167"/>
        <v>3245.1273174859061</v>
      </c>
      <c r="AX27" s="96">
        <f t="shared" si="167"/>
        <v>3658.4225305979276</v>
      </c>
      <c r="AY27" s="15">
        <f t="shared" si="167"/>
        <v>3733.816138670998</v>
      </c>
      <c r="AZ27" s="15">
        <f t="shared" si="167"/>
        <v>5433.7158383598926</v>
      </c>
      <c r="BA27" s="15">
        <f t="shared" si="167"/>
        <v>10719.735963065839</v>
      </c>
      <c r="BB27" s="15">
        <f t="shared" si="167"/>
        <v>8783.842811275239</v>
      </c>
      <c r="BC27" s="15">
        <f t="shared" si="167"/>
        <v>6079.2151835095019</v>
      </c>
      <c r="BD27" s="15">
        <f t="shared" si="167"/>
        <v>4487.5835350621473</v>
      </c>
      <c r="BE27" s="15">
        <f t="shared" si="167"/>
        <v>3669.9636717322915</v>
      </c>
      <c r="BF27" s="15">
        <f t="shared" si="167"/>
        <v>3594.2563000331152</v>
      </c>
      <c r="BG27" s="15">
        <f t="shared" si="167"/>
        <v>4228.8522556923654</v>
      </c>
      <c r="BH27" s="15">
        <f t="shared" si="167"/>
        <v>4258.3408496461625</v>
      </c>
      <c r="BI27" s="15">
        <f t="shared" si="167"/>
        <v>4738.283771188947</v>
      </c>
      <c r="BJ27" s="96">
        <f t="shared" si="167"/>
        <v>5434.995366843913</v>
      </c>
      <c r="BK27" s="15">
        <f t="shared" si="167"/>
        <v>5346.0019042187041</v>
      </c>
      <c r="BL27" s="15">
        <f t="shared" si="167"/>
        <v>7704.5912506745663</v>
      </c>
      <c r="BM27" s="15">
        <f t="shared" si="167"/>
        <v>15076.897737238458</v>
      </c>
      <c r="BN27" s="15">
        <f t="shared" si="167"/>
        <v>12547.465599821893</v>
      </c>
      <c r="BO27" s="15">
        <f t="shared" si="167"/>
        <v>8645.4013187359214</v>
      </c>
      <c r="BP27" s="15">
        <f t="shared" si="167"/>
        <v>6348.2724145969414</v>
      </c>
      <c r="BQ27" s="15">
        <f t="shared" si="167"/>
        <v>5139.8660311739095</v>
      </c>
      <c r="BR27" s="15">
        <f t="shared" si="167"/>
        <v>5010.975508416348</v>
      </c>
      <c r="BS27" s="15">
        <f t="shared" si="167"/>
        <v>5742.8531517312267</v>
      </c>
      <c r="BT27" s="15">
        <f t="shared" si="167"/>
        <v>5547.3430965619355</v>
      </c>
      <c r="BU27" s="15">
        <f t="shared" si="167"/>
        <v>6063.4270578457481</v>
      </c>
      <c r="BV27" s="96">
        <f t="shared" si="167"/>
        <v>6854.4233029322013</v>
      </c>
      <c r="BW27" s="15">
        <f t="shared" si="167"/>
        <v>6821.6165677214431</v>
      </c>
      <c r="BX27" s="15">
        <f t="shared" si="167"/>
        <v>9774.7350575083128</v>
      </c>
      <c r="BY27" s="15">
        <f t="shared" si="167"/>
        <v>19012.512826947455</v>
      </c>
      <c r="BZ27" s="15">
        <f t="shared" si="167"/>
        <v>15696.620553414699</v>
      </c>
      <c r="CA27" s="15">
        <f t="shared" si="167"/>
        <v>10735.06123369492</v>
      </c>
      <c r="CB27" s="15">
        <f t="shared" si="167"/>
        <v>7829.174188144636</v>
      </c>
      <c r="CC27" s="15">
        <f t="shared" si="167"/>
        <v>6332.6773596964103</v>
      </c>
      <c r="CD27" s="15">
        <f t="shared" si="167"/>
        <v>6293.1080731295906</v>
      </c>
      <c r="CE27" s="15">
        <f t="shared" si="167"/>
        <v>7238.5634748329248</v>
      </c>
      <c r="CF27" s="15">
        <f t="shared" si="167"/>
        <v>7057.4918489685851</v>
      </c>
      <c r="CG27" s="15">
        <f t="shared" si="167"/>
        <v>7851.3177514914851</v>
      </c>
      <c r="CH27" s="96">
        <f t="shared" si="167"/>
        <v>8933.5180850301495</v>
      </c>
      <c r="CI27" s="15">
        <f t="shared" si="167"/>
        <v>8749.3176258156709</v>
      </c>
      <c r="CJ27" s="15">
        <f t="shared" si="167"/>
        <v>12573.993378348336</v>
      </c>
      <c r="CK27" s="15">
        <f t="shared" si="167"/>
        <v>24536.899432716644</v>
      </c>
      <c r="CL27" s="15">
        <f t="shared" si="167"/>
        <v>20347.100273873479</v>
      </c>
      <c r="CM27" s="15">
        <f t="shared" ref="CM27:CT27" si="168">CM79*CM103</f>
        <v>13966.987163381598</v>
      </c>
      <c r="CN27" s="15">
        <f t="shared" si="168"/>
        <v>10216.618691318452</v>
      </c>
      <c r="CO27" s="15">
        <f t="shared" si="168"/>
        <v>8268.5951104346605</v>
      </c>
      <c r="CP27" s="15">
        <f t="shared" si="168"/>
        <v>8223.2163767642414</v>
      </c>
      <c r="CQ27" s="15">
        <f t="shared" si="168"/>
        <v>9461.5412394360192</v>
      </c>
      <c r="CR27" s="15">
        <f t="shared" si="168"/>
        <v>9390.7016509812474</v>
      </c>
      <c r="CS27" s="15">
        <f t="shared" si="168"/>
        <v>10429.745086778788</v>
      </c>
      <c r="CT27" s="96">
        <f t="shared" si="168"/>
        <v>11851.440615832618</v>
      </c>
    </row>
    <row r="28" spans="1:98" x14ac:dyDescent="0.25">
      <c r="A28" s="4" t="s">
        <v>148</v>
      </c>
      <c r="B28" t="s">
        <v>2</v>
      </c>
      <c r="C28" s="15">
        <v>36.07</v>
      </c>
      <c r="D28" s="15">
        <v>113.072</v>
      </c>
      <c r="E28" s="15">
        <v>100.535</v>
      </c>
      <c r="F28" s="15">
        <v>47.24</v>
      </c>
      <c r="G28" s="15">
        <v>-34.981999999999999</v>
      </c>
      <c r="H28" s="15">
        <v>343.87400000000002</v>
      </c>
      <c r="I28" s="15">
        <v>392.88</v>
      </c>
      <c r="J28" s="15">
        <v>389.87099999999998</v>
      </c>
      <c r="K28" s="15">
        <v>1459.635</v>
      </c>
      <c r="L28" s="15">
        <v>429.95350000000002</v>
      </c>
      <c r="M28" s="15">
        <v>2127.8780000000002</v>
      </c>
      <c r="N28" s="96">
        <v>2183.3744999999999</v>
      </c>
      <c r="O28" s="440">
        <v>793.25400000000002</v>
      </c>
      <c r="P28" s="441">
        <v>856.61</v>
      </c>
      <c r="Q28" s="442">
        <v>1754.029</v>
      </c>
      <c r="R28" s="443">
        <v>419.62599999999998</v>
      </c>
      <c r="S28" s="444">
        <v>1222.71</v>
      </c>
      <c r="T28" s="445">
        <v>1751.6020000000001</v>
      </c>
      <c r="U28" s="446">
        <v>817.55</v>
      </c>
      <c r="V28" s="447">
        <v>2241.4050000000002</v>
      </c>
      <c r="W28" s="448">
        <v>2259.5875000000001</v>
      </c>
      <c r="X28" s="449">
        <v>3182.1260000000002</v>
      </c>
      <c r="Y28" s="450">
        <v>2341.7910000000002</v>
      </c>
      <c r="Z28" s="451">
        <v>6435.8070000000198</v>
      </c>
      <c r="AA28" s="1500">
        <v>1340.424</v>
      </c>
      <c r="AB28" s="1501">
        <v>1857.0685000000001</v>
      </c>
      <c r="AC28" s="1502">
        <v>1777.13</v>
      </c>
      <c r="AD28" s="1503">
        <v>2295.9299999999998</v>
      </c>
      <c r="AE28" s="1504">
        <v>2065.11</v>
      </c>
      <c r="AF28" s="1505">
        <v>2052.37</v>
      </c>
      <c r="AG28" s="1506">
        <v>1787.3</v>
      </c>
      <c r="AH28" s="15">
        <f t="shared" ref="AH28:CL28" si="169">AH80*AH104</f>
        <v>4814.9344144990009</v>
      </c>
      <c r="AI28" s="15">
        <f t="shared" si="169"/>
        <v>6264.2455118632488</v>
      </c>
      <c r="AJ28" s="15">
        <f t="shared" si="169"/>
        <v>6328.1117364145657</v>
      </c>
      <c r="AK28" s="15">
        <f t="shared" si="169"/>
        <v>7454.1731780160253</v>
      </c>
      <c r="AL28" s="96">
        <f t="shared" si="169"/>
        <v>8805.149971882749</v>
      </c>
      <c r="AM28" s="15">
        <f t="shared" si="169"/>
        <v>4972.8453864109561</v>
      </c>
      <c r="AN28" s="15">
        <f t="shared" si="169"/>
        <v>5562.2721266275867</v>
      </c>
      <c r="AO28" s="15">
        <f t="shared" si="169"/>
        <v>7950.5823157794148</v>
      </c>
      <c r="AP28" s="15">
        <f t="shared" si="169"/>
        <v>11682.058683752737</v>
      </c>
      <c r="AQ28" s="15">
        <f t="shared" si="169"/>
        <v>9044.1221489611744</v>
      </c>
      <c r="AR28" s="15">
        <f t="shared" si="169"/>
        <v>8697.2781444303655</v>
      </c>
      <c r="AS28" s="15">
        <f t="shared" si="169"/>
        <v>5533.699309063576</v>
      </c>
      <c r="AT28" s="15">
        <f t="shared" si="169"/>
        <v>6300.057739793353</v>
      </c>
      <c r="AU28" s="15">
        <f t="shared" si="169"/>
        <v>7207.7441403117309</v>
      </c>
      <c r="AV28" s="15">
        <f t="shared" si="169"/>
        <v>6651.5858835925956</v>
      </c>
      <c r="AW28" s="15">
        <f t="shared" si="169"/>
        <v>7428.2053621151545</v>
      </c>
      <c r="AX28" s="96">
        <f t="shared" si="169"/>
        <v>8667.5250892826807</v>
      </c>
      <c r="AY28" s="15">
        <f t="shared" si="169"/>
        <v>5868.7983131552282</v>
      </c>
      <c r="AZ28" s="15">
        <f t="shared" si="169"/>
        <v>6041.7216879301332</v>
      </c>
      <c r="BA28" s="15">
        <f t="shared" si="169"/>
        <v>9372.5329881198431</v>
      </c>
      <c r="BB28" s="15">
        <f t="shared" si="169"/>
        <v>14102.858510070191</v>
      </c>
      <c r="BC28" s="15">
        <f t="shared" si="169"/>
        <v>11936.061010405694</v>
      </c>
      <c r="BD28" s="15">
        <f t="shared" si="169"/>
        <v>10917.311090031862</v>
      </c>
      <c r="BE28" s="15">
        <f t="shared" si="169"/>
        <v>7046.2358090923826</v>
      </c>
      <c r="BF28" s="15">
        <f t="shared" si="169"/>
        <v>8229.1858947060427</v>
      </c>
      <c r="BG28" s="15">
        <f t="shared" si="169"/>
        <v>9974.2061154662151</v>
      </c>
      <c r="BH28" s="15">
        <f t="shared" si="169"/>
        <v>9093.8351582870346</v>
      </c>
      <c r="BI28" s="15">
        <f t="shared" si="169"/>
        <v>9975.8768681150086</v>
      </c>
      <c r="BJ28" s="96">
        <f t="shared" si="169"/>
        <v>10920.055886663104</v>
      </c>
      <c r="BK28" s="15">
        <f t="shared" si="169"/>
        <v>7263.6150133489018</v>
      </c>
      <c r="BL28" s="15">
        <f t="shared" si="169"/>
        <v>7530.7071419975164</v>
      </c>
      <c r="BM28" s="15">
        <f t="shared" si="169"/>
        <v>11736.359996993271</v>
      </c>
      <c r="BN28" s="15">
        <f t="shared" si="169"/>
        <v>18506.555614607434</v>
      </c>
      <c r="BO28" s="15">
        <f t="shared" si="169"/>
        <v>15855.91744098659</v>
      </c>
      <c r="BP28" s="15">
        <f t="shared" si="169"/>
        <v>14644.450801640734</v>
      </c>
      <c r="BQ28" s="15">
        <f t="shared" si="169"/>
        <v>10100.283921496066</v>
      </c>
      <c r="BR28" s="15">
        <f t="shared" si="169"/>
        <v>11742.461776304179</v>
      </c>
      <c r="BS28" s="15">
        <f t="shared" si="169"/>
        <v>14167.206818590585</v>
      </c>
      <c r="BT28" s="15">
        <f t="shared" si="169"/>
        <v>13216.21840425244</v>
      </c>
      <c r="BU28" s="15">
        <f t="shared" si="169"/>
        <v>14215.879015944376</v>
      </c>
      <c r="BV28" s="96">
        <f t="shared" si="169"/>
        <v>15553.871472657287</v>
      </c>
      <c r="BW28" s="15">
        <f t="shared" si="169"/>
        <v>10571.99851534506</v>
      </c>
      <c r="BX28" s="15">
        <f t="shared" si="169"/>
        <v>10710.010321571686</v>
      </c>
      <c r="BY28" s="15">
        <f t="shared" si="169"/>
        <v>16445.364720201356</v>
      </c>
      <c r="BZ28" s="15">
        <f t="shared" si="169"/>
        <v>25567.02198659868</v>
      </c>
      <c r="CA28" s="15">
        <f t="shared" si="169"/>
        <v>21041.729689374719</v>
      </c>
      <c r="CB28" s="15">
        <f t="shared" si="169"/>
        <v>19108.215629927163</v>
      </c>
      <c r="CC28" s="15">
        <f t="shared" si="169"/>
        <v>12937.245082039351</v>
      </c>
      <c r="CD28" s="15">
        <f t="shared" si="169"/>
        <v>15260.201273986802</v>
      </c>
      <c r="CE28" s="15">
        <f t="shared" si="169"/>
        <v>18323.754044042427</v>
      </c>
      <c r="CF28" s="15">
        <f t="shared" si="169"/>
        <v>16959.059047759918</v>
      </c>
      <c r="CG28" s="15">
        <f t="shared" si="169"/>
        <v>18296.655854681798</v>
      </c>
      <c r="CH28" s="96">
        <f t="shared" si="169"/>
        <v>19884.921214300834</v>
      </c>
      <c r="CI28" s="15">
        <f t="shared" si="169"/>
        <v>13194.442344709838</v>
      </c>
      <c r="CJ28" s="15">
        <f t="shared" si="169"/>
        <v>13345.749530389985</v>
      </c>
      <c r="CK28" s="15">
        <f t="shared" si="169"/>
        <v>20506.323538314664</v>
      </c>
      <c r="CL28" s="15">
        <f t="shared" si="169"/>
        <v>31994.136272226358</v>
      </c>
      <c r="CM28" s="15">
        <f t="shared" ref="CM28:CT28" si="170">CM80*CM104</f>
        <v>26502.249421539185</v>
      </c>
      <c r="CN28" s="15">
        <f t="shared" si="170"/>
        <v>24227.832317923807</v>
      </c>
      <c r="CO28" s="15">
        <f t="shared" si="170"/>
        <v>16556.976056722171</v>
      </c>
      <c r="CP28" s="15">
        <f t="shared" si="170"/>
        <v>19583.688908068481</v>
      </c>
      <c r="CQ28" s="15">
        <f t="shared" si="170"/>
        <v>23562.474366731356</v>
      </c>
      <c r="CR28" s="15">
        <f t="shared" si="170"/>
        <v>22365.286872758676</v>
      </c>
      <c r="CS28" s="15">
        <f t="shared" si="170"/>
        <v>24202.640452712349</v>
      </c>
      <c r="CT28" s="96">
        <f t="shared" si="170"/>
        <v>26379.992436714307</v>
      </c>
    </row>
    <row r="29" spans="1:98" x14ac:dyDescent="0.25">
      <c r="A29" s="4" t="s">
        <v>149</v>
      </c>
      <c r="B29" s="1378" t="s">
        <v>150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96"/>
      <c r="O29" s="872"/>
      <c r="P29" s="872"/>
      <c r="Q29" s="872"/>
      <c r="R29" s="872"/>
      <c r="S29" s="872"/>
      <c r="T29" s="872"/>
      <c r="U29" s="872"/>
      <c r="V29" s="872"/>
      <c r="W29" s="872"/>
      <c r="X29" s="872"/>
      <c r="Y29" s="872"/>
      <c r="Z29" s="872"/>
      <c r="AA29" s="872"/>
      <c r="AB29" s="1507">
        <v>1074.5830000000001</v>
      </c>
      <c r="AC29" s="1508">
        <v>800.98</v>
      </c>
      <c r="AD29" s="1509">
        <v>2179.69</v>
      </c>
      <c r="AE29" s="1510">
        <v>894.63</v>
      </c>
      <c r="AF29" s="1511">
        <v>654.79999999999995</v>
      </c>
      <c r="AG29" s="1512">
        <v>752.53</v>
      </c>
      <c r="AH29" s="15"/>
      <c r="AI29" s="15"/>
      <c r="AJ29" s="15"/>
      <c r="AK29" s="15"/>
      <c r="AL29" s="96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96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96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96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96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96"/>
    </row>
    <row r="30" spans="1:98" s="5" customFormat="1" x14ac:dyDescent="0.25">
      <c r="B30" s="1" t="s">
        <v>3</v>
      </c>
      <c r="C30" s="16">
        <f>SUM(C22:C28)</f>
        <v>5188.1790000000001</v>
      </c>
      <c r="D30" s="16">
        <f t="shared" ref="D30:R30" si="171">SUM(D22:D28)</f>
        <v>4095.5790000000006</v>
      </c>
      <c r="E30" s="16">
        <f t="shared" si="171"/>
        <v>8135.942</v>
      </c>
      <c r="F30" s="16">
        <f t="shared" si="171"/>
        <v>9821.2939999999999</v>
      </c>
      <c r="G30" s="16">
        <f t="shared" si="171"/>
        <v>7228.6789999999992</v>
      </c>
      <c r="H30" s="16">
        <f t="shared" si="171"/>
        <v>8453.3410000000003</v>
      </c>
      <c r="I30" s="16">
        <f t="shared" si="171"/>
        <v>12617.350999999999</v>
      </c>
      <c r="J30" s="16">
        <f t="shared" si="171"/>
        <v>6747.9770000000008</v>
      </c>
      <c r="K30" s="16">
        <f t="shared" si="171"/>
        <v>16918.547000000002</v>
      </c>
      <c r="L30" s="16">
        <f t="shared" si="171"/>
        <v>11923.806</v>
      </c>
      <c r="M30" s="16">
        <f t="shared" si="171"/>
        <v>21127.814000000031</v>
      </c>
      <c r="N30" s="97">
        <f t="shared" si="171"/>
        <v>24056.915000000023</v>
      </c>
      <c r="O30" s="16">
        <f>SUM(O22:O28)</f>
        <v>6775.7619999999988</v>
      </c>
      <c r="P30" s="16">
        <f t="shared" si="171"/>
        <v>6973.8779999999997</v>
      </c>
      <c r="Q30" s="16">
        <f t="shared" si="171"/>
        <v>16357.163</v>
      </c>
      <c r="R30" s="16">
        <f t="shared" si="171"/>
        <v>12555.556000000011</v>
      </c>
      <c r="S30" s="16">
        <f>SUM(S22:S28)</f>
        <v>14479.803</v>
      </c>
      <c r="T30" s="16">
        <f>SUM(T22:T28)</f>
        <v>24697.560000000067</v>
      </c>
      <c r="U30" s="146">
        <f t="shared" ref="U30:Z30" si="172">SUM(U22:U28)</f>
        <v>15842.500000000011</v>
      </c>
      <c r="V30" s="146">
        <f t="shared" si="172"/>
        <v>17803.536000000029</v>
      </c>
      <c r="W30" s="146">
        <f t="shared" si="172"/>
        <v>28832.892000000073</v>
      </c>
      <c r="X30" s="146">
        <f t="shared" si="172"/>
        <v>21757.197000000018</v>
      </c>
      <c r="Y30" s="146">
        <f t="shared" si="172"/>
        <v>23393.263000000054</v>
      </c>
      <c r="Z30" s="147">
        <f t="shared" si="172"/>
        <v>51298.902000000213</v>
      </c>
      <c r="AA30" s="16">
        <f t="shared" ref="AA30:BF30" si="173">SUM(AA22:AA28)</f>
        <v>12860.545999999998</v>
      </c>
      <c r="AB30" s="16">
        <f t="shared" si="173"/>
        <v>18919.20700000002</v>
      </c>
      <c r="AC30" s="16">
        <f t="shared" si="173"/>
        <v>28982.840000000004</v>
      </c>
      <c r="AD30" s="16">
        <f t="shared" si="173"/>
        <v>24562.91</v>
      </c>
      <c r="AE30" s="16">
        <f t="shared" si="173"/>
        <v>21059.82</v>
      </c>
      <c r="AF30" s="16">
        <f t="shared" si="173"/>
        <v>26706.32</v>
      </c>
      <c r="AG30" s="16">
        <f>SUM(AG22:AG28)</f>
        <v>21498.67</v>
      </c>
      <c r="AH30" s="16">
        <f t="shared" si="173"/>
        <v>24645.248149111889</v>
      </c>
      <c r="AI30" s="16">
        <f t="shared" si="173"/>
        <v>28964.697272234207</v>
      </c>
      <c r="AJ30" s="16">
        <f t="shared" si="173"/>
        <v>26359.889084755727</v>
      </c>
      <c r="AK30" s="16">
        <f t="shared" si="173"/>
        <v>29161.883176395666</v>
      </c>
      <c r="AL30" s="97">
        <f t="shared" si="173"/>
        <v>33695.706521223226</v>
      </c>
      <c r="AM30" s="16">
        <f t="shared" si="173"/>
        <v>19323.238449383382</v>
      </c>
      <c r="AN30" s="16">
        <f t="shared" si="173"/>
        <v>20118.219878892502</v>
      </c>
      <c r="AO30" s="16">
        <f t="shared" si="173"/>
        <v>47483.447441422795</v>
      </c>
      <c r="AP30" s="16">
        <f t="shared" si="173"/>
        <v>38797.070769931153</v>
      </c>
      <c r="AQ30" s="16">
        <f t="shared" si="173"/>
        <v>34820.291904802478</v>
      </c>
      <c r="AR30" s="16">
        <f t="shared" si="173"/>
        <v>39574.175807659587</v>
      </c>
      <c r="AS30" s="16">
        <f t="shared" si="173"/>
        <v>28385.829519750674</v>
      </c>
      <c r="AT30" s="16">
        <f t="shared" si="173"/>
        <v>28550.350733233285</v>
      </c>
      <c r="AU30" s="16">
        <f t="shared" si="173"/>
        <v>32460.104751708404</v>
      </c>
      <c r="AV30" s="16">
        <f t="shared" si="173"/>
        <v>29233.56752836646</v>
      </c>
      <c r="AW30" s="16">
        <f t="shared" si="173"/>
        <v>32061.379435013972</v>
      </c>
      <c r="AX30" s="97">
        <f t="shared" si="173"/>
        <v>37128.748880807718</v>
      </c>
      <c r="AY30" s="16">
        <f t="shared" si="173"/>
        <v>24173.510801544726</v>
      </c>
      <c r="AZ30" s="16">
        <f t="shared" si="173"/>
        <v>24954.520248500201</v>
      </c>
      <c r="BA30" s="16">
        <f t="shared" si="173"/>
        <v>65254.647086360506</v>
      </c>
      <c r="BB30" s="16">
        <f t="shared" si="173"/>
        <v>54841.644182032702</v>
      </c>
      <c r="BC30" s="16">
        <f t="shared" si="173"/>
        <v>49410.897109419864</v>
      </c>
      <c r="BD30" s="16">
        <f t="shared" si="173"/>
        <v>55464.404514233436</v>
      </c>
      <c r="BE30" s="16">
        <f t="shared" si="173"/>
        <v>42273.618619370471</v>
      </c>
      <c r="BF30" s="16">
        <f t="shared" si="173"/>
        <v>41523.063657556922</v>
      </c>
      <c r="BG30" s="16">
        <f t="shared" ref="BG30:CL30" si="174">SUM(BG22:BG28)</f>
        <v>47153.148971967785</v>
      </c>
      <c r="BH30" s="16">
        <f t="shared" si="174"/>
        <v>44035.523478966745</v>
      </c>
      <c r="BI30" s="16">
        <f t="shared" si="174"/>
        <v>47406.259076900198</v>
      </c>
      <c r="BJ30" s="97">
        <f t="shared" si="174"/>
        <v>52697.520527421737</v>
      </c>
      <c r="BK30" s="16">
        <f t="shared" si="174"/>
        <v>32640.170059185311</v>
      </c>
      <c r="BL30" s="16">
        <f t="shared" si="174"/>
        <v>33709.707875138985</v>
      </c>
      <c r="BM30" s="16">
        <f t="shared" si="174"/>
        <v>86436.577878667609</v>
      </c>
      <c r="BN30" s="16">
        <f t="shared" si="174"/>
        <v>71883.571474442884</v>
      </c>
      <c r="BO30" s="16">
        <f t="shared" si="174"/>
        <v>64006.144651160961</v>
      </c>
      <c r="BP30" s="16">
        <f t="shared" si="174"/>
        <v>70883.806881930912</v>
      </c>
      <c r="BQ30" s="16">
        <f t="shared" si="174"/>
        <v>54763.516080163274</v>
      </c>
      <c r="BR30" s="16">
        <f t="shared" si="174"/>
        <v>53674.588017994873</v>
      </c>
      <c r="BS30" s="16">
        <f t="shared" si="174"/>
        <v>60683.685017541138</v>
      </c>
      <c r="BT30" s="16">
        <f t="shared" si="174"/>
        <v>56374.710962951322</v>
      </c>
      <c r="BU30" s="16">
        <f t="shared" si="174"/>
        <v>60069.212945014151</v>
      </c>
      <c r="BV30" s="97">
        <f t="shared" si="174"/>
        <v>66415.07304313386</v>
      </c>
      <c r="BW30" s="16">
        <f t="shared" si="174"/>
        <v>42241.850733533349</v>
      </c>
      <c r="BX30" s="16">
        <f t="shared" si="174"/>
        <v>43485.209282560885</v>
      </c>
      <c r="BY30" s="16">
        <f t="shared" si="174"/>
        <v>109992.25773581884</v>
      </c>
      <c r="BZ30" s="16">
        <f t="shared" si="174"/>
        <v>92930.845077909617</v>
      </c>
      <c r="CA30" s="16">
        <f t="shared" si="174"/>
        <v>81852.69192377459</v>
      </c>
      <c r="CB30" s="16">
        <f t="shared" si="174"/>
        <v>90275.527043862399</v>
      </c>
      <c r="CC30" s="16">
        <f t="shared" si="174"/>
        <v>69719.23386614972</v>
      </c>
      <c r="CD30" s="16">
        <f t="shared" si="174"/>
        <v>69760.581290167873</v>
      </c>
      <c r="CE30" s="16">
        <f t="shared" si="174"/>
        <v>78882.373926143715</v>
      </c>
      <c r="CF30" s="16">
        <f t="shared" si="174"/>
        <v>73499.456321160891</v>
      </c>
      <c r="CG30" s="16">
        <f t="shared" si="174"/>
        <v>79192.606714843947</v>
      </c>
      <c r="CH30" s="97">
        <f t="shared" si="174"/>
        <v>87652.868308974779</v>
      </c>
      <c r="CI30" s="16">
        <f t="shared" si="174"/>
        <v>54411.350102665863</v>
      </c>
      <c r="CJ30" s="16">
        <f t="shared" si="174"/>
        <v>55982.015229215634</v>
      </c>
      <c r="CK30" s="16">
        <f t="shared" si="174"/>
        <v>142393.6554807348</v>
      </c>
      <c r="CL30" s="16">
        <f t="shared" si="174"/>
        <v>119703.83554190093</v>
      </c>
      <c r="CM30" s="16">
        <f t="shared" ref="CM30:CT30" si="175">SUM(CM22:CM28)</f>
        <v>105647.71523784701</v>
      </c>
      <c r="CN30" s="16">
        <f t="shared" si="175"/>
        <v>116778.77841246553</v>
      </c>
      <c r="CO30" s="16">
        <f t="shared" si="175"/>
        <v>90406.214257414511</v>
      </c>
      <c r="CP30" s="16">
        <f t="shared" si="175"/>
        <v>90426.609124270704</v>
      </c>
      <c r="CQ30" s="16">
        <f t="shared" si="175"/>
        <v>102239.78316083914</v>
      </c>
      <c r="CR30" s="16">
        <f t="shared" si="175"/>
        <v>97239.684371480675</v>
      </c>
      <c r="CS30" s="16">
        <f t="shared" si="175"/>
        <v>104794.60602532924</v>
      </c>
      <c r="CT30" s="97">
        <f t="shared" si="175"/>
        <v>116017.74205042794</v>
      </c>
    </row>
    <row r="32" spans="1:98" s="116" customFormat="1" x14ac:dyDescent="0.25">
      <c r="B32" s="63"/>
      <c r="C32" s="63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5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5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5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5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5"/>
      <c r="BK32" s="114"/>
      <c r="BL32" s="114"/>
      <c r="BM32" s="114"/>
      <c r="BN32" s="114"/>
      <c r="BO32" s="114"/>
      <c r="BP32" s="114"/>
      <c r="BQ32" s="114"/>
      <c r="BR32" s="114"/>
      <c r="BS32" s="114"/>
      <c r="BT32" s="114"/>
      <c r="BU32" s="114"/>
      <c r="BV32" s="115"/>
      <c r="BW32" s="114"/>
      <c r="BX32" s="114"/>
      <c r="BY32" s="114"/>
      <c r="BZ32" s="114"/>
      <c r="CA32" s="114"/>
      <c r="CB32" s="114"/>
      <c r="CC32" s="114"/>
      <c r="CD32" s="114"/>
      <c r="CE32" s="114"/>
      <c r="CF32" s="114"/>
      <c r="CG32" s="114"/>
      <c r="CH32" s="115"/>
      <c r="CI32" s="114"/>
      <c r="CJ32" s="114"/>
      <c r="CK32" s="114"/>
      <c r="CL32" s="114"/>
      <c r="CM32" s="114"/>
      <c r="CN32" s="114"/>
      <c r="CO32" s="114"/>
      <c r="CP32" s="114"/>
      <c r="CQ32" s="114"/>
      <c r="CR32" s="114"/>
      <c r="CS32" s="114"/>
      <c r="CT32" s="115"/>
    </row>
    <row r="33" spans="1:98" s="104" customFormat="1" x14ac:dyDescent="0.25">
      <c r="B33" s="104" t="s">
        <v>9</v>
      </c>
      <c r="C33" s="104">
        <f>C21</f>
        <v>42005</v>
      </c>
      <c r="D33" s="104">
        <f t="shared" ref="D33:BO33" si="176">D21</f>
        <v>42036</v>
      </c>
      <c r="E33" s="104">
        <f t="shared" si="176"/>
        <v>42064</v>
      </c>
      <c r="F33" s="104">
        <f t="shared" si="176"/>
        <v>42095</v>
      </c>
      <c r="G33" s="104">
        <f t="shared" si="176"/>
        <v>42125</v>
      </c>
      <c r="H33" s="104">
        <f t="shared" si="176"/>
        <v>42156</v>
      </c>
      <c r="I33" s="104">
        <f t="shared" si="176"/>
        <v>42186</v>
      </c>
      <c r="J33" s="104">
        <f t="shared" si="176"/>
        <v>42217</v>
      </c>
      <c r="K33" s="104">
        <f t="shared" si="176"/>
        <v>42248</v>
      </c>
      <c r="L33" s="104">
        <f t="shared" si="176"/>
        <v>42278</v>
      </c>
      <c r="M33" s="104">
        <f t="shared" si="176"/>
        <v>42309</v>
      </c>
      <c r="N33" s="105">
        <f t="shared" si="176"/>
        <v>42339</v>
      </c>
      <c r="O33" s="144">
        <f t="shared" si="176"/>
        <v>42370</v>
      </c>
      <c r="P33" s="144">
        <f t="shared" si="176"/>
        <v>42401</v>
      </c>
      <c r="Q33" s="144">
        <f t="shared" si="176"/>
        <v>42430</v>
      </c>
      <c r="R33" s="144">
        <f t="shared" si="176"/>
        <v>42461</v>
      </c>
      <c r="S33" s="144">
        <f t="shared" si="176"/>
        <v>42491</v>
      </c>
      <c r="T33" s="144">
        <f t="shared" si="176"/>
        <v>42522</v>
      </c>
      <c r="U33" s="144">
        <f t="shared" si="176"/>
        <v>42552</v>
      </c>
      <c r="V33" s="144">
        <f t="shared" si="176"/>
        <v>42583</v>
      </c>
      <c r="W33" s="104">
        <f t="shared" si="176"/>
        <v>42614</v>
      </c>
      <c r="X33" s="104">
        <f t="shared" si="176"/>
        <v>42644</v>
      </c>
      <c r="Y33" s="104">
        <f t="shared" si="176"/>
        <v>42675</v>
      </c>
      <c r="Z33" s="105">
        <f t="shared" si="176"/>
        <v>42705</v>
      </c>
      <c r="AA33" s="104">
        <f t="shared" si="176"/>
        <v>42752</v>
      </c>
      <c r="AB33" s="104">
        <f t="shared" si="176"/>
        <v>42783</v>
      </c>
      <c r="AC33" s="353">
        <f t="shared" si="176"/>
        <v>42811</v>
      </c>
      <c r="AD33" s="104">
        <f t="shared" si="176"/>
        <v>42842</v>
      </c>
      <c r="AE33" s="104">
        <f t="shared" si="176"/>
        <v>42872</v>
      </c>
      <c r="AF33" s="104">
        <f t="shared" si="176"/>
        <v>42903</v>
      </c>
      <c r="AG33" s="104">
        <f t="shared" si="176"/>
        <v>42933</v>
      </c>
      <c r="AH33" s="104">
        <f t="shared" si="176"/>
        <v>42964</v>
      </c>
      <c r="AI33" s="104">
        <f t="shared" si="176"/>
        <v>42995</v>
      </c>
      <c r="AJ33" s="104">
        <f t="shared" si="176"/>
        <v>43025</v>
      </c>
      <c r="AK33" s="104">
        <f t="shared" si="176"/>
        <v>43056</v>
      </c>
      <c r="AL33" s="105">
        <f t="shared" si="176"/>
        <v>43086</v>
      </c>
      <c r="AM33" s="104">
        <f t="shared" si="176"/>
        <v>43118</v>
      </c>
      <c r="AN33" s="104">
        <f t="shared" si="176"/>
        <v>43149</v>
      </c>
      <c r="AO33" s="104">
        <f t="shared" si="176"/>
        <v>43177</v>
      </c>
      <c r="AP33" s="104">
        <f t="shared" si="176"/>
        <v>43208</v>
      </c>
      <c r="AQ33" s="104">
        <f t="shared" si="176"/>
        <v>43238</v>
      </c>
      <c r="AR33" s="104">
        <f t="shared" si="176"/>
        <v>43269</v>
      </c>
      <c r="AS33" s="104">
        <f t="shared" si="176"/>
        <v>43299</v>
      </c>
      <c r="AT33" s="104">
        <f t="shared" si="176"/>
        <v>43330</v>
      </c>
      <c r="AU33" s="104">
        <f t="shared" si="176"/>
        <v>43361</v>
      </c>
      <c r="AV33" s="104">
        <f t="shared" si="176"/>
        <v>43391</v>
      </c>
      <c r="AW33" s="104">
        <f t="shared" si="176"/>
        <v>43422</v>
      </c>
      <c r="AX33" s="105">
        <f t="shared" si="176"/>
        <v>43452</v>
      </c>
      <c r="AY33" s="104">
        <f t="shared" si="176"/>
        <v>43483</v>
      </c>
      <c r="AZ33" s="104">
        <f t="shared" si="176"/>
        <v>43514</v>
      </c>
      <c r="BA33" s="104">
        <f t="shared" si="176"/>
        <v>43542</v>
      </c>
      <c r="BB33" s="104">
        <f t="shared" si="176"/>
        <v>43573</v>
      </c>
      <c r="BC33" s="104">
        <f t="shared" si="176"/>
        <v>43603</v>
      </c>
      <c r="BD33" s="104">
        <f t="shared" si="176"/>
        <v>43634</v>
      </c>
      <c r="BE33" s="104">
        <f t="shared" si="176"/>
        <v>43664</v>
      </c>
      <c r="BF33" s="104">
        <f t="shared" si="176"/>
        <v>43695</v>
      </c>
      <c r="BG33" s="104">
        <f t="shared" si="176"/>
        <v>43726</v>
      </c>
      <c r="BH33" s="104">
        <f t="shared" si="176"/>
        <v>43756</v>
      </c>
      <c r="BI33" s="104">
        <f t="shared" si="176"/>
        <v>43787</v>
      </c>
      <c r="BJ33" s="105">
        <f t="shared" si="176"/>
        <v>43817</v>
      </c>
      <c r="BK33" s="104">
        <f t="shared" si="176"/>
        <v>43848</v>
      </c>
      <c r="BL33" s="104">
        <f t="shared" si="176"/>
        <v>43879</v>
      </c>
      <c r="BM33" s="104">
        <f t="shared" si="176"/>
        <v>43908</v>
      </c>
      <c r="BN33" s="104">
        <f t="shared" si="176"/>
        <v>43939</v>
      </c>
      <c r="BO33" s="104">
        <f t="shared" si="176"/>
        <v>43969</v>
      </c>
      <c r="BP33" s="104">
        <f t="shared" ref="BP33:CT33" si="177">BP21</f>
        <v>44000</v>
      </c>
      <c r="BQ33" s="104">
        <f t="shared" si="177"/>
        <v>44030</v>
      </c>
      <c r="BR33" s="104">
        <f t="shared" si="177"/>
        <v>44061</v>
      </c>
      <c r="BS33" s="104">
        <f t="shared" si="177"/>
        <v>44092</v>
      </c>
      <c r="BT33" s="104">
        <f t="shared" si="177"/>
        <v>44122</v>
      </c>
      <c r="BU33" s="104">
        <f t="shared" si="177"/>
        <v>44153</v>
      </c>
      <c r="BV33" s="105">
        <f t="shared" si="177"/>
        <v>44183</v>
      </c>
      <c r="BW33" s="104">
        <f t="shared" si="177"/>
        <v>44214</v>
      </c>
      <c r="BX33" s="104">
        <f t="shared" si="177"/>
        <v>44245</v>
      </c>
      <c r="BY33" s="104">
        <f t="shared" si="177"/>
        <v>44273</v>
      </c>
      <c r="BZ33" s="104">
        <f t="shared" si="177"/>
        <v>44304</v>
      </c>
      <c r="CA33" s="104">
        <f t="shared" si="177"/>
        <v>44334</v>
      </c>
      <c r="CB33" s="104">
        <f t="shared" si="177"/>
        <v>44365</v>
      </c>
      <c r="CC33" s="104">
        <f t="shared" si="177"/>
        <v>44395</v>
      </c>
      <c r="CD33" s="104">
        <f t="shared" si="177"/>
        <v>44426</v>
      </c>
      <c r="CE33" s="104">
        <f t="shared" si="177"/>
        <v>44457</v>
      </c>
      <c r="CF33" s="104">
        <f t="shared" si="177"/>
        <v>44487</v>
      </c>
      <c r="CG33" s="104">
        <f t="shared" si="177"/>
        <v>44518</v>
      </c>
      <c r="CH33" s="105">
        <f t="shared" si="177"/>
        <v>44548</v>
      </c>
      <c r="CI33" s="104">
        <f t="shared" si="177"/>
        <v>44579</v>
      </c>
      <c r="CJ33" s="104">
        <f t="shared" si="177"/>
        <v>44610</v>
      </c>
      <c r="CK33" s="104">
        <f t="shared" si="177"/>
        <v>44638</v>
      </c>
      <c r="CL33" s="104">
        <f t="shared" si="177"/>
        <v>44669</v>
      </c>
      <c r="CM33" s="104">
        <f t="shared" si="177"/>
        <v>44699</v>
      </c>
      <c r="CN33" s="104">
        <f t="shared" si="177"/>
        <v>44730</v>
      </c>
      <c r="CO33" s="104">
        <f t="shared" si="177"/>
        <v>44760</v>
      </c>
      <c r="CP33" s="104">
        <f t="shared" si="177"/>
        <v>44791</v>
      </c>
      <c r="CQ33" s="104">
        <f t="shared" si="177"/>
        <v>44822</v>
      </c>
      <c r="CR33" s="104">
        <f t="shared" si="177"/>
        <v>44852</v>
      </c>
      <c r="CS33" s="104">
        <f t="shared" si="177"/>
        <v>44883</v>
      </c>
      <c r="CT33" s="105">
        <f t="shared" si="177"/>
        <v>44913</v>
      </c>
    </row>
    <row r="34" spans="1:98" x14ac:dyDescent="0.25">
      <c r="A34" s="4" t="s">
        <v>151</v>
      </c>
      <c r="B34" t="s">
        <v>142</v>
      </c>
      <c r="C34" s="8">
        <v>18</v>
      </c>
      <c r="D34">
        <v>18</v>
      </c>
      <c r="E34">
        <v>20</v>
      </c>
      <c r="F34">
        <v>20</v>
      </c>
      <c r="G34">
        <v>19</v>
      </c>
      <c r="H34">
        <v>18</v>
      </c>
      <c r="I34">
        <v>23</v>
      </c>
      <c r="J34">
        <v>23</v>
      </c>
      <c r="K34">
        <v>24</v>
      </c>
      <c r="L34">
        <v>24</v>
      </c>
      <c r="M34">
        <v>23</v>
      </c>
      <c r="N34" s="36">
        <v>25</v>
      </c>
      <c r="O34" s="452">
        <v>37</v>
      </c>
      <c r="P34" s="453">
        <v>36</v>
      </c>
      <c r="Q34" s="454">
        <v>37</v>
      </c>
      <c r="R34" s="455">
        <v>36</v>
      </c>
      <c r="S34" s="456">
        <v>32</v>
      </c>
      <c r="T34" s="457">
        <v>30</v>
      </c>
      <c r="U34" s="458">
        <v>29</v>
      </c>
      <c r="V34" s="459">
        <v>26</v>
      </c>
      <c r="W34" s="460">
        <v>26</v>
      </c>
      <c r="X34" s="461">
        <v>26</v>
      </c>
      <c r="Y34" s="462">
        <v>25</v>
      </c>
      <c r="Z34" s="463">
        <v>22</v>
      </c>
      <c r="AA34" s="1513">
        <v>48</v>
      </c>
      <c r="AB34" s="1514">
        <v>48</v>
      </c>
      <c r="AC34" s="1515">
        <v>48</v>
      </c>
      <c r="AD34" s="1516">
        <v>339</v>
      </c>
      <c r="AE34" s="1517">
        <v>336</v>
      </c>
      <c r="AF34" s="1518">
        <v>316</v>
      </c>
      <c r="AG34" s="1519">
        <v>292</v>
      </c>
      <c r="AH34" s="15">
        <f t="shared" ref="AH34" si="178">AG34</f>
        <v>292</v>
      </c>
      <c r="AI34" s="15">
        <f t="shared" ref="AI34" si="179">AH34</f>
        <v>292</v>
      </c>
      <c r="AJ34" s="15">
        <f t="shared" ref="AJ34" si="180">AI34</f>
        <v>292</v>
      </c>
      <c r="AK34" s="15">
        <f t="shared" ref="AK34" si="181">AJ34</f>
        <v>292</v>
      </c>
      <c r="AL34" s="96">
        <f t="shared" ref="AL34" si="182">AK34</f>
        <v>292</v>
      </c>
      <c r="AM34" s="15">
        <v>60</v>
      </c>
      <c r="AN34" s="15">
        <f t="shared" ref="AN34" si="183">AM34</f>
        <v>60</v>
      </c>
      <c r="AO34" s="15">
        <f t="shared" ref="AO34" si="184">AN34</f>
        <v>60</v>
      </c>
      <c r="AP34" s="15">
        <f t="shared" ref="AP34" si="185">AO34</f>
        <v>60</v>
      </c>
      <c r="AQ34" s="15">
        <f t="shared" ref="AQ34" si="186">AP34</f>
        <v>60</v>
      </c>
      <c r="AR34" s="15">
        <f t="shared" ref="AR34" si="187">AQ34</f>
        <v>60</v>
      </c>
      <c r="AS34" s="15">
        <f t="shared" ref="AS34" si="188">AR34</f>
        <v>60</v>
      </c>
      <c r="AT34" s="15">
        <f t="shared" ref="AT34" si="189">AS34</f>
        <v>60</v>
      </c>
      <c r="AU34" s="15">
        <f t="shared" ref="AU34" si="190">AT34</f>
        <v>60</v>
      </c>
      <c r="AV34" s="15">
        <f t="shared" ref="AV34" si="191">AU34</f>
        <v>60</v>
      </c>
      <c r="AW34" s="15">
        <f t="shared" ref="AW34" si="192">AV34</f>
        <v>60</v>
      </c>
      <c r="AX34" s="96">
        <f t="shared" ref="AX34" si="193">AW34</f>
        <v>60</v>
      </c>
      <c r="AY34" s="15">
        <v>80</v>
      </c>
      <c r="AZ34" s="15">
        <f t="shared" ref="AZ34" si="194">AY34</f>
        <v>80</v>
      </c>
      <c r="BA34" s="15">
        <f t="shared" ref="BA34" si="195">AZ34</f>
        <v>80</v>
      </c>
      <c r="BB34" s="15">
        <f t="shared" ref="BB34" si="196">BA34</f>
        <v>80</v>
      </c>
      <c r="BC34" s="15">
        <f t="shared" ref="BC34" si="197">BB34</f>
        <v>80</v>
      </c>
      <c r="BD34" s="15">
        <f t="shared" ref="BD34" si="198">BC34</f>
        <v>80</v>
      </c>
      <c r="BE34" s="15">
        <f t="shared" ref="BE34" si="199">BD34</f>
        <v>80</v>
      </c>
      <c r="BF34" s="15">
        <f t="shared" ref="BF34" si="200">BE34</f>
        <v>80</v>
      </c>
      <c r="BG34" s="15">
        <f t="shared" ref="BG34" si="201">BF34</f>
        <v>80</v>
      </c>
      <c r="BH34" s="15">
        <f t="shared" ref="BH34" si="202">BG34</f>
        <v>80</v>
      </c>
      <c r="BI34" s="15">
        <f t="shared" ref="BI34" si="203">BH34</f>
        <v>80</v>
      </c>
      <c r="BJ34" s="96">
        <f t="shared" ref="BJ34" si="204">BI34</f>
        <v>80</v>
      </c>
      <c r="BK34" s="15">
        <v>100</v>
      </c>
      <c r="BL34" s="15">
        <f t="shared" ref="BL34" si="205">BK34</f>
        <v>100</v>
      </c>
      <c r="BM34" s="15">
        <f t="shared" ref="BM34" si="206">BL34</f>
        <v>100</v>
      </c>
      <c r="BN34" s="15">
        <f t="shared" ref="BN34" si="207">BM34</f>
        <v>100</v>
      </c>
      <c r="BO34" s="15">
        <f t="shared" ref="BO34" si="208">BN34</f>
        <v>100</v>
      </c>
      <c r="BP34" s="15">
        <f t="shared" ref="BP34" si="209">BO34</f>
        <v>100</v>
      </c>
      <c r="BQ34" s="15">
        <f t="shared" ref="BQ34" si="210">BP34</f>
        <v>100</v>
      </c>
      <c r="BR34" s="15">
        <f t="shared" ref="BR34" si="211">BQ34</f>
        <v>100</v>
      </c>
      <c r="BS34" s="15">
        <f t="shared" ref="BS34" si="212">BR34</f>
        <v>100</v>
      </c>
      <c r="BT34" s="15">
        <f t="shared" ref="BT34" si="213">BS34</f>
        <v>100</v>
      </c>
      <c r="BU34" s="15">
        <f t="shared" ref="BU34" si="214">BT34</f>
        <v>100</v>
      </c>
      <c r="BV34" s="96">
        <f t="shared" ref="BV34" si="215">BU34</f>
        <v>100</v>
      </c>
      <c r="BW34" s="15">
        <v>120</v>
      </c>
      <c r="BX34" s="15">
        <f t="shared" ref="BX34" si="216">BW34</f>
        <v>120</v>
      </c>
      <c r="BY34" s="15">
        <f t="shared" ref="BY34" si="217">BX34</f>
        <v>120</v>
      </c>
      <c r="BZ34" s="15">
        <f t="shared" ref="BZ34" si="218">BY34</f>
        <v>120</v>
      </c>
      <c r="CA34" s="15">
        <f t="shared" ref="CA34" si="219">BZ34</f>
        <v>120</v>
      </c>
      <c r="CB34" s="15">
        <f t="shared" ref="CB34" si="220">CA34</f>
        <v>120</v>
      </c>
      <c r="CC34" s="15">
        <f t="shared" ref="CC34" si="221">CB34</f>
        <v>120</v>
      </c>
      <c r="CD34" s="15">
        <f t="shared" ref="CD34" si="222">CC34</f>
        <v>120</v>
      </c>
      <c r="CE34" s="15">
        <f t="shared" ref="CE34" si="223">CD34</f>
        <v>120</v>
      </c>
      <c r="CF34" s="15">
        <f t="shared" ref="CF34" si="224">CE34</f>
        <v>120</v>
      </c>
      <c r="CG34" s="15">
        <f t="shared" ref="CG34" si="225">CF34</f>
        <v>120</v>
      </c>
      <c r="CH34" s="96">
        <f t="shared" ref="CH34" si="226">CG34</f>
        <v>120</v>
      </c>
      <c r="CI34" s="15">
        <v>140</v>
      </c>
      <c r="CJ34" s="15">
        <f t="shared" ref="CJ34" si="227">CI34</f>
        <v>140</v>
      </c>
      <c r="CK34" s="15">
        <f t="shared" ref="CK34" si="228">CJ34</f>
        <v>140</v>
      </c>
      <c r="CL34" s="15">
        <f t="shared" ref="CL34" si="229">CK34</f>
        <v>140</v>
      </c>
      <c r="CM34" s="15">
        <f t="shared" ref="CM34" si="230">CL34</f>
        <v>140</v>
      </c>
      <c r="CN34" s="15">
        <f t="shared" ref="CN34" si="231">CM34</f>
        <v>140</v>
      </c>
      <c r="CO34" s="15">
        <f t="shared" ref="CO34" si="232">CN34</f>
        <v>140</v>
      </c>
      <c r="CP34" s="15">
        <f t="shared" ref="CP34" si="233">CO34</f>
        <v>140</v>
      </c>
      <c r="CQ34" s="15">
        <f t="shared" ref="CQ34" si="234">CP34</f>
        <v>140</v>
      </c>
      <c r="CR34" s="15">
        <f t="shared" ref="CR34" si="235">CQ34</f>
        <v>140</v>
      </c>
      <c r="CS34" s="15">
        <f t="shared" ref="CS34" si="236">CR34</f>
        <v>140</v>
      </c>
      <c r="CT34" s="96">
        <f t="shared" ref="CT34" si="237">CS34</f>
        <v>140</v>
      </c>
    </row>
    <row r="35" spans="1:98" x14ac:dyDescent="0.25">
      <c r="A35" s="4" t="s">
        <v>152</v>
      </c>
      <c r="B35" t="s">
        <v>5</v>
      </c>
      <c r="C35" s="26">
        <v>219</v>
      </c>
      <c r="D35" s="27">
        <v>143</v>
      </c>
      <c r="E35" s="27">
        <v>228</v>
      </c>
      <c r="F35" s="27">
        <v>279</v>
      </c>
      <c r="G35" s="27">
        <v>249</v>
      </c>
      <c r="H35" s="27">
        <v>246</v>
      </c>
      <c r="I35" s="27">
        <v>269</v>
      </c>
      <c r="J35">
        <v>261</v>
      </c>
      <c r="K35">
        <v>350</v>
      </c>
      <c r="L35">
        <v>279</v>
      </c>
      <c r="M35">
        <v>494</v>
      </c>
      <c r="N35" s="36">
        <v>344</v>
      </c>
      <c r="O35" s="464">
        <v>134</v>
      </c>
      <c r="P35" s="465">
        <v>122</v>
      </c>
      <c r="Q35" s="466">
        <v>363</v>
      </c>
      <c r="R35" s="467">
        <v>339</v>
      </c>
      <c r="S35" s="468">
        <v>535</v>
      </c>
      <c r="T35" s="469">
        <v>985</v>
      </c>
      <c r="U35" s="470">
        <v>680</v>
      </c>
      <c r="V35" s="471">
        <v>814</v>
      </c>
      <c r="W35" s="472">
        <v>937</v>
      </c>
      <c r="X35" s="473">
        <v>881</v>
      </c>
      <c r="Y35" s="474">
        <v>935</v>
      </c>
      <c r="Z35" s="475">
        <v>1116</v>
      </c>
      <c r="AA35" s="1520">
        <v>320</v>
      </c>
      <c r="AB35" s="1521">
        <v>666</v>
      </c>
      <c r="AC35" s="1522">
        <v>855</v>
      </c>
      <c r="AD35" s="1523">
        <v>650</v>
      </c>
      <c r="AE35" s="1524">
        <v>587</v>
      </c>
      <c r="AF35" s="1525">
        <v>1312</v>
      </c>
      <c r="AG35" s="1526">
        <v>825</v>
      </c>
      <c r="AH35" s="15">
        <f t="shared" ref="AH35:AZ35" si="238">AH15+AH8</f>
        <v>904.19394999999997</v>
      </c>
      <c r="AI35" s="15">
        <f t="shared" si="238"/>
        <v>1049.42033655</v>
      </c>
      <c r="AJ35" s="15">
        <f t="shared" si="238"/>
        <v>831.80307037499995</v>
      </c>
      <c r="AK35" s="15">
        <f t="shared" si="238"/>
        <v>1003.0926824031249</v>
      </c>
      <c r="AL35" s="96">
        <f t="shared" si="238"/>
        <v>1155.7297158006511</v>
      </c>
      <c r="AM35" s="15">
        <f t="shared" si="238"/>
        <v>314.11700022427686</v>
      </c>
      <c r="AN35" s="15">
        <f t="shared" si="238"/>
        <v>326.81254435366782</v>
      </c>
      <c r="AO35" s="15">
        <f t="shared" si="238"/>
        <v>1078.8548971778484</v>
      </c>
      <c r="AP35" s="15">
        <f t="shared" si="238"/>
        <v>891.58753272568458</v>
      </c>
      <c r="AQ35" s="15">
        <f t="shared" si="238"/>
        <v>1077.1599733477049</v>
      </c>
      <c r="AR35" s="15">
        <f t="shared" si="238"/>
        <v>1126.0999494924633</v>
      </c>
      <c r="AS35" s="15">
        <f t="shared" si="238"/>
        <v>921.61759194426179</v>
      </c>
      <c r="AT35" s="15">
        <f t="shared" si="238"/>
        <v>1121.3972374610933</v>
      </c>
      <c r="AU35" s="15">
        <f t="shared" si="238"/>
        <v>1173.9429768462428</v>
      </c>
      <c r="AV35" s="15">
        <f t="shared" si="238"/>
        <v>962.53497239770979</v>
      </c>
      <c r="AW35" s="15">
        <f t="shared" si="238"/>
        <v>1172.4772440860811</v>
      </c>
      <c r="AX35" s="96">
        <f t="shared" si="238"/>
        <v>1228.6779717376392</v>
      </c>
      <c r="AY35" s="15">
        <f t="shared" si="238"/>
        <v>383.06529406885954</v>
      </c>
      <c r="AZ35" s="15">
        <f t="shared" si="238"/>
        <v>396.71042632988269</v>
      </c>
      <c r="BA35" s="15">
        <f t="shared" ref="BA35:CF35" si="239">BA15+BA8</f>
        <v>1353.4244734776664</v>
      </c>
      <c r="BB35" s="15">
        <f t="shared" si="239"/>
        <v>1302.2704926659333</v>
      </c>
      <c r="BC35" s="15">
        <f t="shared" si="239"/>
        <v>1347.6618933731852</v>
      </c>
      <c r="BD35" s="15">
        <f t="shared" si="239"/>
        <v>1395.3541733202521</v>
      </c>
      <c r="BE35" s="15">
        <f t="shared" si="239"/>
        <v>1351.2020959065426</v>
      </c>
      <c r="BF35" s="15">
        <f t="shared" si="239"/>
        <v>1403.7866613639687</v>
      </c>
      <c r="BG35" s="15">
        <f t="shared" si="239"/>
        <v>1459.3616345264843</v>
      </c>
      <c r="BH35" s="15">
        <f t="shared" si="239"/>
        <v>1421.4992135819723</v>
      </c>
      <c r="BI35" s="15">
        <f t="shared" si="239"/>
        <v>1480.3624334933677</v>
      </c>
      <c r="BJ35" s="96">
        <f t="shared" si="239"/>
        <v>1540.547419257025</v>
      </c>
      <c r="BK35" s="15">
        <f t="shared" si="239"/>
        <v>454.62091687420798</v>
      </c>
      <c r="BL35" s="15">
        <f t="shared" si="239"/>
        <v>471.69163337515954</v>
      </c>
      <c r="BM35" s="15">
        <f t="shared" si="239"/>
        <v>1574.8168192160783</v>
      </c>
      <c r="BN35" s="15">
        <f t="shared" si="239"/>
        <v>1500.4744072184594</v>
      </c>
      <c r="BO35" s="15">
        <f t="shared" si="239"/>
        <v>1548.1174727581747</v>
      </c>
      <c r="BP35" s="15">
        <f t="shared" si="239"/>
        <v>1598.0965193909778</v>
      </c>
      <c r="BQ35" s="15">
        <f t="shared" si="239"/>
        <v>1522.2855593627153</v>
      </c>
      <c r="BR35" s="15">
        <f t="shared" si="239"/>
        <v>1577.7690426061979</v>
      </c>
      <c r="BS35" s="15">
        <f t="shared" si="239"/>
        <v>1636.427286654269</v>
      </c>
      <c r="BT35" s="15">
        <f t="shared" si="239"/>
        <v>1565.458262411506</v>
      </c>
      <c r="BU35" s="15">
        <f t="shared" si="239"/>
        <v>1626.8197323140769</v>
      </c>
      <c r="BV35" s="96">
        <f t="shared" si="239"/>
        <v>1689.3128223257679</v>
      </c>
      <c r="BW35" s="15">
        <f t="shared" si="239"/>
        <v>510.64346133296817</v>
      </c>
      <c r="BX35" s="15">
        <f t="shared" si="239"/>
        <v>530.23765187353331</v>
      </c>
      <c r="BY35" s="15">
        <f t="shared" si="239"/>
        <v>1773.8537787284047</v>
      </c>
      <c r="BZ35" s="15">
        <f t="shared" si="239"/>
        <v>1715.5331942131425</v>
      </c>
      <c r="CA35" s="15">
        <f t="shared" si="239"/>
        <v>1768.6235159442074</v>
      </c>
      <c r="CB35" s="15">
        <f t="shared" si="239"/>
        <v>1824.0493061734899</v>
      </c>
      <c r="CC35" s="15">
        <f t="shared" si="239"/>
        <v>1760.3087466791594</v>
      </c>
      <c r="CD35" s="15">
        <f t="shared" si="239"/>
        <v>1821.7062145385189</v>
      </c>
      <c r="CE35" s="15">
        <f t="shared" si="239"/>
        <v>1886.7857827079745</v>
      </c>
      <c r="CF35" s="15">
        <f t="shared" si="239"/>
        <v>1831.642045199512</v>
      </c>
      <c r="CG35" s="15">
        <f t="shared" ref="CG35:CT35" si="240">CG15+CG8</f>
        <v>1899.8091508254633</v>
      </c>
      <c r="CH35" s="96">
        <f t="shared" si="240"/>
        <v>1969.3573249897636</v>
      </c>
      <c r="CI35" s="15">
        <f t="shared" si="240"/>
        <v>592.87165141861715</v>
      </c>
      <c r="CJ35" s="15">
        <f t="shared" si="240"/>
        <v>614.84849303737701</v>
      </c>
      <c r="CK35" s="15">
        <f t="shared" si="240"/>
        <v>2058.3091901023554</v>
      </c>
      <c r="CL35" s="15">
        <f t="shared" si="240"/>
        <v>1987.9346211664679</v>
      </c>
      <c r="CM35" s="15">
        <f t="shared" si="240"/>
        <v>2047.6439490355258</v>
      </c>
      <c r="CN35" s="15">
        <f t="shared" si="240"/>
        <v>2110.2793984429013</v>
      </c>
      <c r="CO35" s="15">
        <f t="shared" si="240"/>
        <v>2035.0810163820704</v>
      </c>
      <c r="CP35" s="15">
        <f t="shared" si="240"/>
        <v>2104.8735570728477</v>
      </c>
      <c r="CQ35" s="15">
        <f t="shared" si="240"/>
        <v>2178.9459780361581</v>
      </c>
      <c r="CR35" s="15">
        <f t="shared" si="240"/>
        <v>2114.2220019741467</v>
      </c>
      <c r="CS35" s="15">
        <f t="shared" si="240"/>
        <v>2191.9870293842059</v>
      </c>
      <c r="CT35" s="96">
        <f t="shared" si="240"/>
        <v>2271.3850588229443</v>
      </c>
    </row>
    <row r="36" spans="1:98" x14ac:dyDescent="0.25">
      <c r="A36" s="4" t="s">
        <v>153</v>
      </c>
      <c r="B36" t="s">
        <v>6</v>
      </c>
      <c r="C36" s="8">
        <v>170</v>
      </c>
      <c r="D36">
        <v>218</v>
      </c>
      <c r="E36">
        <v>140</v>
      </c>
      <c r="F36">
        <v>226</v>
      </c>
      <c r="G36">
        <v>266</v>
      </c>
      <c r="H36">
        <v>227</v>
      </c>
      <c r="I36">
        <v>234</v>
      </c>
      <c r="J36">
        <v>262</v>
      </c>
      <c r="K36">
        <v>257</v>
      </c>
      <c r="L36">
        <v>345</v>
      </c>
      <c r="M36">
        <v>271</v>
      </c>
      <c r="N36" s="36">
        <v>468</v>
      </c>
      <c r="O36" s="476">
        <v>344</v>
      </c>
      <c r="P36" s="477">
        <v>134</v>
      </c>
      <c r="Q36" s="478">
        <v>120</v>
      </c>
      <c r="R36" s="479">
        <v>357</v>
      </c>
      <c r="S36" s="480">
        <v>338</v>
      </c>
      <c r="T36" s="481">
        <v>524</v>
      </c>
      <c r="U36" s="482">
        <v>976</v>
      </c>
      <c r="V36" s="483">
        <v>669</v>
      </c>
      <c r="W36" s="484">
        <v>808</v>
      </c>
      <c r="X36" s="485">
        <v>934</v>
      </c>
      <c r="Y36" s="486">
        <v>873</v>
      </c>
      <c r="Z36" s="487">
        <v>914</v>
      </c>
      <c r="AA36" s="1527">
        <v>1116</v>
      </c>
      <c r="AB36" s="1528">
        <v>319</v>
      </c>
      <c r="AC36" s="1529">
        <v>661</v>
      </c>
      <c r="AD36" s="1530">
        <v>837</v>
      </c>
      <c r="AE36" s="1531">
        <v>650</v>
      </c>
      <c r="AF36" s="1532">
        <v>563</v>
      </c>
      <c r="AG36" s="1533">
        <v>1306</v>
      </c>
      <c r="AH36" s="15">
        <f t="shared" ref="AH36" si="241">AG35</f>
        <v>825</v>
      </c>
      <c r="AI36" s="15">
        <f t="shared" ref="AI36" si="242">AH35</f>
        <v>904.19394999999997</v>
      </c>
      <c r="AJ36" s="15">
        <f t="shared" ref="AJ36" si="243">AI35</f>
        <v>1049.42033655</v>
      </c>
      <c r="AK36" s="15">
        <f t="shared" ref="AK36" si="244">AJ35</f>
        <v>831.80307037499995</v>
      </c>
      <c r="AL36" s="96">
        <f t="shared" ref="AL36" si="245">AK35</f>
        <v>1003.0926824031249</v>
      </c>
      <c r="AM36" s="15">
        <f t="shared" ref="AM36" si="246">AL35</f>
        <v>1155.7297158006511</v>
      </c>
      <c r="AN36" s="15">
        <f t="shared" ref="AN36" si="247">AM35</f>
        <v>314.11700022427686</v>
      </c>
      <c r="AO36" s="15">
        <f t="shared" ref="AO36" si="248">AN35</f>
        <v>326.81254435366782</v>
      </c>
      <c r="AP36" s="15">
        <f t="shared" ref="AP36" si="249">AO35</f>
        <v>1078.8548971778484</v>
      </c>
      <c r="AQ36" s="15">
        <f t="shared" ref="AQ36" si="250">AP35</f>
        <v>891.58753272568458</v>
      </c>
      <c r="AR36" s="15">
        <f t="shared" ref="AR36" si="251">AQ35</f>
        <v>1077.1599733477049</v>
      </c>
      <c r="AS36" s="15">
        <f t="shared" ref="AS36" si="252">AR35</f>
        <v>1126.0999494924633</v>
      </c>
      <c r="AT36" s="15">
        <f t="shared" ref="AT36" si="253">AS35</f>
        <v>921.61759194426179</v>
      </c>
      <c r="AU36" s="15">
        <f t="shared" ref="AU36" si="254">AT35</f>
        <v>1121.3972374610933</v>
      </c>
      <c r="AV36" s="15">
        <f t="shared" ref="AV36" si="255">AU35</f>
        <v>1173.9429768462428</v>
      </c>
      <c r="AW36" s="15">
        <f t="shared" ref="AW36" si="256">AV35</f>
        <v>962.53497239770979</v>
      </c>
      <c r="AX36" s="96">
        <f t="shared" ref="AX36" si="257">AW35</f>
        <v>1172.4772440860811</v>
      </c>
      <c r="AY36" s="15">
        <f t="shared" ref="AY36" si="258">AX35</f>
        <v>1228.6779717376392</v>
      </c>
      <c r="AZ36" s="15">
        <f t="shared" ref="AZ36" si="259">AY35</f>
        <v>383.06529406885954</v>
      </c>
      <c r="BA36" s="15">
        <f t="shared" ref="BA36" si="260">AZ35</f>
        <v>396.71042632988269</v>
      </c>
      <c r="BB36" s="15">
        <f t="shared" ref="BB36" si="261">BA35</f>
        <v>1353.4244734776664</v>
      </c>
      <c r="BC36" s="15">
        <f t="shared" ref="BC36" si="262">BB35</f>
        <v>1302.2704926659333</v>
      </c>
      <c r="BD36" s="15">
        <f t="shared" ref="BD36" si="263">BC35</f>
        <v>1347.6618933731852</v>
      </c>
      <c r="BE36" s="15">
        <f t="shared" ref="BE36" si="264">BD35</f>
        <v>1395.3541733202521</v>
      </c>
      <c r="BF36" s="15">
        <f t="shared" ref="BF36" si="265">BE35</f>
        <v>1351.2020959065426</v>
      </c>
      <c r="BG36" s="15">
        <f t="shared" ref="BG36" si="266">BF35</f>
        <v>1403.7866613639687</v>
      </c>
      <c r="BH36" s="15">
        <f t="shared" ref="BH36" si="267">BG35</f>
        <v>1459.3616345264843</v>
      </c>
      <c r="BI36" s="15">
        <f t="shared" ref="BI36" si="268">BH35</f>
        <v>1421.4992135819723</v>
      </c>
      <c r="BJ36" s="96">
        <f t="shared" ref="BJ36" si="269">BI35</f>
        <v>1480.3624334933677</v>
      </c>
      <c r="BK36" s="15">
        <f t="shared" ref="BK36" si="270">BJ35</f>
        <v>1540.547419257025</v>
      </c>
      <c r="BL36" s="15">
        <f t="shared" ref="BL36" si="271">BK35</f>
        <v>454.62091687420798</v>
      </c>
      <c r="BM36" s="15">
        <f t="shared" ref="BM36" si="272">BL35</f>
        <v>471.69163337515954</v>
      </c>
      <c r="BN36" s="15">
        <f t="shared" ref="BN36" si="273">BM35</f>
        <v>1574.8168192160783</v>
      </c>
      <c r="BO36" s="15">
        <f t="shared" ref="BO36" si="274">BN35</f>
        <v>1500.4744072184594</v>
      </c>
      <c r="BP36" s="15">
        <f t="shared" ref="BP36" si="275">BO35</f>
        <v>1548.1174727581747</v>
      </c>
      <c r="BQ36" s="15">
        <f t="shared" ref="BQ36" si="276">BP35</f>
        <v>1598.0965193909778</v>
      </c>
      <c r="BR36" s="15">
        <f t="shared" ref="BR36" si="277">BQ35</f>
        <v>1522.2855593627153</v>
      </c>
      <c r="BS36" s="15">
        <f t="shared" ref="BS36" si="278">BR35</f>
        <v>1577.7690426061979</v>
      </c>
      <c r="BT36" s="15">
        <f t="shared" ref="BT36" si="279">BS35</f>
        <v>1636.427286654269</v>
      </c>
      <c r="BU36" s="15">
        <f t="shared" ref="BU36" si="280">BT35</f>
        <v>1565.458262411506</v>
      </c>
      <c r="BV36" s="96">
        <f t="shared" ref="BV36" si="281">BU35</f>
        <v>1626.8197323140769</v>
      </c>
      <c r="BW36" s="15">
        <f t="shared" ref="BW36" si="282">BV35</f>
        <v>1689.3128223257679</v>
      </c>
      <c r="BX36" s="15">
        <f t="shared" ref="BX36" si="283">BW35</f>
        <v>510.64346133296817</v>
      </c>
      <c r="BY36" s="15">
        <f t="shared" ref="BY36" si="284">BX35</f>
        <v>530.23765187353331</v>
      </c>
      <c r="BZ36" s="15">
        <f t="shared" ref="BZ36" si="285">BY35</f>
        <v>1773.8537787284047</v>
      </c>
      <c r="CA36" s="15">
        <f t="shared" ref="CA36" si="286">BZ35</f>
        <v>1715.5331942131425</v>
      </c>
      <c r="CB36" s="15">
        <f t="shared" ref="CB36" si="287">CA35</f>
        <v>1768.6235159442074</v>
      </c>
      <c r="CC36" s="15">
        <f t="shared" ref="CC36" si="288">CB35</f>
        <v>1824.0493061734899</v>
      </c>
      <c r="CD36" s="15">
        <f t="shared" ref="CD36" si="289">CC35</f>
        <v>1760.3087466791594</v>
      </c>
      <c r="CE36" s="15">
        <f t="shared" ref="CE36" si="290">CD35</f>
        <v>1821.7062145385189</v>
      </c>
      <c r="CF36" s="15">
        <f t="shared" ref="CF36" si="291">CE35</f>
        <v>1886.7857827079745</v>
      </c>
      <c r="CG36" s="15">
        <f t="shared" ref="CG36" si="292">CF35</f>
        <v>1831.642045199512</v>
      </c>
      <c r="CH36" s="96">
        <f t="shared" ref="CH36" si="293">CG35</f>
        <v>1899.8091508254633</v>
      </c>
      <c r="CI36" s="15">
        <f t="shared" ref="CI36" si="294">CH35</f>
        <v>1969.3573249897636</v>
      </c>
      <c r="CJ36" s="15">
        <f t="shared" ref="CJ36" si="295">CI35</f>
        <v>592.87165141861715</v>
      </c>
      <c r="CK36" s="15">
        <f t="shared" ref="CK36" si="296">CJ35</f>
        <v>614.84849303737701</v>
      </c>
      <c r="CL36" s="15">
        <f t="shared" ref="CL36" si="297">CK35</f>
        <v>2058.3091901023554</v>
      </c>
      <c r="CM36" s="15">
        <f t="shared" ref="CM36" si="298">CL35</f>
        <v>1987.9346211664679</v>
      </c>
      <c r="CN36" s="15">
        <f t="shared" ref="CN36" si="299">CM35</f>
        <v>2047.6439490355258</v>
      </c>
      <c r="CO36" s="15">
        <f t="shared" ref="CO36" si="300">CN35</f>
        <v>2110.2793984429013</v>
      </c>
      <c r="CP36" s="15">
        <f t="shared" ref="CP36" si="301">CO35</f>
        <v>2035.0810163820704</v>
      </c>
      <c r="CQ36" s="15">
        <f t="shared" ref="CQ36" si="302">CP35</f>
        <v>2104.8735570728477</v>
      </c>
      <c r="CR36" s="15">
        <f t="shared" ref="CR36" si="303">CQ35</f>
        <v>2178.9459780361581</v>
      </c>
      <c r="CS36" s="15">
        <f t="shared" ref="CS36" si="304">CR35</f>
        <v>2114.2220019741467</v>
      </c>
      <c r="CT36" s="96">
        <f t="shared" ref="CT36" si="305">CS35</f>
        <v>2191.9870293842059</v>
      </c>
    </row>
    <row r="37" spans="1:98" x14ac:dyDescent="0.25">
      <c r="A37" s="4" t="s">
        <v>154</v>
      </c>
      <c r="B37" t="s">
        <v>7</v>
      </c>
      <c r="C37" s="8">
        <v>271</v>
      </c>
      <c r="D37">
        <v>340</v>
      </c>
      <c r="E37">
        <v>364</v>
      </c>
      <c r="F37">
        <v>343</v>
      </c>
      <c r="G37">
        <v>277</v>
      </c>
      <c r="H37">
        <v>372</v>
      </c>
      <c r="I37">
        <v>400</v>
      </c>
      <c r="J37">
        <v>397</v>
      </c>
      <c r="K37">
        <v>422</v>
      </c>
      <c r="L37">
        <v>451</v>
      </c>
      <c r="M37">
        <v>509</v>
      </c>
      <c r="N37" s="36">
        <v>488</v>
      </c>
      <c r="O37" s="488">
        <v>627</v>
      </c>
      <c r="P37" s="489">
        <v>711</v>
      </c>
      <c r="Q37" s="490">
        <v>415</v>
      </c>
      <c r="R37" s="491">
        <v>230</v>
      </c>
      <c r="S37" s="492">
        <v>428</v>
      </c>
      <c r="T37" s="493">
        <v>634</v>
      </c>
      <c r="U37" s="494">
        <v>821</v>
      </c>
      <c r="V37" s="495">
        <v>1403</v>
      </c>
      <c r="W37" s="496">
        <v>1507</v>
      </c>
      <c r="X37" s="497">
        <v>1390</v>
      </c>
      <c r="Y37" s="498">
        <v>1640</v>
      </c>
      <c r="Z37" s="499">
        <v>1690</v>
      </c>
      <c r="AA37" s="1534">
        <v>1727</v>
      </c>
      <c r="AB37" s="1535">
        <v>1989</v>
      </c>
      <c r="AC37" s="1536">
        <v>1372</v>
      </c>
      <c r="AD37" s="1537">
        <v>903</v>
      </c>
      <c r="AE37" s="1538">
        <v>1466</v>
      </c>
      <c r="AF37" s="1539">
        <v>1424</v>
      </c>
      <c r="AG37" s="1540">
        <v>1143</v>
      </c>
      <c r="AH37" s="15">
        <f>AF35*Assumption!$D$5</f>
        <v>1246.3999999999999</v>
      </c>
      <c r="AI37" s="15">
        <f>AG35*Assumption!$D$5</f>
        <v>783.75</v>
      </c>
      <c r="AJ37" s="15">
        <f>AH35*Assumption!$D$5</f>
        <v>858.98425249999991</v>
      </c>
      <c r="AK37" s="15">
        <f>AI35*Assumption!$D$5</f>
        <v>996.94931972249992</v>
      </c>
      <c r="AL37" s="96">
        <f>AJ35*Assumption!$D$5</f>
        <v>790.21291685624988</v>
      </c>
      <c r="AM37" s="15">
        <f>AK35*Assumption!$D$5</f>
        <v>952.93804828296857</v>
      </c>
      <c r="AN37" s="15">
        <f>AL35*Assumption!$D$5</f>
        <v>1097.9432300106184</v>
      </c>
      <c r="AO37" s="15">
        <f>AM35*Assumption!$D$5</f>
        <v>298.41115021306302</v>
      </c>
      <c r="AP37" s="15">
        <f>AN35*Assumption!$D$5</f>
        <v>310.47191713598443</v>
      </c>
      <c r="AQ37" s="15">
        <f>AO35*Assumption!$D$5</f>
        <v>1024.912152318956</v>
      </c>
      <c r="AR37" s="15">
        <f>AP35*Assumption!$D$5</f>
        <v>847.00815608940036</v>
      </c>
      <c r="AS37" s="15">
        <f>AQ35*Assumption!$D$5</f>
        <v>1023.3019746803195</v>
      </c>
      <c r="AT37" s="15">
        <f>AR35*Assumption!$D$5</f>
        <v>1069.7949520178402</v>
      </c>
      <c r="AU37" s="15">
        <f>AS35*Assumption!$D$5</f>
        <v>875.53671234704871</v>
      </c>
      <c r="AV37" s="15">
        <f>AT35*Assumption!$D$5</f>
        <v>1065.3273755880386</v>
      </c>
      <c r="AW37" s="15">
        <f>AU35*Assumption!$D$5</f>
        <v>1115.2458280039307</v>
      </c>
      <c r="AX37" s="96">
        <f>AV35*Assumption!$D$5</f>
        <v>914.40822377782422</v>
      </c>
      <c r="AY37" s="15">
        <f>AW35*Assumption!$D$5</f>
        <v>1113.8533818817771</v>
      </c>
      <c r="AZ37" s="15">
        <f>AX35*Assumption!$D$5</f>
        <v>1167.2440731507572</v>
      </c>
      <c r="BA37" s="15">
        <f>AY35*Assumption!$D$5</f>
        <v>363.91202936541657</v>
      </c>
      <c r="BB37" s="15">
        <f>AZ35*Assumption!$D$5</f>
        <v>376.87490501338851</v>
      </c>
      <c r="BC37" s="15">
        <f>BA35*Assumption!$D$5</f>
        <v>1285.7532498037831</v>
      </c>
      <c r="BD37" s="15">
        <f>BB35*Assumption!$D$5</f>
        <v>1237.1569680326365</v>
      </c>
      <c r="BE37" s="15">
        <f>BC35*Assumption!$D$5</f>
        <v>1280.2787987045258</v>
      </c>
      <c r="BF37" s="15">
        <f>BD35*Assumption!$D$5</f>
        <v>1325.5864646542395</v>
      </c>
      <c r="BG37" s="15">
        <f>BE35*Assumption!$D$5</f>
        <v>1283.6419911112155</v>
      </c>
      <c r="BH37" s="15">
        <f>BF35*Assumption!$D$5</f>
        <v>1333.5973282957702</v>
      </c>
      <c r="BI37" s="15">
        <f>BG35*Assumption!$D$5</f>
        <v>1386.39355280016</v>
      </c>
      <c r="BJ37" s="96">
        <f>BH35*Assumption!$D$5</f>
        <v>1350.4242529028736</v>
      </c>
      <c r="BK37" s="15">
        <f>BI35*Assumption!$D$5</f>
        <v>1406.3443118186992</v>
      </c>
      <c r="BL37" s="15">
        <f>BJ35*Assumption!$D$5</f>
        <v>1463.5200482941736</v>
      </c>
      <c r="BM37" s="15">
        <f>BK35*Assumption!$D$5</f>
        <v>431.88987103049755</v>
      </c>
      <c r="BN37" s="15">
        <f>BL35*Assumption!$D$5</f>
        <v>448.10705170640153</v>
      </c>
      <c r="BO37" s="15">
        <f>BM35*Assumption!$D$5</f>
        <v>1496.0759782552743</v>
      </c>
      <c r="BP37" s="15">
        <f>BN35*Assumption!$D$5</f>
        <v>1425.4506868575363</v>
      </c>
      <c r="BQ37" s="15">
        <f>BO35*Assumption!$D$5</f>
        <v>1470.7115991202659</v>
      </c>
      <c r="BR37" s="15">
        <f>BP35*Assumption!$D$5</f>
        <v>1518.1916934214289</v>
      </c>
      <c r="BS37" s="15">
        <f>BQ35*Assumption!$D$5</f>
        <v>1446.1712813945794</v>
      </c>
      <c r="BT37" s="15">
        <f>BR35*Assumption!$D$5</f>
        <v>1498.8805904758879</v>
      </c>
      <c r="BU37" s="15">
        <f>BS35*Assumption!$D$5</f>
        <v>1554.6059223215555</v>
      </c>
      <c r="BV37" s="96">
        <f>BT35*Assumption!$D$5</f>
        <v>1487.1853492909306</v>
      </c>
      <c r="BW37" s="15">
        <f>BU35*Assumption!$D$5</f>
        <v>1545.4787456983729</v>
      </c>
      <c r="BX37" s="15">
        <f>BV35*Assumption!$D$5</f>
        <v>1604.8471812094795</v>
      </c>
      <c r="BY37" s="15">
        <f>BW35*Assumption!$D$5</f>
        <v>485.11128826631972</v>
      </c>
      <c r="BZ37" s="15">
        <f>BX35*Assumption!$D$5</f>
        <v>503.72576927985659</v>
      </c>
      <c r="CA37" s="15">
        <f>BY35*Assumption!$D$5</f>
        <v>1685.1610897919843</v>
      </c>
      <c r="CB37" s="15">
        <f>BZ35*Assumption!$D$5</f>
        <v>1629.7565345024852</v>
      </c>
      <c r="CC37" s="15">
        <f>CA35*Assumption!$D$5</f>
        <v>1680.1923401469969</v>
      </c>
      <c r="CD37" s="15">
        <f>CB35*Assumption!$D$5</f>
        <v>1732.8468408648152</v>
      </c>
      <c r="CE37" s="15">
        <f>CC35*Assumption!$D$5</f>
        <v>1672.2933093452014</v>
      </c>
      <c r="CF37" s="15">
        <f>CD35*Assumption!$D$5</f>
        <v>1730.6209038115928</v>
      </c>
      <c r="CG37" s="15">
        <f>CE35*Assumption!$D$5</f>
        <v>1792.4464935725757</v>
      </c>
      <c r="CH37" s="96">
        <f>CF35*Assumption!$D$5</f>
        <v>1740.0599429395363</v>
      </c>
      <c r="CI37" s="15">
        <f>CG35*Assumption!$D$5</f>
        <v>1804.8186932841902</v>
      </c>
      <c r="CJ37" s="15">
        <f>CH35*Assumption!$D$5</f>
        <v>1870.8894587402754</v>
      </c>
      <c r="CK37" s="15">
        <f>CI35*Assumption!$D$5</f>
        <v>563.22806884768625</v>
      </c>
      <c r="CL37" s="15">
        <f>CJ35*Assumption!$D$5</f>
        <v>584.10606838550814</v>
      </c>
      <c r="CM37" s="15">
        <f>CK35*Assumption!$D$5</f>
        <v>1955.3937305972374</v>
      </c>
      <c r="CN37" s="15">
        <f>CL35*Assumption!$D$5</f>
        <v>1888.5378901081444</v>
      </c>
      <c r="CO37" s="15">
        <f>CM35*Assumption!$D$5</f>
        <v>1945.2617515837494</v>
      </c>
      <c r="CP37" s="15">
        <f>CN35*Assumption!$D$5</f>
        <v>2004.7654285207561</v>
      </c>
      <c r="CQ37" s="15">
        <f>CO35*Assumption!$D$5</f>
        <v>1933.3269655629667</v>
      </c>
      <c r="CR37" s="15">
        <f>CP35*Assumption!$D$5</f>
        <v>1999.6298792192051</v>
      </c>
      <c r="CS37" s="15">
        <f>CQ35*Assumption!$D$5</f>
        <v>2069.9986791343499</v>
      </c>
      <c r="CT37" s="96">
        <f>CR35*Assumption!$D$5</f>
        <v>2008.5109018754392</v>
      </c>
    </row>
    <row r="38" spans="1:98" x14ac:dyDescent="0.25">
      <c r="A38" s="4" t="s">
        <v>155</v>
      </c>
      <c r="B38" t="s">
        <v>8</v>
      </c>
      <c r="C38" s="8">
        <v>219</v>
      </c>
      <c r="D38">
        <v>222</v>
      </c>
      <c r="E38">
        <v>275</v>
      </c>
      <c r="F38">
        <v>302</v>
      </c>
      <c r="G38">
        <v>320</v>
      </c>
      <c r="H38">
        <v>249</v>
      </c>
      <c r="I38">
        <v>241</v>
      </c>
      <c r="J38">
        <v>282</v>
      </c>
      <c r="K38">
        <v>321</v>
      </c>
      <c r="L38">
        <v>363</v>
      </c>
      <c r="M38">
        <v>377</v>
      </c>
      <c r="N38" s="36">
        <v>394</v>
      </c>
      <c r="O38" s="500">
        <v>523</v>
      </c>
      <c r="P38" s="501">
        <v>512</v>
      </c>
      <c r="Q38" s="502">
        <v>655</v>
      </c>
      <c r="R38" s="503">
        <v>603</v>
      </c>
      <c r="S38" s="504">
        <v>532</v>
      </c>
      <c r="T38" s="505">
        <v>331</v>
      </c>
      <c r="U38" s="506">
        <v>376</v>
      </c>
      <c r="V38" s="507">
        <v>511</v>
      </c>
      <c r="W38" s="508">
        <v>772</v>
      </c>
      <c r="X38" s="509">
        <v>1261</v>
      </c>
      <c r="Y38" s="510">
        <v>1364</v>
      </c>
      <c r="Z38" s="511">
        <v>1583</v>
      </c>
      <c r="AA38" s="1541">
        <v>1778</v>
      </c>
      <c r="AB38" s="1542">
        <v>1020</v>
      </c>
      <c r="AC38" s="1543">
        <v>1138</v>
      </c>
      <c r="AD38" s="1544">
        <v>860</v>
      </c>
      <c r="AE38" s="1545">
        <v>626</v>
      </c>
      <c r="AF38" s="1546">
        <v>569</v>
      </c>
      <c r="AG38" s="1547">
        <v>522</v>
      </c>
      <c r="AH38" s="15">
        <f>AC35*Assumption!$G$5+'Agency North'!AD35*Assumption!$F$5+'Agency North'!AE35*Assumption!$E$5</f>
        <v>1437.6</v>
      </c>
      <c r="AI38" s="15">
        <f>AD35*Assumption!$G$5+'Agency North'!AE35*Assumption!$F$5+'Agency North'!AF35*Assumption!$E$5</f>
        <v>1850.5</v>
      </c>
      <c r="AJ38" s="15">
        <f>AE35*Assumption!$G$5+'Agency North'!AF35*Assumption!$F$5+'Agency North'!AG35*Assumption!$E$5</f>
        <v>1930.6</v>
      </c>
      <c r="AK38" s="15">
        <f>AF35*Assumption!$G$5+'Agency North'!AG35*Assumption!$F$5+'Agency North'!AH35*Assumption!$E$5</f>
        <v>2088.0551599999999</v>
      </c>
      <c r="AL38" s="96">
        <f>AG35*Assumption!$G$5+'Agency North'!AH35*Assumption!$F$5+'Agency North'!AI35*Assumption!$E$5</f>
        <v>1967.4720342400001</v>
      </c>
      <c r="AM38" s="15">
        <f>AH35*Assumption!$G$5+'Agency North'!AI35*Assumption!$F$5+'Agency North'!AJ35*Assumption!$E$5</f>
        <v>1942.553061885</v>
      </c>
      <c r="AN38" s="15">
        <f>AI35*Assumption!$G$5+'Agency North'!AJ35*Assumption!$F$5+'Agency North'!AK35*Assumption!$E$5</f>
        <v>2014.3884971149998</v>
      </c>
      <c r="AO38" s="15">
        <f>AJ35*Assumption!$G$5+'Agency North'!AK35*Assumption!$F$5+'Agency North'!AL35*Assumption!$E$5</f>
        <v>2125.8304925477082</v>
      </c>
      <c r="AP38" s="15">
        <f>AK35*Assumption!$G$5+'Agency North'!AL35*Assumption!$F$5+'Agency North'!AM35*Assumption!$E$5</f>
        <v>1662.1600106817521</v>
      </c>
      <c r="AQ38" s="15">
        <f>AL35*Assumption!$G$5+'Agency North'!AM35*Assumption!$F$5+'Agency North'!AN35*Assumption!$E$5</f>
        <v>1174.7697651203187</v>
      </c>
      <c r="AR38" s="15">
        <f>AM35*Assumption!$G$5+'Agency North'!AN35*Assumption!$F$5+'Agency North'!AO35*Assumption!$E$5</f>
        <v>1280.3228989244124</v>
      </c>
      <c r="AS38" s="15">
        <f>AN35*Assumption!$G$5+'Agency North'!AO35*Assumption!$F$5+'Agency North'!AP35*Assumption!$E$5</f>
        <v>1664.5559808172422</v>
      </c>
      <c r="AT38" s="15">
        <f>AO35*Assumption!$G$5+'Agency North'!AP35*Assumption!$F$5+'Agency North'!AQ35*Assumption!$E$5</f>
        <v>2133.1521898928522</v>
      </c>
      <c r="AU38" s="15">
        <f>AP35*Assumption!$G$5+'Agency North'!AQ35*Assumption!$F$5+'Agency North'!AR35*Assumption!$E$5</f>
        <v>2189.844460572775</v>
      </c>
      <c r="AV38" s="15">
        <f>AQ35*Assumption!$G$5+'Agency North'!AR35*Assumption!$F$5+'Agency North'!AS35*Assumption!$E$5</f>
        <v>2171.8600222087566</v>
      </c>
      <c r="AW38" s="15">
        <f>AR35*Assumption!$G$5+'Agency North'!AS35*Assumption!$F$5+'Agency North'!AT35*Assumption!$E$5</f>
        <v>2217.9100740253357</v>
      </c>
      <c r="AX38" s="96">
        <f>AS35*Assumption!$G$5+'Agency North'!AT35*Assumption!$F$5+'Agency North'!AU35*Assumption!$E$5</f>
        <v>2277.1030028663167</v>
      </c>
      <c r="AY38" s="15">
        <f>AT35*Assumption!$G$5+'Agency North'!AU35*Assumption!$F$5+'Agency North'!AV35*Assumption!$E$5</f>
        <v>2264.6264041871937</v>
      </c>
      <c r="AZ38" s="15">
        <f>AU35*Assumption!$G$5+'Agency North'!AV35*Assumption!$F$5+'Agency North'!AW35*Assumption!$E$5</f>
        <v>2316.1220620550075</v>
      </c>
      <c r="BA38" s="15">
        <f>AV35*Assumption!$G$5+'Agency North'!AW35*Assumption!$F$5+'Agency North'!AX35*Assumption!$E$5</f>
        <v>2381.1974316889937</v>
      </c>
      <c r="BB38" s="15">
        <f>AW35*Assumption!$G$5+'Agency North'!AX35*Assumption!$F$5+'Agency North'!AY35*Assumption!$E$5</f>
        <v>1870.0131619230838</v>
      </c>
      <c r="BC38" s="15">
        <f>AX35*Assumption!$G$5+'Agency North'!AY35*Assumption!$F$5+'Agency North'!AZ35*Assumption!$E$5</f>
        <v>1322.7208299546912</v>
      </c>
      <c r="BD38" s="15">
        <f>AY35*Assumption!$G$5+'Agency North'!AZ35*Assumption!$F$5+'Agency North'!BA35*Assumption!$E$5</f>
        <v>1590.2760536543667</v>
      </c>
      <c r="BE38" s="15">
        <f>AZ35*Assumption!$G$5+'Agency North'!BA35*Assumption!$F$5+'Agency North'!BB35*Assumption!$E$5</f>
        <v>2227.2397813650427</v>
      </c>
      <c r="BF38" s="15">
        <f>BA35*Assumption!$G$5+'Agency North'!BB35*Assumption!$F$5+'Agency North'!BC35*Assumption!$E$5</f>
        <v>2801.7735436513012</v>
      </c>
      <c r="BG38" s="15">
        <f>BB35*Assumption!$G$5+'Agency North'!BC35*Assumption!$F$5+'Agency North'!BD35*Assumption!$E$5</f>
        <v>2841.008959616991</v>
      </c>
      <c r="BH38" s="15">
        <f>BC35*Assumption!$G$5+'Agency North'!BD35*Assumption!$F$5+'Agency North'!BE35*Assumption!$E$5</f>
        <v>2866.3067340733214</v>
      </c>
      <c r="BI38" s="15">
        <f>BD35*Assumption!$G$5+'Agency North'!BE35*Assumption!$F$5+'Agency North'!BF35*Assumption!$E$5</f>
        <v>2906.0833002179061</v>
      </c>
      <c r="BJ38" s="96">
        <f>BE35*Assumption!$G$5+'Agency North'!BF35*Assumption!$F$5+'Agency North'!BG35*Assumption!$E$5</f>
        <v>2960.8612281198912</v>
      </c>
      <c r="BK38" s="15">
        <f>BF35*Assumption!$G$5+'Agency North'!BG35*Assumption!$F$5+'Agency North'!BH35*Assumption!$E$5</f>
        <v>3001.0245118524981</v>
      </c>
      <c r="BL38" s="15">
        <f>BG35*Assumption!$G$5+'Agency North'!BH35*Assumption!$F$5+'Agency North'!BI35*Assumption!$E$5</f>
        <v>3054.9563770179657</v>
      </c>
      <c r="BM38" s="15">
        <f>BH35*Assumption!$G$5+'Agency North'!BI35*Assumption!$F$5+'Agency North'!BJ35*Assumption!$E$5</f>
        <v>3121.5911670001606</v>
      </c>
      <c r="BN38" s="15">
        <f>BI35*Assumption!$G$5+'Agency North'!BJ35*Assumption!$F$5+'Agency North'!BK35*Assumption!$E$5</f>
        <v>2330.2973870753044</v>
      </c>
      <c r="BO38" s="15">
        <f>BJ35*Assumption!$G$5+'Agency North'!BK35*Assumption!$F$5+'Agency North'!BL35*Assumption!$E$5</f>
        <v>1619.9164000662881</v>
      </c>
      <c r="BP38" s="15">
        <f>BK35*Assumption!$G$5+'Agency North'!BL35*Assumption!$F$5+'Agency North'!BM35*Assumption!$E$5</f>
        <v>1862.8101488599991</v>
      </c>
      <c r="BQ38" s="15">
        <f>BL35*Assumption!$G$5+'Agency North'!BM35*Assumption!$F$5+'Agency North'!BN35*Assumption!$E$5</f>
        <v>2585.7662792511182</v>
      </c>
      <c r="BR38" s="15">
        <f>BM35*Assumption!$G$5+'Agency North'!BN35*Assumption!$F$5+'Agency North'!BO35*Assumption!$E$5</f>
        <v>3233.7161547891083</v>
      </c>
      <c r="BS38" s="15">
        <f>BN35*Assumption!$G$5+'Agency North'!BO35*Assumption!$F$5+'Agency North'!BP35*Assumption!$E$5</f>
        <v>3262.4440907745802</v>
      </c>
      <c r="BT38" s="15">
        <f>BO35*Assumption!$G$5+'Agency North'!BP35*Assumption!$F$5+'Agency North'!BQ35*Assumption!$E$5</f>
        <v>3265.3664947187617</v>
      </c>
      <c r="BU38" s="15">
        <f>BP35*Assumption!$G$5+'Agency North'!BQ35*Assumption!$F$5+'Agency North'!BR35*Assumption!$E$5</f>
        <v>3286.6730372734455</v>
      </c>
      <c r="BV38" s="96">
        <f>BQ35*Assumption!$G$5+'Agency North'!BR35*Assumption!$F$5+'Agency North'!BS35*Assumption!$E$5</f>
        <v>3326.9514947653834</v>
      </c>
      <c r="BW38" s="15">
        <f>BR35*Assumption!$G$5+'Agency North'!BS35*Assumption!$F$5+'Agency North'!BT35*Assumption!$E$5</f>
        <v>3344.5271361509122</v>
      </c>
      <c r="BX38" s="15">
        <f>BS35*Assumption!$G$5+'Agency North'!BT35*Assumption!$F$5+'Agency North'!BU35*Assumption!$E$5</f>
        <v>3379.1329415318769</v>
      </c>
      <c r="BY38" s="15">
        <f>BT35*Assumption!$G$5+'Agency North'!BU35*Assumption!$F$5+'Agency North'!BV35*Assumption!$E$5</f>
        <v>3429.4990279273716</v>
      </c>
      <c r="BZ38" s="15">
        <f>BU35*Assumption!$G$5+'Agency North'!BV35*Assumption!$F$5+'Agency North'!BW35*Assumption!$E$5</f>
        <v>2567.125584082858</v>
      </c>
      <c r="CA38" s="15">
        <f>BV35*Assumption!$G$5+'Agency North'!BW35*Assumption!$F$5+'Agency North'!BX35*Assumption!$E$5</f>
        <v>1795.2282378273649</v>
      </c>
      <c r="CB38" s="15">
        <f>BW35*Assumption!$G$5+'Agency North'!BX35*Assumption!$F$5+'Agency North'!BY35*Assumption!$E$5</f>
        <v>2096.6354560939781</v>
      </c>
      <c r="CC38" s="15">
        <f>BX35*Assumption!$G$5+'Agency North'!BY35*Assumption!$F$5+'Agency North'!BZ35*Assumption!$E$5</f>
        <v>2932.2667916045175</v>
      </c>
      <c r="CD38" s="15">
        <f>BY35*Assumption!$G$5+'Agency North'!BZ35*Assumption!$F$5+'Agency North'!CA35*Assumption!$E$5</f>
        <v>3680.0843159416081</v>
      </c>
      <c r="CE38" s="15">
        <f>BZ35*Assumption!$G$5+'Agency North'!CA35*Assumption!$F$5+'Agency North'!CB35*Assumption!$E$5</f>
        <v>3726.5958226276225</v>
      </c>
      <c r="CF38" s="15">
        <f>CA35*Assumption!$G$5+'Agency North'!CB35*Assumption!$F$5+'Agency North'!CC35*Assumption!$E$5</f>
        <v>3746.2556212312948</v>
      </c>
      <c r="CG38" s="15">
        <f>CB35*Assumption!$G$5+'Agency North'!CC35*Assumption!$F$5+'Agency North'!CD35*Assumption!$E$5</f>
        <v>3784.0106780103206</v>
      </c>
      <c r="CH38" s="96">
        <f>CC35*Assumption!$G$5+'Agency North'!CD35*Assumption!$F$5+'Agency North'!CE35*Assumption!$E$5</f>
        <v>3840.8082243508384</v>
      </c>
      <c r="CI38" s="15">
        <f>CD35*Assumption!$G$5+'Agency North'!CE35*Assumption!$F$5+'Agency North'!CF35*Assumption!$E$5</f>
        <v>3879.0874127783036</v>
      </c>
      <c r="CJ38" s="15">
        <f>CE35*Assumption!$G$5+'Agency North'!CF35*Assumption!$F$5+'Agency North'!CG35*Assumption!$E$5</f>
        <v>3934.0682219248138</v>
      </c>
      <c r="CK38" s="15">
        <f>CF35*Assumption!$G$5+'Agency North'!CG35*Assumption!$F$5+'Agency North'!CH35*Assumption!$E$5</f>
        <v>4004.3374926893421</v>
      </c>
      <c r="CL38" s="15">
        <f>CG35*Assumption!$G$5+'Agency North'!CH35*Assumption!$F$5+'Agency North'!CI35*Assumption!$E$5</f>
        <v>2992.732939123006</v>
      </c>
      <c r="CM38" s="15">
        <f>CH35*Assumption!$G$5+'Agency North'!CI35*Assumption!$F$5+'Agency North'!CJ35*Assumption!$E$5</f>
        <v>2088.5033454167915</v>
      </c>
      <c r="CN38" s="15">
        <f>CI35*Assumption!$G$5+'Agency North'!CJ35*Assumption!$F$5+'Agency North'!CK35*Assumption!$E$5</f>
        <v>2432.7642880592184</v>
      </c>
      <c r="CO38" s="15">
        <f>CJ35*Assumption!$G$5+'Agency North'!CK35*Assumption!$F$5+'Agency North'!CL35*Assumption!$E$5</f>
        <v>3400.0732258272492</v>
      </c>
      <c r="CP38" s="15">
        <f>CK35*Assumption!$G$5+'Agency North'!CL35*Assumption!$F$5+'Agency North'!CM35*Assumption!$E$5</f>
        <v>4264.6549081063613</v>
      </c>
      <c r="CQ38" s="15">
        <f>CL35*Assumption!$G$5+'Agency North'!CM35*Assumption!$F$5+'Agency North'!CN35*Assumption!$E$5</f>
        <v>4314.3350557790691</v>
      </c>
      <c r="CR38" s="15">
        <f>CM35*Assumption!$G$5+'Agency North'!CN35*Assumption!$F$5+'Agency North'!CO35*Assumption!$E$5</f>
        <v>4333.846761437002</v>
      </c>
      <c r="CS38" s="15">
        <f>CN35*Assumption!$G$5+'Agency North'!CO35*Assumption!$F$5+'Agency North'!CP35*Assumption!$E$5</f>
        <v>4374.6231961914682</v>
      </c>
      <c r="CT38" s="96">
        <f>CO35*Assumption!$G$5+'Agency North'!CP35*Assumption!$F$5+'Agency North'!CQ35*Assumption!$E$5</f>
        <v>4437.6168822091622</v>
      </c>
    </row>
    <row r="39" spans="1:98" x14ac:dyDescent="0.25">
      <c r="A39" s="4" t="s">
        <v>156</v>
      </c>
      <c r="B39" t="s">
        <v>1</v>
      </c>
      <c r="C39" s="8">
        <v>169</v>
      </c>
      <c r="D39">
        <v>184</v>
      </c>
      <c r="E39">
        <v>225</v>
      </c>
      <c r="F39">
        <v>255</v>
      </c>
      <c r="G39">
        <v>228</v>
      </c>
      <c r="H39">
        <v>252</v>
      </c>
      <c r="I39">
        <v>216</v>
      </c>
      <c r="J39">
        <v>248</v>
      </c>
      <c r="K39">
        <v>242</v>
      </c>
      <c r="L39">
        <v>265</v>
      </c>
      <c r="M39">
        <v>300</v>
      </c>
      <c r="N39" s="36">
        <v>304</v>
      </c>
      <c r="O39" s="512">
        <v>365</v>
      </c>
      <c r="P39" s="513">
        <v>394</v>
      </c>
      <c r="Q39" s="514">
        <v>440</v>
      </c>
      <c r="R39" s="515">
        <v>565</v>
      </c>
      <c r="S39" s="516">
        <v>563</v>
      </c>
      <c r="T39" s="517">
        <v>693</v>
      </c>
      <c r="U39" s="518">
        <v>701</v>
      </c>
      <c r="V39" s="519">
        <v>622</v>
      </c>
      <c r="W39" s="520">
        <v>550</v>
      </c>
      <c r="X39" s="521">
        <v>530</v>
      </c>
      <c r="Y39" s="522">
        <v>583</v>
      </c>
      <c r="Z39" s="523">
        <v>672</v>
      </c>
      <c r="AA39" s="1548">
        <v>1048</v>
      </c>
      <c r="AB39" s="1549">
        <v>609</v>
      </c>
      <c r="AC39" s="1550">
        <v>734</v>
      </c>
      <c r="AD39" s="1551">
        <v>718</v>
      </c>
      <c r="AE39" s="1552">
        <v>841</v>
      </c>
      <c r="AF39" s="1553">
        <v>867</v>
      </c>
      <c r="AG39" s="1554">
        <v>817</v>
      </c>
      <c r="AH39" s="15">
        <f>W35*Assumption!$M$5+'Agency North'!X35*Assumption!$L$5+'Agency North'!Y35*Assumption!$K$5+'Agency North'!Z35*Assumption!$J$5+'Agency North'!AA35*Assumption!$I$5+'Agency North'!AB35*Assumption!$H$5</f>
        <v>1991.9499999999998</v>
      </c>
      <c r="AI39" s="15">
        <f>X35*Assumption!$M$5+'Agency North'!Y35*Assumption!$L$5+'Agency North'!Z35*Assumption!$K$5+'Agency North'!AA35*Assumption!$J$5+'Agency North'!AB35*Assumption!$I$5+'Agency North'!AC35*Assumption!$H$5</f>
        <v>1985.2</v>
      </c>
      <c r="AJ39" s="15">
        <f>Y35*Assumption!$M$5+'Agency North'!Z35*Assumption!$L$5+'Agency North'!AA35*Assumption!$K$5+'Agency North'!AB35*Assumption!$J$5+'Agency North'!AC35*Assumption!$I$5+'Agency North'!AD35*Assumption!$H$5</f>
        <v>1883.8</v>
      </c>
      <c r="AK39" s="15">
        <f>Z35*Assumption!$M$5+'Agency North'!AA35*Assumption!$L$5+'Agency North'!AB35*Assumption!$K$5+'Agency North'!AC35*Assumption!$J$5+'Agency North'!AD35*Assumption!$I$5+'Agency North'!AE35*Assumption!$H$5</f>
        <v>1745.8000000000002</v>
      </c>
      <c r="AL39" s="96">
        <f>AA35*Assumption!$M$5+'Agency North'!AB35*Assumption!$L$5+'Agency North'!AC35*Assumption!$K$5+'Agency North'!AD35*Assumption!$J$5+'Agency North'!AE35*Assumption!$I$5+'Agency North'!AF35*Assumption!$H$5</f>
        <v>1978.6999999999998</v>
      </c>
      <c r="AM39" s="15">
        <f>AB35*Assumption!$M$5+'Agency North'!AC35*Assumption!$L$5+'Agency North'!AD35*Assumption!$K$5+'Agency North'!AE35*Assumption!$J$5+'Agency North'!AF35*Assumption!$I$5+'Agency North'!AG35*Assumption!$H$5</f>
        <v>2132.9500000000003</v>
      </c>
      <c r="AN39" s="15">
        <f>AC35*Assumption!$M$5+'Agency North'!AD35*Assumption!$L$5+'Agency North'!AE35*Assumption!$K$5+'Agency North'!AF35*Assumption!$J$5+'Agency North'!AG35*Assumption!$I$5+'Agency North'!AH35*Assumption!$H$5</f>
        <v>2219.0066724999997</v>
      </c>
      <c r="AO39" s="15">
        <f>AD35*Assumption!$M$5+'Agency North'!AE35*Assumption!$L$5+'Agency North'!AF35*Assumption!$K$5+'Agency North'!AG35*Assumption!$J$5+'Agency North'!AH35*Assumption!$I$5+'Agency North'!AI35*Assumption!$H$5</f>
        <v>2325.7781601024999</v>
      </c>
      <c r="AP39" s="15">
        <f>AE35*Assumption!$M$5+'Agency North'!AF35*Assumption!$L$5+'Agency North'!AG35*Assumption!$K$5+'Agency North'!AH35*Assumption!$J$5+'Agency North'!AI35*Assumption!$I$5+'Agency North'!AJ35*Assumption!$H$5</f>
        <v>2354.38913448125</v>
      </c>
      <c r="AQ39" s="15">
        <f>AF35*Assumption!$M$5+'Agency North'!AG35*Assumption!$L$5+'Agency North'!AH35*Assumption!$K$5+'Agency North'!AI35*Assumption!$J$5+'Agency North'!AJ35*Assumption!$I$5+'Agency North'!AK35*Assumption!$H$5</f>
        <v>2483.8692419567187</v>
      </c>
      <c r="AR39" s="15">
        <f>AG35*Assumption!$M$5+'Agency North'!AH35*Assumption!$L$5+'Agency North'!AI35*Assumption!$K$5+'Agency North'!AJ35*Assumption!$J$5+'Agency North'!AK35*Assumption!$I$5+'Agency North'!AL35*Assumption!$H$5</f>
        <v>2495.2450836806706</v>
      </c>
      <c r="AS39" s="15">
        <f>AH35*Assumption!$M$5+'Agency North'!AI35*Assumption!$L$5+'Agency North'!AJ35*Assumption!$K$5+'Agency North'!AK35*Assumption!$J$5+'Agency North'!AL35*Assumption!$I$5+'Agency North'!AM35*Assumption!$H$5</f>
        <v>2173.2974460475843</v>
      </c>
      <c r="AT39" s="15">
        <f>AI35*Assumption!$M$5+'Agency North'!AJ35*Assumption!$L$5+'Agency North'!AK35*Assumption!$K$5+'Agency North'!AL35*Assumption!$J$5+'Agency North'!AM35*Assumption!$I$5+'Agency North'!AN35*Assumption!$H$5</f>
        <v>1864.078020174449</v>
      </c>
      <c r="AU39" s="15">
        <f>AJ35*Assumption!$M$5+'Agency North'!AK35*Assumption!$L$5+'Agency North'!AL35*Assumption!$K$5+'Agency North'!AM35*Assumption!$J$5+'Agency North'!AN35*Assumption!$I$5+'Agency North'!AO35*Assumption!$H$5</f>
        <v>1961.0443619994294</v>
      </c>
      <c r="AV39" s="15">
        <f>AK35*Assumption!$M$5+'Agency North'!AL35*Assumption!$L$5+'Agency North'!AM35*Assumption!$K$5+'Agency North'!AN35*Assumption!$J$5+'Agency North'!AO35*Assumption!$I$5+'Agency North'!AP35*Assumption!$H$5</f>
        <v>2007.9462418880776</v>
      </c>
      <c r="AW39" s="15">
        <f>AL35*Assumption!$M$5+'Agency North'!AM35*Assumption!$L$5+'Agency North'!AN35*Assumption!$K$5+'Agency North'!AO35*Assumption!$J$5+'Agency North'!AP35*Assumption!$I$5+'Agency North'!AQ35*Assumption!$H$5</f>
        <v>2111.101337994271</v>
      </c>
      <c r="AX39" s="96">
        <f>AM35*Assumption!$M$5+'Agency North'!AN35*Assumption!$L$5+'Agency North'!AO35*Assumption!$K$5+'Agency North'!AP35*Assumption!$J$5+'Agency North'!AQ35*Assumption!$I$5+'Agency North'!AR35*Assumption!$H$5</f>
        <v>2199.3107980834716</v>
      </c>
      <c r="AY39" s="15">
        <f>AN35*Assumption!$M$5+'Agency North'!AO35*Assumption!$L$5+'Agency North'!AP35*Assumption!$K$5+'Agency North'!AQ35*Assumption!$J$5+'Agency North'!AR35*Assumption!$I$5+'Agency North'!AS35*Assumption!$H$5</f>
        <v>2386.939628730664</v>
      </c>
      <c r="AZ39" s="15">
        <f>AO35*Assumption!$M$5+'Agency North'!AP35*Assumption!$L$5+'Agency North'!AQ35*Assumption!$K$5+'Agency North'!AR35*Assumption!$J$5+'Agency North'!AS35*Assumption!$I$5+'Agency North'!AT35*Assumption!$H$5</f>
        <v>2650.8983487937667</v>
      </c>
      <c r="BA39" s="15">
        <f>AP35*Assumption!$M$5+'Agency North'!AQ35*Assumption!$L$5+'Agency North'!AR35*Assumption!$K$5+'Agency North'!AS35*Assumption!$J$5+'Agency North'!AT35*Assumption!$I$5+'Agency North'!AU35*Assumption!$H$5</f>
        <v>2716.0174026572854</v>
      </c>
      <c r="BB39" s="15">
        <f>AQ35*Assumption!$M$5+'Agency North'!AR35*Assumption!$L$5+'Agency North'!AS35*Assumption!$K$5+'Agency North'!AT35*Assumption!$J$5+'Agency North'!AU35*Assumption!$I$5+'Agency North'!AV35*Assumption!$H$5</f>
        <v>2706.924491203732</v>
      </c>
      <c r="BC39" s="15">
        <f>AR35*Assumption!$M$5+'Agency North'!AS35*Assumption!$L$5+'Agency North'!AT35*Assumption!$K$5+'Agency North'!AU35*Assumption!$J$5+'Agency North'!AV35*Assumption!$I$5+'Agency North'!AW35*Assumption!$H$5</f>
        <v>2763.3593470396768</v>
      </c>
      <c r="BD39" s="15">
        <f>AS35*Assumption!$M$5+'Agency North'!AT35*Assumption!$L$5+'Agency North'!AU35*Assumption!$K$5+'Agency North'!AV35*Assumption!$J$5+'Agency North'!AW35*Assumption!$I$5+'Agency North'!AX35*Assumption!$H$5</f>
        <v>2833.7037455108702</v>
      </c>
      <c r="BE39" s="15">
        <f>AT35*Assumption!$M$5+'Agency North'!AU35*Assumption!$L$5+'Agency North'!AV35*Assumption!$K$5+'Agency North'!AW35*Assumption!$J$5+'Agency North'!AX35*Assumption!$I$5+'Agency North'!AY35*Assumption!$H$5</f>
        <v>2484.9528595390257</v>
      </c>
      <c r="BF39" s="15">
        <f>AU35*Assumption!$M$5+'Agency North'!AV35*Assumption!$L$5+'Agency North'!AW35*Assumption!$K$5+'Agency North'!AX35*Assumption!$J$5+'Agency North'!AY35*Assumption!$I$5+'Agency North'!AZ35*Assumption!$H$5</f>
        <v>2120.6894998253065</v>
      </c>
      <c r="BG39" s="15">
        <f>AV35*Assumption!$M$5+'Agency North'!AW35*Assumption!$L$5+'Agency North'!AX35*Assumption!$K$5+'Agency North'!AY35*Assumption!$J$5+'Agency North'!AZ35*Assumption!$I$5+'Agency North'!BA35*Assumption!$H$5</f>
        <v>2305.7167717531415</v>
      </c>
      <c r="BH39" s="15">
        <f>AW35*Assumption!$M$5+'Agency North'!AX35*Assumption!$L$5+'Agency North'!AY35*Assumption!$K$5+'Agency North'!AZ35*Assumption!$J$5+'Agency North'!BA35*Assumption!$I$5+'Agency North'!BB35*Assumption!$H$5</f>
        <v>2506.4872805150858</v>
      </c>
      <c r="BI39" s="15">
        <f>AX35*Assumption!$M$5+'Agency North'!AY35*Assumption!$L$5+'Agency North'!AZ35*Assumption!$K$5+'Agency North'!BA35*Assumption!$J$5+'Agency North'!BB35*Assumption!$I$5+'Agency North'!BC35*Assumption!$H$5</f>
        <v>2662.750715730514</v>
      </c>
      <c r="BJ39" s="96">
        <f>AY35*Assumption!$M$5+'Agency North'!AZ35*Assumption!$L$5+'Agency North'!BA35*Assumption!$K$5+'Agency North'!BB35*Assumption!$J$5+'Agency North'!BC35*Assumption!$I$5+'Agency North'!BD35*Assumption!$H$5</f>
        <v>2822.4354905395849</v>
      </c>
      <c r="BK39" s="15">
        <f>AZ35*Assumption!$M$5+'Agency North'!BA35*Assumption!$L$5+'Agency North'!BB35*Assumption!$K$5+'Agency North'!BC35*Assumption!$J$5+'Agency North'!BD35*Assumption!$I$5+'Agency North'!BE35*Assumption!$H$5</f>
        <v>3160.9059821091791</v>
      </c>
      <c r="BL39" s="15">
        <f>BA35*Assumption!$M$5+'Agency North'!BB35*Assumption!$L$5+'Agency North'!BC35*Assumption!$K$5+'Agency North'!BD35*Assumption!$J$5+'Agency North'!BE35*Assumption!$I$5+'Agency North'!BF35*Assumption!$H$5</f>
        <v>3476.479861523218</v>
      </c>
      <c r="BM39" s="15">
        <f>BB35*Assumption!$M$5+'Agency North'!BC35*Assumption!$L$5+'Agency North'!BD35*Assumption!$K$5+'Agency North'!BE35*Assumption!$J$5+'Agency North'!BF35*Assumption!$I$5+'Agency North'!BG35*Assumption!$H$5</f>
        <v>3533.0876526379907</v>
      </c>
      <c r="BN39" s="15">
        <f>BC35*Assumption!$M$5+'Agency North'!BD35*Assumption!$L$5+'Agency North'!BE35*Assumption!$K$5+'Agency North'!BF35*Assumption!$J$5+'Agency North'!BG35*Assumption!$I$5+'Agency North'!BH35*Assumption!$H$5</f>
        <v>3576.3627493837735</v>
      </c>
      <c r="BO39" s="15">
        <f>BD35*Assumption!$M$5+'Agency North'!BE35*Assumption!$L$5+'Agency North'!BF35*Assumption!$K$5+'Agency North'!BG35*Assumption!$J$5+'Agency North'!BH35*Assumption!$I$5+'Agency North'!BI35*Assumption!$H$5</f>
        <v>3634.7033308582095</v>
      </c>
      <c r="BP39" s="15">
        <f>BE35*Assumption!$M$5+'Agency North'!BF35*Assumption!$L$5+'Agency North'!BG35*Assumption!$K$5+'Agency North'!BH35*Assumption!$J$5+'Agency North'!BI35*Assumption!$I$5+'Agency North'!BJ35*Assumption!$H$5</f>
        <v>3707.5875575098808</v>
      </c>
      <c r="BQ39" s="15">
        <f>BF35*Assumption!$M$5+'Agency North'!BG35*Assumption!$L$5+'Agency North'!BH35*Assumption!$K$5+'Agency North'!BI35*Assumption!$J$5+'Agency North'!BJ35*Assumption!$I$5+'Agency North'!BK35*Assumption!$H$5</f>
        <v>3186.9905649075918</v>
      </c>
      <c r="BR39" s="15">
        <f>BG35*Assumption!$M$5+'Agency North'!BH35*Assumption!$L$5+'Agency North'!BI35*Assumption!$K$5+'Agency North'!BJ35*Assumption!$J$5+'Agency North'!BK35*Assumption!$I$5+'Agency North'!BL35*Assumption!$H$5</f>
        <v>2707.4653839680859</v>
      </c>
      <c r="BS39" s="15">
        <f>BH35*Assumption!$M$5+'Agency North'!BI35*Assumption!$L$5+'Agency North'!BJ35*Assumption!$K$5+'Agency North'!BK35*Assumption!$J$5+'Agency North'!BL35*Assumption!$I$5+'Agency North'!BM35*Assumption!$H$5</f>
        <v>2867.3700633498966</v>
      </c>
      <c r="BT39" s="15">
        <f>BI35*Assumption!$M$5+'Agency North'!BJ35*Assumption!$L$5+'Agency North'!BK35*Assumption!$K$5+'Agency North'!BL35*Assumption!$J$5+'Agency North'!BM35*Assumption!$I$5+'Agency North'!BN35*Assumption!$H$5</f>
        <v>2990.0792621346659</v>
      </c>
      <c r="BU39" s="15">
        <f>BJ35*Assumption!$M$5+'Agency North'!BK35*Assumption!$L$5+'Agency North'!BL35*Assumption!$K$5+'Agency North'!BM35*Assumption!$J$5+'Agency North'!BN35*Assumption!$I$5+'Agency North'!BO35*Assumption!$H$5</f>
        <v>3120.3275823066051</v>
      </c>
      <c r="BV39" s="96">
        <f>BK35*Assumption!$M$5+'Agency North'!BL35*Assumption!$L$5+'Agency North'!BM35*Assumption!$K$5+'Agency North'!BN35*Assumption!$J$5+'Agency North'!BO35*Assumption!$I$5+'Agency North'!BP35*Assumption!$H$5</f>
        <v>3259.6303797224318</v>
      </c>
      <c r="BW39" s="15">
        <f>BL35*Assumption!$M$5+'Agency North'!BM35*Assumption!$L$5+'Agency North'!BN35*Assumption!$K$5+'Agency North'!BO35*Assumption!$J$5+'Agency North'!BP35*Assumption!$I$5+'Agency North'!BQ35*Assumption!$H$5</f>
        <v>3625.8413197117202</v>
      </c>
      <c r="BX39" s="15">
        <f>BM35*Assumption!$M$5+'Agency North'!BN35*Assumption!$L$5+'Agency North'!BO35*Assumption!$K$5+'Agency North'!BP35*Assumption!$J$5+'Agency North'!BQ35*Assumption!$I$5+'Agency North'!BR35*Assumption!$H$5</f>
        <v>3964.917264235261</v>
      </c>
      <c r="BY39" s="15">
        <f>BN35*Assumption!$M$5+'Agency North'!BO35*Assumption!$L$5+'Agency North'!BP35*Assumption!$K$5+'Agency North'!BQ35*Assumption!$J$5+'Agency North'!BR35*Assumption!$I$5+'Agency North'!BS35*Assumption!$H$5</f>
        <v>4005.170076063459</v>
      </c>
      <c r="BZ39" s="15">
        <f>BO35*Assumption!$M$5+'Agency North'!BP35*Assumption!$L$5+'Agency North'!BQ35*Assumption!$K$5+'Agency North'!BR35*Assumption!$J$5+'Agency North'!BS35*Assumption!$I$5+'Agency North'!BT35*Assumption!$H$5</f>
        <v>4021.8950041856324</v>
      </c>
      <c r="CA39" s="15">
        <f>BP35*Assumption!$M$5+'Agency North'!BQ35*Assumption!$L$5+'Agency North'!BR35*Assumption!$K$5+'Agency North'!BS35*Assumption!$J$5+'Agency North'!BT35*Assumption!$I$5+'Agency North'!BU35*Assumption!$H$5</f>
        <v>4057.2087816096391</v>
      </c>
      <c r="CB39" s="15">
        <f>BQ35*Assumption!$M$5+'Agency North'!BR35*Assumption!$L$5+'Agency North'!BS35*Assumption!$K$5+'Agency North'!BT35*Assumption!$J$5+'Agency North'!BU35*Assumption!$I$5+'Agency North'!BV35*Assumption!$H$5</f>
        <v>4110.4638839040799</v>
      </c>
      <c r="CC39" s="15">
        <f>BR35*Assumption!$M$5+'Agency North'!BS35*Assumption!$L$5+'Agency North'!BT35*Assumption!$K$5+'Agency North'!BU35*Assumption!$J$5+'Agency North'!BV35*Assumption!$I$5+'Agency North'!BW35*Assumption!$H$5</f>
        <v>3529.8427625128074</v>
      </c>
      <c r="CD39" s="15">
        <f>BS35*Assumption!$M$5+'Agency North'!BT35*Assumption!$L$5+'Agency North'!BU35*Assumption!$K$5+'Agency North'!BV35*Assumption!$J$5+'Agency North'!BW35*Assumption!$I$5+'Agency North'!BX35*Assumption!$H$5</f>
        <v>2996.7096800094619</v>
      </c>
      <c r="CE39" s="15">
        <f>BT35*Assumption!$M$5+'Agency North'!BU35*Assumption!$L$5+'Agency North'!BV35*Assumption!$K$5+'Agency North'!BW35*Assumption!$J$5+'Agency North'!BX35*Assumption!$I$5+'Agency North'!BY35*Assumption!$H$5</f>
        <v>3185.2774758009109</v>
      </c>
      <c r="CF39" s="15">
        <f>BU35*Assumption!$M$5+'Agency North'!BV35*Assumption!$L$5+'Agency North'!BW35*Assumption!$K$5+'Agency North'!BX35*Assumption!$J$5+'Agency North'!BY35*Assumption!$I$5+'Agency North'!BZ35*Assumption!$H$5</f>
        <v>3352.6398815659495</v>
      </c>
      <c r="CG39" s="15">
        <f>BV35*Assumption!$M$5+'Agency North'!BW35*Assumption!$L$5+'Agency North'!BX35*Assumption!$K$5+'Agency North'!BY35*Assumption!$J$5+'Agency North'!BZ35*Assumption!$I$5+'Agency North'!CA35*Assumption!$H$5</f>
        <v>3526.35785021735</v>
      </c>
      <c r="CH39" s="96">
        <f>BW35*Assumption!$M$5+'Agency North'!BX35*Assumption!$L$5+'Agency North'!BY35*Assumption!$K$5+'Agency North'!BZ35*Assumption!$J$5+'Agency North'!CA35*Assumption!$I$5+'Agency North'!CB35*Assumption!$H$5</f>
        <v>3707.8465418104265</v>
      </c>
      <c r="CI39" s="15">
        <f>BX35*Assumption!$M$5+'Agency North'!BY35*Assumption!$L$5+'Agency North'!BZ35*Assumption!$K$5+'Agency North'!CA35*Assumption!$J$5+'Agency North'!CB35*Assumption!$I$5+'Agency North'!CC35*Assumption!$H$5</f>
        <v>4142.2084417374344</v>
      </c>
      <c r="CJ39" s="15">
        <f>BY35*Assumption!$M$5+'Agency North'!BZ35*Assumption!$L$5+'Agency North'!CA35*Assumption!$K$5+'Agency North'!CB35*Assumption!$J$5+'Agency North'!CC35*Assumption!$I$5+'Agency North'!CD35*Assumption!$H$5</f>
        <v>4542.9571370846397</v>
      </c>
      <c r="CK39" s="15">
        <f>BZ35*Assumption!$M$5+'Agency North'!CA35*Assumption!$L$5+'Agency North'!CB35*Assumption!$K$5+'Agency North'!CC35*Assumption!$J$5+'Agency North'!CD35*Assumption!$I$5+'Agency North'!CE35*Assumption!$H$5</f>
        <v>4604.0221350780785</v>
      </c>
      <c r="CL39" s="15">
        <f>CA35*Assumption!$M$5+'Agency North'!CB35*Assumption!$L$5+'Agency North'!CC35*Assumption!$K$5+'Agency North'!CD35*Assumption!$J$5+'Agency North'!CE35*Assumption!$I$5+'Agency North'!CF35*Assumption!$H$5</f>
        <v>4643.6916233717002</v>
      </c>
      <c r="CM39" s="15">
        <f>CB35*Assumption!$M$5+'Agency North'!CC35*Assumption!$L$5+'Agency North'!CD35*Assumption!$K$5+'Agency North'!CE35*Assumption!$J$5+'Agency North'!CF35*Assumption!$I$5+'Agency North'!CG35*Assumption!$H$5</f>
        <v>4701.7749967775089</v>
      </c>
      <c r="CN39" s="15">
        <f>CC35*Assumption!$M$5+'Agency North'!CD35*Assumption!$L$5+'Agency North'!CE35*Assumption!$K$5+'Agency North'!CF35*Assumption!$J$5+'Agency North'!CG35*Assumption!$I$5+'Agency North'!CH35*Assumption!$H$5</f>
        <v>4777.6941366723013</v>
      </c>
      <c r="CO39" s="15">
        <f>CD35*Assumption!$M$5+'Agency North'!CE35*Assumption!$L$5+'Agency North'!CF35*Assumption!$K$5+'Agency North'!CG35*Assumption!$J$5+'Agency North'!CH35*Assumption!$I$5+'Agency North'!CI35*Assumption!$H$5</f>
        <v>4105.2158950357316</v>
      </c>
      <c r="CP39" s="15">
        <f>CE35*Assumption!$M$5+'Agency North'!CF35*Assumption!$L$5+'Agency North'!CG35*Assumption!$K$5+'Agency North'!CH35*Assumption!$J$5+'Agency North'!CI35*Assumption!$I$5+'Agency North'!CJ35*Assumption!$H$5</f>
        <v>3487.8474040876667</v>
      </c>
      <c r="CQ39" s="15">
        <f>CF35*Assumption!$M$5+'Agency North'!CG35*Assumption!$L$5+'Agency North'!CH35*Assumption!$K$5+'Agency North'!CI35*Assumption!$J$5+'Agency North'!CJ35*Assumption!$I$5+'Agency North'!CK35*Assumption!$H$5</f>
        <v>3708.4552905580331</v>
      </c>
      <c r="CR39" s="15">
        <f>CG35*Assumption!$M$5+'Agency North'!CH35*Assumption!$L$5+'Agency North'!CI35*Assumption!$K$5+'Agency North'!CJ35*Assumption!$J$5+'Agency North'!CK35*Assumption!$I$5+'Agency North'!CL35*Assumption!$H$5</f>
        <v>3895.5669281210576</v>
      </c>
      <c r="CS39" s="15">
        <f>CH35*Assumption!$M$5+'Agency North'!CI35*Assumption!$L$5+'Agency North'!CJ35*Assumption!$K$5+'Agency North'!CK35*Assumption!$J$5+'Agency North'!CL35*Assumption!$I$5+'Agency North'!CM35*Assumption!$H$5</f>
        <v>4090.6622908072286</v>
      </c>
      <c r="CT39" s="96">
        <f>CI35*Assumption!$M$5+'Agency North'!CJ35*Assumption!$L$5+'Agency North'!CK35*Assumption!$K$5+'Agency North'!CL35*Assumption!$J$5+'Agency North'!CM35*Assumption!$I$5+'Agency North'!CN35*Assumption!$H$5</f>
        <v>4295.4283672158781</v>
      </c>
    </row>
    <row r="40" spans="1:98" s="15" customFormat="1" x14ac:dyDescent="0.25">
      <c r="A40" s="4" t="s">
        <v>157</v>
      </c>
      <c r="B40" s="15" t="s">
        <v>2</v>
      </c>
      <c r="C40" s="15">
        <v>76</v>
      </c>
      <c r="D40" s="15">
        <v>78</v>
      </c>
      <c r="E40" s="15">
        <v>79</v>
      </c>
      <c r="F40" s="15">
        <v>78</v>
      </c>
      <c r="G40" s="15">
        <v>100</v>
      </c>
      <c r="H40" s="15">
        <v>121</v>
      </c>
      <c r="I40" s="15">
        <v>102</v>
      </c>
      <c r="J40" s="15">
        <v>99</v>
      </c>
      <c r="K40" s="15">
        <v>116</v>
      </c>
      <c r="L40" s="15">
        <v>125</v>
      </c>
      <c r="M40" s="15">
        <v>134</v>
      </c>
      <c r="N40" s="96">
        <v>169</v>
      </c>
      <c r="O40" s="524">
        <v>189</v>
      </c>
      <c r="P40" s="525">
        <v>221</v>
      </c>
      <c r="Q40" s="526">
        <v>229</v>
      </c>
      <c r="R40" s="527">
        <v>255</v>
      </c>
      <c r="S40" s="528">
        <v>305</v>
      </c>
      <c r="T40" s="529">
        <v>329</v>
      </c>
      <c r="U40" s="530">
        <v>374</v>
      </c>
      <c r="V40" s="531">
        <v>425</v>
      </c>
      <c r="W40" s="532">
        <v>482</v>
      </c>
      <c r="X40" s="533">
        <v>574</v>
      </c>
      <c r="Y40" s="534">
        <v>600</v>
      </c>
      <c r="Z40" s="535">
        <v>704</v>
      </c>
      <c r="AA40" s="1555">
        <v>773</v>
      </c>
      <c r="AB40" s="1556">
        <v>461</v>
      </c>
      <c r="AC40" s="1557">
        <v>435</v>
      </c>
      <c r="AD40" s="1558">
        <v>423</v>
      </c>
      <c r="AE40" s="1559">
        <v>438</v>
      </c>
      <c r="AF40" s="1560">
        <v>473</v>
      </c>
      <c r="AG40" s="1561">
        <v>548</v>
      </c>
      <c r="AH40" s="143">
        <f t="shared" ref="AH40:AJ40" si="306">SUM(P35:V35)*35%</f>
        <v>1343.3</v>
      </c>
      <c r="AI40" s="143">
        <f>SUM(Q35:W35)*35%</f>
        <v>1628.55</v>
      </c>
      <c r="AJ40" s="143">
        <f t="shared" si="306"/>
        <v>1809.85</v>
      </c>
      <c r="AK40" s="143">
        <f>SUM(S35:Y35)*35%</f>
        <v>2018.4499999999998</v>
      </c>
      <c r="AL40" s="96">
        <f>SUM(T35:Z35)*35%</f>
        <v>2221.7999999999997</v>
      </c>
      <c r="AM40" s="15">
        <f>SUM(U35:AA35)*30%</f>
        <v>1704.8999999999999</v>
      </c>
      <c r="AN40" s="143">
        <f>SUM(V35:AB35)*30%</f>
        <v>1700.7</v>
      </c>
      <c r="AO40" s="143">
        <f t="shared" ref="AO40:AX40" si="307">SUM(W35:AC35)*30%</f>
        <v>1713</v>
      </c>
      <c r="AP40" s="143">
        <f t="shared" si="307"/>
        <v>1626.8999999999999</v>
      </c>
      <c r="AQ40" s="143">
        <f t="shared" si="307"/>
        <v>1538.7</v>
      </c>
      <c r="AR40" s="143">
        <f t="shared" si="307"/>
        <v>1651.8</v>
      </c>
      <c r="AS40" s="143">
        <f t="shared" si="307"/>
        <v>1564.5</v>
      </c>
      <c r="AT40" s="143">
        <f t="shared" si="307"/>
        <v>1739.7581849999999</v>
      </c>
      <c r="AU40" s="143">
        <f t="shared" si="307"/>
        <v>1854.7842859649998</v>
      </c>
      <c r="AV40" s="143">
        <f t="shared" si="307"/>
        <v>1847.8252070774997</v>
      </c>
      <c r="AW40" s="143">
        <f t="shared" si="307"/>
        <v>1953.7530117984372</v>
      </c>
      <c r="AX40" s="96">
        <f t="shared" si="307"/>
        <v>2124.3719265386326</v>
      </c>
      <c r="AY40" s="15">
        <f>SUM(AG35:AM35)*30%</f>
        <v>1825.0070266059158</v>
      </c>
      <c r="AZ40" s="143">
        <f>SUM(AH35:AN35)*30%</f>
        <v>1675.5507899120159</v>
      </c>
      <c r="BA40" s="143">
        <f t="shared" ref="BA40:BJ40" si="308">SUM(AI35:AO35)*30%</f>
        <v>1727.9490740653707</v>
      </c>
      <c r="BB40" s="143">
        <f t="shared" si="308"/>
        <v>1680.5992329180763</v>
      </c>
      <c r="BC40" s="143">
        <f t="shared" si="308"/>
        <v>1754.2063038098877</v>
      </c>
      <c r="BD40" s="143">
        <f t="shared" si="308"/>
        <v>1791.108483936689</v>
      </c>
      <c r="BE40" s="143">
        <f t="shared" si="308"/>
        <v>1720.8748467797723</v>
      </c>
      <c r="BF40" s="143">
        <f t="shared" si="308"/>
        <v>1963.0589179508174</v>
      </c>
      <c r="BG40" s="143">
        <f t="shared" si="308"/>
        <v>2217.1980476985896</v>
      </c>
      <c r="BH40" s="143">
        <f t="shared" si="308"/>
        <v>2182.3020702645481</v>
      </c>
      <c r="BI40" s="143">
        <f t="shared" si="308"/>
        <v>2266.5689836726669</v>
      </c>
      <c r="BJ40" s="96">
        <f t="shared" si="308"/>
        <v>2312.0243831896473</v>
      </c>
      <c r="BK40" s="15">
        <f>SUM(AS35:AY35)*30%</f>
        <v>2089.1139865625664</v>
      </c>
      <c r="BL40" s="143">
        <f>SUM(AT35:AZ35)*30%</f>
        <v>1931.6418368782524</v>
      </c>
      <c r="BM40" s="143">
        <f t="shared" ref="BM40:BU40" si="309">SUM(AU35:BA35)*30%</f>
        <v>2001.2500076832243</v>
      </c>
      <c r="BN40" s="143">
        <f t="shared" si="309"/>
        <v>2039.7482624291315</v>
      </c>
      <c r="BO40" s="143">
        <f t="shared" si="309"/>
        <v>2155.286338721774</v>
      </c>
      <c r="BP40" s="143">
        <f t="shared" si="309"/>
        <v>2222.1494174920253</v>
      </c>
      <c r="BQ40" s="143">
        <f t="shared" si="309"/>
        <v>2258.9066547426964</v>
      </c>
      <c r="BR40" s="143">
        <f t="shared" si="309"/>
        <v>2565.1230649312292</v>
      </c>
      <c r="BS40" s="143">
        <f t="shared" si="309"/>
        <v>2883.9184273902097</v>
      </c>
      <c r="BT40" s="143">
        <f t="shared" si="309"/>
        <v>2904.3408494215014</v>
      </c>
      <c r="BU40" s="143">
        <f t="shared" si="309"/>
        <v>2957.7684316697319</v>
      </c>
      <c r="BV40" s="96">
        <f>SUM(BD35:BJ35)*30%</f>
        <v>3015.6340894348841</v>
      </c>
      <c r="BW40" s="15">
        <f>SUM(BE35:BK35)*30%</f>
        <v>2733.4141125010701</v>
      </c>
      <c r="BX40" s="143">
        <f>SUM(BF35:BL35)*30%</f>
        <v>2469.5609737416557</v>
      </c>
      <c r="BY40" s="143">
        <f t="shared" ref="BY40:CH40" si="310">SUM(BG35:BM35)*30%</f>
        <v>2520.8700210972888</v>
      </c>
      <c r="BZ40" s="143">
        <f t="shared" si="310"/>
        <v>2533.2038529048809</v>
      </c>
      <c r="CA40" s="143">
        <f t="shared" si="310"/>
        <v>2571.1893306577422</v>
      </c>
      <c r="CB40" s="143">
        <f t="shared" si="310"/>
        <v>2606.509556427025</v>
      </c>
      <c r="CC40" s="143">
        <f t="shared" si="310"/>
        <v>2601.030998458732</v>
      </c>
      <c r="CD40" s="143">
        <f t="shared" si="310"/>
        <v>2937.9754361783289</v>
      </c>
      <c r="CE40" s="143">
        <f t="shared" si="310"/>
        <v>3287.3961321620618</v>
      </c>
      <c r="CF40" s="143">
        <f t="shared" si="310"/>
        <v>3284.5885651206904</v>
      </c>
      <c r="CG40" s="143">
        <f t="shared" si="310"/>
        <v>3322.4921626493756</v>
      </c>
      <c r="CH40" s="96">
        <f t="shared" si="310"/>
        <v>3364.8507675196538</v>
      </c>
      <c r="CI40" s="15">
        <f>SUM(BQ35:BW35)*30%</f>
        <v>3038.6148501022499</v>
      </c>
      <c r="CJ40" s="143">
        <f>SUM(BR35:BX35)*30%</f>
        <v>2741.0004778554958</v>
      </c>
      <c r="CK40" s="143">
        <f t="shared" ref="CK40:CT40" si="311">SUM(BS35:BY35)*30%</f>
        <v>2799.8258986921578</v>
      </c>
      <c r="CL40" s="143">
        <f t="shared" si="311"/>
        <v>2823.5576709598204</v>
      </c>
      <c r="CM40" s="143">
        <f t="shared" si="311"/>
        <v>2884.5072470196301</v>
      </c>
      <c r="CN40" s="143">
        <f t="shared" si="311"/>
        <v>2943.676119177454</v>
      </c>
      <c r="CO40" s="143">
        <f t="shared" si="311"/>
        <v>2964.9748964834716</v>
      </c>
      <c r="CP40" s="143">
        <f t="shared" si="311"/>
        <v>3358.2937224451366</v>
      </c>
      <c r="CQ40" s="143">
        <f t="shared" si="311"/>
        <v>3765.2581616954694</v>
      </c>
      <c r="CR40" s="143">
        <f t="shared" si="311"/>
        <v>3782.5946416368015</v>
      </c>
      <c r="CS40" s="143">
        <f t="shared" si="311"/>
        <v>3837.877428620498</v>
      </c>
      <c r="CT40" s="96">
        <f t="shared" si="311"/>
        <v>3898.0975713341641</v>
      </c>
    </row>
    <row r="41" spans="1:98" s="15" customFormat="1" x14ac:dyDescent="0.25">
      <c r="A41" s="4" t="s">
        <v>158</v>
      </c>
      <c r="B41" s="15" t="s">
        <v>150</v>
      </c>
      <c r="N41" s="96"/>
      <c r="O41" s="872"/>
      <c r="P41" s="872"/>
      <c r="Q41" s="872"/>
      <c r="R41" s="872"/>
      <c r="S41" s="872"/>
      <c r="T41" s="872"/>
      <c r="U41" s="872"/>
      <c r="V41" s="872"/>
      <c r="W41" s="872"/>
      <c r="X41" s="872"/>
      <c r="Y41" s="872"/>
      <c r="Z41" s="872"/>
      <c r="AA41" s="872"/>
      <c r="AB41" s="1562">
        <v>1555</v>
      </c>
      <c r="AC41" s="1563">
        <v>1709</v>
      </c>
      <c r="AD41" s="1564">
        <v>2366</v>
      </c>
      <c r="AE41" s="1565">
        <v>2740</v>
      </c>
      <c r="AF41" s="1566">
        <v>3299</v>
      </c>
      <c r="AG41" s="1567">
        <v>4093</v>
      </c>
      <c r="AH41" s="143"/>
      <c r="AI41" s="143"/>
      <c r="AJ41" s="143"/>
      <c r="AK41" s="143"/>
      <c r="AL41" s="96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96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96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96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96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96"/>
    </row>
    <row r="42" spans="1:98" s="5" customFormat="1" x14ac:dyDescent="0.25">
      <c r="B42" s="1" t="s">
        <v>3</v>
      </c>
      <c r="C42" s="9">
        <f>SUM(C34:C40)</f>
        <v>1142</v>
      </c>
      <c r="D42" s="9">
        <f t="shared" ref="D42:Z42" si="312">SUM(D34:D40)</f>
        <v>1203</v>
      </c>
      <c r="E42" s="9">
        <f t="shared" si="312"/>
        <v>1331</v>
      </c>
      <c r="F42" s="9">
        <f t="shared" si="312"/>
        <v>1503</v>
      </c>
      <c r="G42" s="9">
        <f t="shared" si="312"/>
        <v>1459</v>
      </c>
      <c r="H42" s="9">
        <f t="shared" si="312"/>
        <v>1485</v>
      </c>
      <c r="I42" s="9">
        <f t="shared" si="312"/>
        <v>1485</v>
      </c>
      <c r="J42" s="9">
        <f t="shared" si="312"/>
        <v>1572</v>
      </c>
      <c r="K42" s="9">
        <f t="shared" si="312"/>
        <v>1732</v>
      </c>
      <c r="L42" s="9">
        <f t="shared" si="312"/>
        <v>1852</v>
      </c>
      <c r="M42" s="9">
        <f t="shared" si="312"/>
        <v>2108</v>
      </c>
      <c r="N42" s="98">
        <f t="shared" si="312"/>
        <v>2192</v>
      </c>
      <c r="O42" s="9">
        <f>SUM(O34:O40)</f>
        <v>2219</v>
      </c>
      <c r="P42" s="9">
        <f t="shared" si="312"/>
        <v>2130</v>
      </c>
      <c r="Q42" s="9">
        <f t="shared" si="312"/>
        <v>2259</v>
      </c>
      <c r="R42" s="9">
        <f t="shared" si="312"/>
        <v>2385</v>
      </c>
      <c r="S42" s="9">
        <f t="shared" si="312"/>
        <v>2733</v>
      </c>
      <c r="T42" s="9">
        <f>SUM(T34:T40)</f>
        <v>3526</v>
      </c>
      <c r="U42" s="148">
        <f>SUM(U34:U40)</f>
        <v>3957</v>
      </c>
      <c r="V42" s="148">
        <f t="shared" si="312"/>
        <v>4470</v>
      </c>
      <c r="W42" s="148">
        <f t="shared" si="312"/>
        <v>5082</v>
      </c>
      <c r="X42" s="148">
        <f t="shared" si="312"/>
        <v>5596</v>
      </c>
      <c r="Y42" s="148">
        <f t="shared" si="312"/>
        <v>6020</v>
      </c>
      <c r="Z42" s="149">
        <f t="shared" si="312"/>
        <v>6701</v>
      </c>
      <c r="AA42" s="16">
        <f t="shared" ref="AA42:CL42" si="313">SUM(AA34:AA40)</f>
        <v>6810</v>
      </c>
      <c r="AB42" s="16">
        <f t="shared" si="313"/>
        <v>5112</v>
      </c>
      <c r="AC42" s="16">
        <f t="shared" si="313"/>
        <v>5243</v>
      </c>
      <c r="AD42" s="16">
        <f t="shared" si="313"/>
        <v>4730</v>
      </c>
      <c r="AE42" s="16">
        <f t="shared" si="313"/>
        <v>4944</v>
      </c>
      <c r="AF42" s="16">
        <f t="shared" si="313"/>
        <v>5524</v>
      </c>
      <c r="AG42" s="16">
        <f>SUM(AG34:AG40)</f>
        <v>5453</v>
      </c>
      <c r="AH42" s="16">
        <f>SUM(AH34:AH40)</f>
        <v>8040.4439499999989</v>
      </c>
      <c r="AI42" s="16">
        <f t="shared" si="313"/>
        <v>8493.6142865500005</v>
      </c>
      <c r="AJ42" s="16">
        <f t="shared" si="313"/>
        <v>8656.4576594249993</v>
      </c>
      <c r="AK42" s="16">
        <f t="shared" si="313"/>
        <v>8976.1502325006259</v>
      </c>
      <c r="AL42" s="97">
        <f t="shared" si="313"/>
        <v>9409.0073493000255</v>
      </c>
      <c r="AM42" s="16">
        <f t="shared" si="313"/>
        <v>8263.187826192896</v>
      </c>
      <c r="AN42" s="16">
        <f t="shared" si="313"/>
        <v>7732.9679442035622</v>
      </c>
      <c r="AO42" s="16">
        <f t="shared" si="313"/>
        <v>7928.6872443947868</v>
      </c>
      <c r="AP42" s="16">
        <f t="shared" si="313"/>
        <v>7984.3634922025194</v>
      </c>
      <c r="AQ42" s="16">
        <f t="shared" si="313"/>
        <v>8250.9986654693839</v>
      </c>
      <c r="AR42" s="16">
        <f t="shared" si="313"/>
        <v>8537.6360615346512</v>
      </c>
      <c r="AS42" s="16">
        <f t="shared" si="313"/>
        <v>8533.3729429818704</v>
      </c>
      <c r="AT42" s="16">
        <f t="shared" si="313"/>
        <v>8909.7981764904962</v>
      </c>
      <c r="AU42" s="16">
        <f t="shared" si="313"/>
        <v>9236.5500351915889</v>
      </c>
      <c r="AV42" s="16">
        <f t="shared" si="313"/>
        <v>9289.4367960063246</v>
      </c>
      <c r="AW42" s="16">
        <f t="shared" si="313"/>
        <v>9593.0224683057641</v>
      </c>
      <c r="AX42" s="97">
        <f t="shared" si="313"/>
        <v>9976.3491670899639</v>
      </c>
      <c r="AY42" s="16">
        <f t="shared" si="313"/>
        <v>9282.1697072120496</v>
      </c>
      <c r="AZ42" s="16">
        <f t="shared" si="313"/>
        <v>8669.5909943102888</v>
      </c>
      <c r="BA42" s="16">
        <f t="shared" si="313"/>
        <v>9019.2108375846165</v>
      </c>
      <c r="BB42" s="16">
        <f t="shared" si="313"/>
        <v>9370.1067572018801</v>
      </c>
      <c r="BC42" s="16">
        <f t="shared" si="313"/>
        <v>9855.9721166471572</v>
      </c>
      <c r="BD42" s="16">
        <f t="shared" si="313"/>
        <v>10275.261317827999</v>
      </c>
      <c r="BE42" s="16">
        <f t="shared" si="313"/>
        <v>10539.902555615161</v>
      </c>
      <c r="BF42" s="16">
        <f t="shared" si="313"/>
        <v>11046.097183352176</v>
      </c>
      <c r="BG42" s="16">
        <f t="shared" si="313"/>
        <v>11590.714066070392</v>
      </c>
      <c r="BH42" s="16">
        <f t="shared" si="313"/>
        <v>11849.554261257183</v>
      </c>
      <c r="BI42" s="16">
        <f t="shared" si="313"/>
        <v>12203.658199496587</v>
      </c>
      <c r="BJ42" s="97">
        <f t="shared" si="313"/>
        <v>12546.65520750239</v>
      </c>
      <c r="BK42" s="16">
        <f t="shared" si="313"/>
        <v>11752.557128474176</v>
      </c>
      <c r="BL42" s="16">
        <f t="shared" si="313"/>
        <v>10952.910673962977</v>
      </c>
      <c r="BM42" s="16">
        <f t="shared" si="313"/>
        <v>11234.327150943111</v>
      </c>
      <c r="BN42" s="16">
        <f t="shared" si="313"/>
        <v>11569.80667702915</v>
      </c>
      <c r="BO42" s="16">
        <f t="shared" si="313"/>
        <v>12054.57392787818</v>
      </c>
      <c r="BP42" s="16">
        <f t="shared" si="313"/>
        <v>12464.211802868595</v>
      </c>
      <c r="BQ42" s="16">
        <f t="shared" si="313"/>
        <v>12722.757176775365</v>
      </c>
      <c r="BR42" s="16">
        <f t="shared" si="313"/>
        <v>13224.550899078766</v>
      </c>
      <c r="BS42" s="16">
        <f t="shared" si="313"/>
        <v>13774.100192169733</v>
      </c>
      <c r="BT42" s="16">
        <f t="shared" si="313"/>
        <v>13960.552745816593</v>
      </c>
      <c r="BU42" s="16">
        <f t="shared" si="313"/>
        <v>14211.652968296921</v>
      </c>
      <c r="BV42" s="97">
        <f t="shared" si="313"/>
        <v>14505.533867853475</v>
      </c>
      <c r="BW42" s="16">
        <f t="shared" si="313"/>
        <v>13569.217597720812</v>
      </c>
      <c r="BX42" s="16">
        <f t="shared" si="313"/>
        <v>12579.339473924774</v>
      </c>
      <c r="BY42" s="16">
        <f t="shared" si="313"/>
        <v>12864.741843956377</v>
      </c>
      <c r="BZ42" s="16">
        <f t="shared" si="313"/>
        <v>13235.337183394775</v>
      </c>
      <c r="CA42" s="16">
        <f t="shared" si="313"/>
        <v>13712.944150044081</v>
      </c>
      <c r="CB42" s="16">
        <f t="shared" si="313"/>
        <v>14156.038253045264</v>
      </c>
      <c r="CC42" s="16">
        <f t="shared" si="313"/>
        <v>14447.690945575701</v>
      </c>
      <c r="CD42" s="16">
        <f t="shared" si="313"/>
        <v>15049.631234211893</v>
      </c>
      <c r="CE42" s="16">
        <f t="shared" si="313"/>
        <v>15700.05473718229</v>
      </c>
      <c r="CF42" s="16">
        <f t="shared" si="313"/>
        <v>15952.532799637012</v>
      </c>
      <c r="CG42" s="16">
        <f t="shared" si="313"/>
        <v>16276.758380474597</v>
      </c>
      <c r="CH42" s="97">
        <f t="shared" si="313"/>
        <v>16642.731952435683</v>
      </c>
      <c r="CI42" s="16">
        <f t="shared" si="313"/>
        <v>15566.958374310561</v>
      </c>
      <c r="CJ42" s="16">
        <f t="shared" si="313"/>
        <v>14436.63544006122</v>
      </c>
      <c r="CK42" s="16">
        <f t="shared" si="313"/>
        <v>14784.571278446998</v>
      </c>
      <c r="CL42" s="16">
        <f t="shared" si="313"/>
        <v>15230.33211310886</v>
      </c>
      <c r="CM42" s="16">
        <f t="shared" ref="CM42:CT42" si="314">SUM(CM34:CM40)</f>
        <v>15805.757890013161</v>
      </c>
      <c r="CN42" s="16">
        <f t="shared" si="314"/>
        <v>16340.595781495544</v>
      </c>
      <c r="CO42" s="16">
        <f t="shared" si="314"/>
        <v>16700.886183755174</v>
      </c>
      <c r="CP42" s="16">
        <f t="shared" si="314"/>
        <v>17395.516036614838</v>
      </c>
      <c r="CQ42" s="16">
        <f t="shared" si="314"/>
        <v>18145.195008704544</v>
      </c>
      <c r="CR42" s="16">
        <f t="shared" si="314"/>
        <v>18444.80619042437</v>
      </c>
      <c r="CS42" s="16">
        <f t="shared" si="314"/>
        <v>18819.370626111897</v>
      </c>
      <c r="CT42" s="97">
        <f t="shared" si="314"/>
        <v>19243.025810841795</v>
      </c>
    </row>
    <row r="43" spans="1:98" s="5" customFormat="1" x14ac:dyDescent="0.25">
      <c r="B43" s="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8"/>
      <c r="O43" s="9"/>
      <c r="P43" s="9"/>
      <c r="Q43" s="9"/>
      <c r="R43" s="9"/>
      <c r="S43" s="9"/>
      <c r="T43" s="9"/>
      <c r="U43" s="148"/>
      <c r="V43" s="148"/>
      <c r="W43" s="148"/>
      <c r="X43" s="148"/>
      <c r="Y43" s="148"/>
      <c r="Z43" s="149"/>
      <c r="AC43" s="20"/>
      <c r="AL43" s="109"/>
      <c r="AX43" s="109"/>
      <c r="BJ43" s="109"/>
      <c r="BV43" s="109"/>
      <c r="CH43" s="109"/>
      <c r="CT43" s="109"/>
    </row>
    <row r="44" spans="1:98" s="5" customFormat="1" x14ac:dyDescent="0.25">
      <c r="B44" s="1" t="s">
        <v>89</v>
      </c>
      <c r="C44" s="9"/>
      <c r="D44" s="9">
        <f>C42</f>
        <v>1142</v>
      </c>
      <c r="E44" s="9">
        <f>D42</f>
        <v>1203</v>
      </c>
      <c r="F44" s="9">
        <f>E42</f>
        <v>1331</v>
      </c>
      <c r="G44" s="9">
        <f>F42</f>
        <v>1503</v>
      </c>
      <c r="H44" s="9">
        <f t="shared" ref="H44:BS44" si="315">G42</f>
        <v>1459</v>
      </c>
      <c r="I44" s="9">
        <f t="shared" si="315"/>
        <v>1485</v>
      </c>
      <c r="J44" s="9">
        <f t="shared" si="315"/>
        <v>1485</v>
      </c>
      <c r="K44" s="9">
        <f t="shared" si="315"/>
        <v>1572</v>
      </c>
      <c r="L44" s="9">
        <f t="shared" si="315"/>
        <v>1732</v>
      </c>
      <c r="M44" s="9">
        <f t="shared" si="315"/>
        <v>1852</v>
      </c>
      <c r="N44" s="98">
        <f t="shared" si="315"/>
        <v>2108</v>
      </c>
      <c r="O44" s="9">
        <f t="shared" si="315"/>
        <v>2192</v>
      </c>
      <c r="P44" s="9">
        <f t="shared" si="315"/>
        <v>2219</v>
      </c>
      <c r="Q44" s="9">
        <f t="shared" si="315"/>
        <v>2130</v>
      </c>
      <c r="R44" s="9">
        <f t="shared" si="315"/>
        <v>2259</v>
      </c>
      <c r="S44" s="9">
        <f t="shared" si="315"/>
        <v>2385</v>
      </c>
      <c r="T44" s="16">
        <f t="shared" si="315"/>
        <v>2733</v>
      </c>
      <c r="U44" s="146">
        <f t="shared" si="315"/>
        <v>3526</v>
      </c>
      <c r="V44" s="146">
        <f t="shared" si="315"/>
        <v>3957</v>
      </c>
      <c r="W44" s="146">
        <f t="shared" si="315"/>
        <v>4470</v>
      </c>
      <c r="X44" s="146">
        <f t="shared" si="315"/>
        <v>5082</v>
      </c>
      <c r="Y44" s="146">
        <f t="shared" si="315"/>
        <v>5596</v>
      </c>
      <c r="Z44" s="147">
        <f t="shared" si="315"/>
        <v>6020</v>
      </c>
      <c r="AA44" s="16">
        <f t="shared" si="315"/>
        <v>6701</v>
      </c>
      <c r="AB44" s="16">
        <f t="shared" si="315"/>
        <v>6810</v>
      </c>
      <c r="AC44" s="16">
        <f t="shared" si="315"/>
        <v>5112</v>
      </c>
      <c r="AD44" s="16">
        <f t="shared" si="315"/>
        <v>5243</v>
      </c>
      <c r="AE44" s="16">
        <f t="shared" si="315"/>
        <v>4730</v>
      </c>
      <c r="AF44" s="16">
        <f t="shared" si="315"/>
        <v>4944</v>
      </c>
      <c r="AG44" s="16">
        <f>AF42</f>
        <v>5524</v>
      </c>
      <c r="AH44" s="16">
        <f t="shared" si="315"/>
        <v>5453</v>
      </c>
      <c r="AI44" s="16">
        <f t="shared" si="315"/>
        <v>8040.4439499999989</v>
      </c>
      <c r="AJ44" s="16">
        <f t="shared" si="315"/>
        <v>8493.6142865500005</v>
      </c>
      <c r="AK44" s="16">
        <f t="shared" si="315"/>
        <v>8656.4576594249993</v>
      </c>
      <c r="AL44" s="97">
        <f t="shared" si="315"/>
        <v>8976.1502325006259</v>
      </c>
      <c r="AM44" s="16">
        <f t="shared" si="315"/>
        <v>9409.0073493000255</v>
      </c>
      <c r="AN44" s="16">
        <f t="shared" si="315"/>
        <v>8263.187826192896</v>
      </c>
      <c r="AO44" s="16">
        <f t="shared" si="315"/>
        <v>7732.9679442035622</v>
      </c>
      <c r="AP44" s="16">
        <f t="shared" si="315"/>
        <v>7928.6872443947868</v>
      </c>
      <c r="AQ44" s="16">
        <f t="shared" si="315"/>
        <v>7984.3634922025194</v>
      </c>
      <c r="AR44" s="16">
        <f t="shared" si="315"/>
        <v>8250.9986654693839</v>
      </c>
      <c r="AS44" s="16">
        <f t="shared" si="315"/>
        <v>8537.6360615346512</v>
      </c>
      <c r="AT44" s="16">
        <f t="shared" si="315"/>
        <v>8533.3729429818704</v>
      </c>
      <c r="AU44" s="16">
        <f t="shared" si="315"/>
        <v>8909.7981764904962</v>
      </c>
      <c r="AV44" s="16">
        <f t="shared" si="315"/>
        <v>9236.5500351915889</v>
      </c>
      <c r="AW44" s="16">
        <f t="shared" si="315"/>
        <v>9289.4367960063246</v>
      </c>
      <c r="AX44" s="97">
        <f t="shared" si="315"/>
        <v>9593.0224683057641</v>
      </c>
      <c r="AY44" s="16">
        <f t="shared" si="315"/>
        <v>9976.3491670899639</v>
      </c>
      <c r="AZ44" s="16">
        <f t="shared" si="315"/>
        <v>9282.1697072120496</v>
      </c>
      <c r="BA44" s="16">
        <f t="shared" si="315"/>
        <v>8669.5909943102888</v>
      </c>
      <c r="BB44" s="16">
        <f t="shared" si="315"/>
        <v>9019.2108375846165</v>
      </c>
      <c r="BC44" s="16">
        <f t="shared" si="315"/>
        <v>9370.1067572018801</v>
      </c>
      <c r="BD44" s="16">
        <f t="shared" si="315"/>
        <v>9855.9721166471572</v>
      </c>
      <c r="BE44" s="16">
        <f t="shared" si="315"/>
        <v>10275.261317827999</v>
      </c>
      <c r="BF44" s="16">
        <f t="shared" si="315"/>
        <v>10539.902555615161</v>
      </c>
      <c r="BG44" s="16">
        <f t="shared" si="315"/>
        <v>11046.097183352176</v>
      </c>
      <c r="BH44" s="16">
        <f t="shared" si="315"/>
        <v>11590.714066070392</v>
      </c>
      <c r="BI44" s="16">
        <f t="shared" si="315"/>
        <v>11849.554261257183</v>
      </c>
      <c r="BJ44" s="97">
        <f t="shared" si="315"/>
        <v>12203.658199496587</v>
      </c>
      <c r="BK44" s="16">
        <f t="shared" si="315"/>
        <v>12546.65520750239</v>
      </c>
      <c r="BL44" s="16">
        <f t="shared" si="315"/>
        <v>11752.557128474176</v>
      </c>
      <c r="BM44" s="16">
        <f t="shared" si="315"/>
        <v>10952.910673962977</v>
      </c>
      <c r="BN44" s="16">
        <f t="shared" si="315"/>
        <v>11234.327150943111</v>
      </c>
      <c r="BO44" s="16">
        <f t="shared" si="315"/>
        <v>11569.80667702915</v>
      </c>
      <c r="BP44" s="16">
        <f t="shared" si="315"/>
        <v>12054.57392787818</v>
      </c>
      <c r="BQ44" s="16">
        <f t="shared" si="315"/>
        <v>12464.211802868595</v>
      </c>
      <c r="BR44" s="16">
        <f t="shared" si="315"/>
        <v>12722.757176775365</v>
      </c>
      <c r="BS44" s="16">
        <f t="shared" si="315"/>
        <v>13224.550899078766</v>
      </c>
      <c r="BT44" s="16">
        <f t="shared" ref="BT44:CT44" si="316">BS42</f>
        <v>13774.100192169733</v>
      </c>
      <c r="BU44" s="16">
        <f t="shared" si="316"/>
        <v>13960.552745816593</v>
      </c>
      <c r="BV44" s="97">
        <f t="shared" si="316"/>
        <v>14211.652968296921</v>
      </c>
      <c r="BW44" s="16">
        <f t="shared" si="316"/>
        <v>14505.533867853475</v>
      </c>
      <c r="BX44" s="16">
        <f t="shared" si="316"/>
        <v>13569.217597720812</v>
      </c>
      <c r="BY44" s="16">
        <f t="shared" si="316"/>
        <v>12579.339473924774</v>
      </c>
      <c r="BZ44" s="16">
        <f t="shared" si="316"/>
        <v>12864.741843956377</v>
      </c>
      <c r="CA44" s="16">
        <f t="shared" si="316"/>
        <v>13235.337183394775</v>
      </c>
      <c r="CB44" s="16">
        <f t="shared" si="316"/>
        <v>13712.944150044081</v>
      </c>
      <c r="CC44" s="16">
        <f t="shared" si="316"/>
        <v>14156.038253045264</v>
      </c>
      <c r="CD44" s="16">
        <f t="shared" si="316"/>
        <v>14447.690945575701</v>
      </c>
      <c r="CE44" s="16">
        <f t="shared" si="316"/>
        <v>15049.631234211893</v>
      </c>
      <c r="CF44" s="16">
        <f t="shared" si="316"/>
        <v>15700.05473718229</v>
      </c>
      <c r="CG44" s="16">
        <f t="shared" si="316"/>
        <v>15952.532799637012</v>
      </c>
      <c r="CH44" s="97">
        <f t="shared" si="316"/>
        <v>16276.758380474597</v>
      </c>
      <c r="CI44" s="16">
        <f t="shared" si="316"/>
        <v>16642.731952435683</v>
      </c>
      <c r="CJ44" s="16">
        <f t="shared" si="316"/>
        <v>15566.958374310561</v>
      </c>
      <c r="CK44" s="16">
        <f t="shared" si="316"/>
        <v>14436.63544006122</v>
      </c>
      <c r="CL44" s="16">
        <f t="shared" si="316"/>
        <v>14784.571278446998</v>
      </c>
      <c r="CM44" s="16">
        <f t="shared" si="316"/>
        <v>15230.33211310886</v>
      </c>
      <c r="CN44" s="16">
        <f t="shared" si="316"/>
        <v>15805.757890013161</v>
      </c>
      <c r="CO44" s="16">
        <f t="shared" si="316"/>
        <v>16340.595781495544</v>
      </c>
      <c r="CP44" s="16">
        <f t="shared" si="316"/>
        <v>16700.886183755174</v>
      </c>
      <c r="CQ44" s="16">
        <f t="shared" si="316"/>
        <v>17395.516036614838</v>
      </c>
      <c r="CR44" s="16">
        <f t="shared" si="316"/>
        <v>18145.195008704544</v>
      </c>
      <c r="CS44" s="16">
        <f t="shared" si="316"/>
        <v>18444.80619042437</v>
      </c>
      <c r="CT44" s="97">
        <f t="shared" si="316"/>
        <v>18819.370626111897</v>
      </c>
    </row>
    <row r="45" spans="1:98" s="111" customFormat="1" x14ac:dyDescent="0.25">
      <c r="B45" s="1" t="s">
        <v>74</v>
      </c>
      <c r="C45" s="125"/>
      <c r="D45" s="125">
        <f>C42+D35-D42</f>
        <v>82</v>
      </c>
      <c r="E45" s="125">
        <f t="shared" ref="E45:BP45" si="317">D42+E35-E42</f>
        <v>100</v>
      </c>
      <c r="F45" s="125">
        <f t="shared" si="317"/>
        <v>107</v>
      </c>
      <c r="G45" s="125">
        <f t="shared" si="317"/>
        <v>293</v>
      </c>
      <c r="H45" s="125">
        <f t="shared" si="317"/>
        <v>220</v>
      </c>
      <c r="I45" s="125">
        <f t="shared" si="317"/>
        <v>269</v>
      </c>
      <c r="J45" s="125">
        <f t="shared" si="317"/>
        <v>174</v>
      </c>
      <c r="K45" s="125">
        <f t="shared" si="317"/>
        <v>190</v>
      </c>
      <c r="L45" s="125">
        <f t="shared" si="317"/>
        <v>159</v>
      </c>
      <c r="M45" s="125">
        <f t="shared" si="317"/>
        <v>238</v>
      </c>
      <c r="N45" s="126">
        <f t="shared" si="317"/>
        <v>260</v>
      </c>
      <c r="O45" s="125">
        <f t="shared" si="317"/>
        <v>107</v>
      </c>
      <c r="P45" s="125">
        <f t="shared" si="317"/>
        <v>211</v>
      </c>
      <c r="Q45" s="125">
        <f t="shared" si="317"/>
        <v>234</v>
      </c>
      <c r="R45" s="125">
        <f t="shared" si="317"/>
        <v>213</v>
      </c>
      <c r="S45" s="125">
        <f t="shared" si="317"/>
        <v>187</v>
      </c>
      <c r="T45" s="125">
        <f t="shared" si="317"/>
        <v>192</v>
      </c>
      <c r="U45" s="150">
        <f t="shared" si="317"/>
        <v>249</v>
      </c>
      <c r="V45" s="150">
        <f t="shared" si="317"/>
        <v>301</v>
      </c>
      <c r="W45" s="150">
        <f t="shared" si="317"/>
        <v>325</v>
      </c>
      <c r="X45" s="150">
        <f t="shared" si="317"/>
        <v>367</v>
      </c>
      <c r="Y45" s="150">
        <f t="shared" si="317"/>
        <v>511</v>
      </c>
      <c r="Z45" s="151">
        <f>Y42+Z35-Z42</f>
        <v>435</v>
      </c>
      <c r="AA45" s="127">
        <f t="shared" si="317"/>
        <v>211</v>
      </c>
      <c r="AB45" s="127">
        <f t="shared" si="317"/>
        <v>2364</v>
      </c>
      <c r="AC45" s="127">
        <f t="shared" si="317"/>
        <v>724</v>
      </c>
      <c r="AD45" s="127">
        <f t="shared" si="317"/>
        <v>1163</v>
      </c>
      <c r="AE45" s="127">
        <f t="shared" si="317"/>
        <v>373</v>
      </c>
      <c r="AF45" s="127">
        <f t="shared" si="317"/>
        <v>732</v>
      </c>
      <c r="AG45" s="127">
        <f>AF42+AG35-AG42</f>
        <v>896</v>
      </c>
      <c r="AH45" s="127">
        <f>AG42+AH35-AH42</f>
        <v>-1683.2499999999991</v>
      </c>
      <c r="AI45" s="127">
        <f t="shared" si="317"/>
        <v>596.24999999999818</v>
      </c>
      <c r="AJ45" s="127">
        <f t="shared" si="317"/>
        <v>668.9596975000004</v>
      </c>
      <c r="AK45" s="127">
        <f t="shared" si="317"/>
        <v>683.40010932749828</v>
      </c>
      <c r="AL45" s="128">
        <f t="shared" si="317"/>
        <v>722.87259900125173</v>
      </c>
      <c r="AM45" s="127">
        <f t="shared" si="317"/>
        <v>1459.9365233314056</v>
      </c>
      <c r="AN45" s="127">
        <f t="shared" si="317"/>
        <v>857.03242634300204</v>
      </c>
      <c r="AO45" s="127">
        <f t="shared" si="317"/>
        <v>883.13559698662357</v>
      </c>
      <c r="AP45" s="127">
        <f t="shared" si="317"/>
        <v>835.9112849179528</v>
      </c>
      <c r="AQ45" s="127">
        <f t="shared" si="317"/>
        <v>810.52480008084058</v>
      </c>
      <c r="AR45" s="127">
        <f t="shared" si="317"/>
        <v>839.46255342719633</v>
      </c>
      <c r="AS45" s="127">
        <f t="shared" si="317"/>
        <v>925.88071049704195</v>
      </c>
      <c r="AT45" s="127">
        <f t="shared" si="317"/>
        <v>744.97200395246728</v>
      </c>
      <c r="AU45" s="127">
        <f t="shared" si="317"/>
        <v>847.19111814515054</v>
      </c>
      <c r="AV45" s="127">
        <f t="shared" si="317"/>
        <v>909.64821158297491</v>
      </c>
      <c r="AW45" s="127">
        <f t="shared" si="317"/>
        <v>868.89157178664209</v>
      </c>
      <c r="AX45" s="128">
        <f t="shared" si="317"/>
        <v>845.35127295343955</v>
      </c>
      <c r="AY45" s="127">
        <f t="shared" si="317"/>
        <v>1077.2447539467739</v>
      </c>
      <c r="AZ45" s="127">
        <f t="shared" si="317"/>
        <v>1009.2891392316433</v>
      </c>
      <c r="BA45" s="127">
        <f t="shared" si="317"/>
        <v>1003.8046302033381</v>
      </c>
      <c r="BB45" s="127">
        <f t="shared" si="317"/>
        <v>951.37457304866984</v>
      </c>
      <c r="BC45" s="127">
        <f t="shared" si="317"/>
        <v>861.79653392790715</v>
      </c>
      <c r="BD45" s="127">
        <f t="shared" si="317"/>
        <v>976.06497213941111</v>
      </c>
      <c r="BE45" s="127">
        <f t="shared" si="317"/>
        <v>1086.560858119381</v>
      </c>
      <c r="BF45" s="127">
        <f t="shared" si="317"/>
        <v>897.59203362695371</v>
      </c>
      <c r="BG45" s="127">
        <f t="shared" si="317"/>
        <v>914.74475180826812</v>
      </c>
      <c r="BH45" s="127">
        <f t="shared" si="317"/>
        <v>1162.6590183951812</v>
      </c>
      <c r="BI45" s="127">
        <f t="shared" si="317"/>
        <v>1126.2584952539637</v>
      </c>
      <c r="BJ45" s="128">
        <f t="shared" si="317"/>
        <v>1197.5504112512226</v>
      </c>
      <c r="BK45" s="127">
        <f t="shared" si="317"/>
        <v>1248.7189959024217</v>
      </c>
      <c r="BL45" s="127">
        <f t="shared" si="317"/>
        <v>1271.3380878863591</v>
      </c>
      <c r="BM45" s="127">
        <f t="shared" si="317"/>
        <v>1293.4003422359456</v>
      </c>
      <c r="BN45" s="127">
        <f t="shared" si="317"/>
        <v>1164.9948811324193</v>
      </c>
      <c r="BO45" s="127">
        <f t="shared" si="317"/>
        <v>1063.3502219091442</v>
      </c>
      <c r="BP45" s="127">
        <f t="shared" si="317"/>
        <v>1188.4586444005636</v>
      </c>
      <c r="BQ45" s="127">
        <f t="shared" ref="BQ45:CT45" si="318">BP42+BQ35-BQ42</f>
        <v>1263.7401854559448</v>
      </c>
      <c r="BR45" s="127">
        <f t="shared" si="318"/>
        <v>1075.9753203027976</v>
      </c>
      <c r="BS45" s="127">
        <f t="shared" si="318"/>
        <v>1086.8779935633011</v>
      </c>
      <c r="BT45" s="127">
        <f t="shared" si="318"/>
        <v>1379.0057087646474</v>
      </c>
      <c r="BU45" s="127">
        <f t="shared" si="318"/>
        <v>1375.7195098337488</v>
      </c>
      <c r="BV45" s="128">
        <f t="shared" si="318"/>
        <v>1395.431922769214</v>
      </c>
      <c r="BW45" s="127">
        <f t="shared" si="318"/>
        <v>1446.9597314656312</v>
      </c>
      <c r="BX45" s="127">
        <f t="shared" si="318"/>
        <v>1520.1157756695702</v>
      </c>
      <c r="BY45" s="127">
        <f t="shared" si="318"/>
        <v>1488.4514086968011</v>
      </c>
      <c r="BZ45" s="127">
        <f t="shared" si="318"/>
        <v>1344.9378547747438</v>
      </c>
      <c r="CA45" s="127">
        <f t="shared" si="318"/>
        <v>1291.0165492949018</v>
      </c>
      <c r="CB45" s="127">
        <f t="shared" si="318"/>
        <v>1380.9552031723069</v>
      </c>
      <c r="CC45" s="127">
        <f t="shared" si="318"/>
        <v>1468.6560541487233</v>
      </c>
      <c r="CD45" s="127">
        <f t="shared" si="318"/>
        <v>1219.7659259023276</v>
      </c>
      <c r="CE45" s="127">
        <f t="shared" si="318"/>
        <v>1236.3622797375756</v>
      </c>
      <c r="CF45" s="127">
        <f t="shared" si="318"/>
        <v>1579.1639827447889</v>
      </c>
      <c r="CG45" s="127">
        <f t="shared" si="318"/>
        <v>1575.5835699878789</v>
      </c>
      <c r="CH45" s="128">
        <f t="shared" si="318"/>
        <v>1603.3837530286801</v>
      </c>
      <c r="CI45" s="127">
        <f t="shared" si="318"/>
        <v>1668.6452295437375</v>
      </c>
      <c r="CJ45" s="127">
        <f t="shared" si="318"/>
        <v>1745.1714272867193</v>
      </c>
      <c r="CK45" s="127">
        <f t="shared" si="318"/>
        <v>1710.3733517165783</v>
      </c>
      <c r="CL45" s="127">
        <f t="shared" si="318"/>
        <v>1542.1737865046052</v>
      </c>
      <c r="CM45" s="127">
        <f t="shared" si="318"/>
        <v>1472.2181721312245</v>
      </c>
      <c r="CN45" s="127">
        <f t="shared" si="318"/>
        <v>1575.4415069605202</v>
      </c>
      <c r="CO45" s="127">
        <f t="shared" si="318"/>
        <v>1674.7906141224412</v>
      </c>
      <c r="CP45" s="127">
        <f t="shared" si="318"/>
        <v>1410.2437042131824</v>
      </c>
      <c r="CQ45" s="127">
        <f t="shared" si="318"/>
        <v>1429.2670059464508</v>
      </c>
      <c r="CR45" s="127">
        <f t="shared" si="318"/>
        <v>1814.6108202543219</v>
      </c>
      <c r="CS45" s="127">
        <f t="shared" si="318"/>
        <v>1817.4225936966795</v>
      </c>
      <c r="CT45" s="128">
        <f t="shared" si="318"/>
        <v>1847.7298740930455</v>
      </c>
    </row>
    <row r="46" spans="1:98" s="111" customFormat="1" x14ac:dyDescent="0.25">
      <c r="B46" s="1" t="s">
        <v>75</v>
      </c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6"/>
      <c r="O46" s="125"/>
      <c r="P46" s="125"/>
      <c r="Q46" s="125"/>
      <c r="R46" s="125"/>
      <c r="S46" s="125"/>
      <c r="T46" s="125"/>
      <c r="U46" s="150"/>
      <c r="V46" s="150"/>
      <c r="W46" s="150"/>
      <c r="X46" s="150"/>
      <c r="Y46" s="150"/>
      <c r="Z46" s="151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8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8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8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8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8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8"/>
    </row>
    <row r="47" spans="1:98" x14ac:dyDescent="0.25">
      <c r="T47" s="8"/>
      <c r="U47" s="29"/>
      <c r="V47" s="29"/>
      <c r="W47" s="29"/>
      <c r="X47" s="29"/>
      <c r="Y47" s="29"/>
      <c r="Z47" s="106"/>
    </row>
    <row r="48" spans="1:98" s="116" customFormat="1" x14ac:dyDescent="0.25">
      <c r="B48" s="63"/>
      <c r="C48" s="63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5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5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5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5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5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5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5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5"/>
    </row>
    <row r="49" spans="1:98" s="104" customFormat="1" x14ac:dyDescent="0.25">
      <c r="B49" s="104" t="s">
        <v>10</v>
      </c>
      <c r="C49" s="104">
        <f t="shared" ref="C49:BN49" si="319">C33</f>
        <v>42005</v>
      </c>
      <c r="D49" s="104">
        <f t="shared" si="319"/>
        <v>42036</v>
      </c>
      <c r="E49" s="104">
        <f t="shared" si="319"/>
        <v>42064</v>
      </c>
      <c r="F49" s="104">
        <f t="shared" si="319"/>
        <v>42095</v>
      </c>
      <c r="G49" s="104">
        <f t="shared" si="319"/>
        <v>42125</v>
      </c>
      <c r="H49" s="104">
        <f t="shared" si="319"/>
        <v>42156</v>
      </c>
      <c r="I49" s="104">
        <f t="shared" si="319"/>
        <v>42186</v>
      </c>
      <c r="J49" s="104">
        <f t="shared" si="319"/>
        <v>42217</v>
      </c>
      <c r="K49" s="104">
        <f t="shared" si="319"/>
        <v>42248</v>
      </c>
      <c r="L49" s="104">
        <f t="shared" si="319"/>
        <v>42278</v>
      </c>
      <c r="M49" s="104">
        <f t="shared" si="319"/>
        <v>42309</v>
      </c>
      <c r="N49" s="105">
        <f t="shared" si="319"/>
        <v>42339</v>
      </c>
      <c r="O49" s="144">
        <f t="shared" si="319"/>
        <v>42370</v>
      </c>
      <c r="P49" s="144">
        <f t="shared" si="319"/>
        <v>42401</v>
      </c>
      <c r="Q49" s="144">
        <f t="shared" si="319"/>
        <v>42430</v>
      </c>
      <c r="R49" s="144">
        <f t="shared" si="319"/>
        <v>42461</v>
      </c>
      <c r="S49" s="144">
        <f t="shared" si="319"/>
        <v>42491</v>
      </c>
      <c r="T49" s="144">
        <f t="shared" si="319"/>
        <v>42522</v>
      </c>
      <c r="U49" s="144">
        <f t="shared" si="319"/>
        <v>42552</v>
      </c>
      <c r="V49" s="144">
        <f t="shared" si="319"/>
        <v>42583</v>
      </c>
      <c r="W49" s="104">
        <f t="shared" si="319"/>
        <v>42614</v>
      </c>
      <c r="X49" s="104">
        <f t="shared" si="319"/>
        <v>42644</v>
      </c>
      <c r="Y49" s="104">
        <f t="shared" si="319"/>
        <v>42675</v>
      </c>
      <c r="Z49" s="105">
        <f t="shared" si="319"/>
        <v>42705</v>
      </c>
      <c r="AA49" s="104">
        <f t="shared" si="319"/>
        <v>42752</v>
      </c>
      <c r="AB49" s="104">
        <f t="shared" si="319"/>
        <v>42783</v>
      </c>
      <c r="AC49" s="104">
        <f t="shared" si="319"/>
        <v>42811</v>
      </c>
      <c r="AD49" s="104">
        <f t="shared" si="319"/>
        <v>42842</v>
      </c>
      <c r="AE49" s="104">
        <f t="shared" si="319"/>
        <v>42872</v>
      </c>
      <c r="AF49" s="104">
        <f t="shared" si="319"/>
        <v>42903</v>
      </c>
      <c r="AG49" s="104">
        <f t="shared" si="319"/>
        <v>42933</v>
      </c>
      <c r="AH49" s="104">
        <f t="shared" si="319"/>
        <v>42964</v>
      </c>
      <c r="AI49" s="104">
        <f t="shared" si="319"/>
        <v>42995</v>
      </c>
      <c r="AJ49" s="104">
        <f t="shared" si="319"/>
        <v>43025</v>
      </c>
      <c r="AK49" s="104">
        <f t="shared" si="319"/>
        <v>43056</v>
      </c>
      <c r="AL49" s="105">
        <f t="shared" si="319"/>
        <v>43086</v>
      </c>
      <c r="AM49" s="104">
        <f t="shared" si="319"/>
        <v>43118</v>
      </c>
      <c r="AN49" s="104">
        <f t="shared" si="319"/>
        <v>43149</v>
      </c>
      <c r="AO49" s="104">
        <f t="shared" si="319"/>
        <v>43177</v>
      </c>
      <c r="AP49" s="104">
        <f t="shared" si="319"/>
        <v>43208</v>
      </c>
      <c r="AQ49" s="104">
        <f t="shared" si="319"/>
        <v>43238</v>
      </c>
      <c r="AR49" s="104">
        <f t="shared" si="319"/>
        <v>43269</v>
      </c>
      <c r="AS49" s="104">
        <f t="shared" si="319"/>
        <v>43299</v>
      </c>
      <c r="AT49" s="104">
        <f t="shared" si="319"/>
        <v>43330</v>
      </c>
      <c r="AU49" s="104">
        <f t="shared" si="319"/>
        <v>43361</v>
      </c>
      <c r="AV49" s="104">
        <f t="shared" si="319"/>
        <v>43391</v>
      </c>
      <c r="AW49" s="104">
        <f t="shared" si="319"/>
        <v>43422</v>
      </c>
      <c r="AX49" s="105">
        <f t="shared" si="319"/>
        <v>43452</v>
      </c>
      <c r="AY49" s="104">
        <f t="shared" si="319"/>
        <v>43483</v>
      </c>
      <c r="AZ49" s="104">
        <f t="shared" si="319"/>
        <v>43514</v>
      </c>
      <c r="BA49" s="104">
        <f t="shared" si="319"/>
        <v>43542</v>
      </c>
      <c r="BB49" s="104">
        <f t="shared" si="319"/>
        <v>43573</v>
      </c>
      <c r="BC49" s="104">
        <f t="shared" si="319"/>
        <v>43603</v>
      </c>
      <c r="BD49" s="104">
        <f t="shared" si="319"/>
        <v>43634</v>
      </c>
      <c r="BE49" s="104">
        <f t="shared" si="319"/>
        <v>43664</v>
      </c>
      <c r="BF49" s="104">
        <f t="shared" si="319"/>
        <v>43695</v>
      </c>
      <c r="BG49" s="104">
        <f t="shared" si="319"/>
        <v>43726</v>
      </c>
      <c r="BH49" s="104">
        <f t="shared" si="319"/>
        <v>43756</v>
      </c>
      <c r="BI49" s="104">
        <f t="shared" si="319"/>
        <v>43787</v>
      </c>
      <c r="BJ49" s="105">
        <f t="shared" si="319"/>
        <v>43817</v>
      </c>
      <c r="BK49" s="104">
        <f t="shared" si="319"/>
        <v>43848</v>
      </c>
      <c r="BL49" s="104">
        <f t="shared" si="319"/>
        <v>43879</v>
      </c>
      <c r="BM49" s="104">
        <f t="shared" si="319"/>
        <v>43908</v>
      </c>
      <c r="BN49" s="104">
        <f t="shared" si="319"/>
        <v>43939</v>
      </c>
      <c r="BO49" s="104">
        <f t="shared" ref="BO49:CT49" si="320">BO33</f>
        <v>43969</v>
      </c>
      <c r="BP49" s="104">
        <f t="shared" si="320"/>
        <v>44000</v>
      </c>
      <c r="BQ49" s="104">
        <f t="shared" si="320"/>
        <v>44030</v>
      </c>
      <c r="BR49" s="104">
        <f t="shared" si="320"/>
        <v>44061</v>
      </c>
      <c r="BS49" s="104">
        <f t="shared" si="320"/>
        <v>44092</v>
      </c>
      <c r="BT49" s="104">
        <f t="shared" si="320"/>
        <v>44122</v>
      </c>
      <c r="BU49" s="104">
        <f t="shared" si="320"/>
        <v>44153</v>
      </c>
      <c r="BV49" s="105">
        <f t="shared" si="320"/>
        <v>44183</v>
      </c>
      <c r="BW49" s="104">
        <f t="shared" si="320"/>
        <v>44214</v>
      </c>
      <c r="BX49" s="104">
        <f t="shared" si="320"/>
        <v>44245</v>
      </c>
      <c r="BY49" s="104">
        <f t="shared" si="320"/>
        <v>44273</v>
      </c>
      <c r="BZ49" s="104">
        <f t="shared" si="320"/>
        <v>44304</v>
      </c>
      <c r="CA49" s="104">
        <f t="shared" si="320"/>
        <v>44334</v>
      </c>
      <c r="CB49" s="104">
        <f t="shared" si="320"/>
        <v>44365</v>
      </c>
      <c r="CC49" s="104">
        <f t="shared" si="320"/>
        <v>44395</v>
      </c>
      <c r="CD49" s="104">
        <f t="shared" si="320"/>
        <v>44426</v>
      </c>
      <c r="CE49" s="104">
        <f t="shared" si="320"/>
        <v>44457</v>
      </c>
      <c r="CF49" s="104">
        <f t="shared" si="320"/>
        <v>44487</v>
      </c>
      <c r="CG49" s="104">
        <f t="shared" si="320"/>
        <v>44518</v>
      </c>
      <c r="CH49" s="105">
        <f t="shared" si="320"/>
        <v>44548</v>
      </c>
      <c r="CI49" s="104">
        <f t="shared" si="320"/>
        <v>44579</v>
      </c>
      <c r="CJ49" s="104">
        <f t="shared" si="320"/>
        <v>44610</v>
      </c>
      <c r="CK49" s="104">
        <f t="shared" si="320"/>
        <v>44638</v>
      </c>
      <c r="CL49" s="104">
        <f t="shared" si="320"/>
        <v>44669</v>
      </c>
      <c r="CM49" s="104">
        <f t="shared" si="320"/>
        <v>44699</v>
      </c>
      <c r="CN49" s="104">
        <f t="shared" si="320"/>
        <v>44730</v>
      </c>
      <c r="CO49" s="104">
        <f t="shared" si="320"/>
        <v>44760</v>
      </c>
      <c r="CP49" s="104">
        <f t="shared" si="320"/>
        <v>44791</v>
      </c>
      <c r="CQ49" s="104">
        <f t="shared" si="320"/>
        <v>44822</v>
      </c>
      <c r="CR49" s="104">
        <f t="shared" si="320"/>
        <v>44852</v>
      </c>
      <c r="CS49" s="104">
        <f t="shared" si="320"/>
        <v>44883</v>
      </c>
      <c r="CT49" s="105">
        <f t="shared" si="320"/>
        <v>44913</v>
      </c>
    </row>
    <row r="50" spans="1:98" x14ac:dyDescent="0.25">
      <c r="A50" s="4" t="s">
        <v>159</v>
      </c>
      <c r="B50" t="s">
        <v>142</v>
      </c>
      <c r="C50">
        <v>11</v>
      </c>
      <c r="D50">
        <v>5</v>
      </c>
      <c r="E50">
        <v>11</v>
      </c>
      <c r="F50">
        <v>11</v>
      </c>
      <c r="G50">
        <v>16</v>
      </c>
      <c r="H50">
        <v>13</v>
      </c>
      <c r="I50">
        <v>14</v>
      </c>
      <c r="J50">
        <v>13</v>
      </c>
      <c r="K50">
        <v>17</v>
      </c>
      <c r="L50">
        <v>19</v>
      </c>
      <c r="M50">
        <v>12</v>
      </c>
      <c r="N50" s="36">
        <v>15</v>
      </c>
      <c r="O50" s="536">
        <v>12</v>
      </c>
      <c r="P50" s="537">
        <v>8</v>
      </c>
      <c r="Q50" s="538">
        <v>18</v>
      </c>
      <c r="R50" s="539">
        <v>13</v>
      </c>
      <c r="S50" s="540">
        <v>13</v>
      </c>
      <c r="T50" s="541">
        <v>15</v>
      </c>
      <c r="U50" s="542">
        <v>15</v>
      </c>
      <c r="V50" s="543">
        <v>12</v>
      </c>
      <c r="W50" s="544">
        <v>13</v>
      </c>
      <c r="X50" s="545">
        <v>11</v>
      </c>
      <c r="Y50" s="546">
        <v>11</v>
      </c>
      <c r="Z50" s="547">
        <v>13</v>
      </c>
      <c r="AA50" s="1568">
        <v>26</v>
      </c>
      <c r="AB50" s="1569">
        <v>35</v>
      </c>
      <c r="AC50" s="1570">
        <v>33</v>
      </c>
      <c r="AD50" s="1571">
        <v>157</v>
      </c>
      <c r="AE50" s="1572">
        <v>102</v>
      </c>
      <c r="AF50" s="1573">
        <v>92</v>
      </c>
      <c r="AG50" s="1574">
        <v>64</v>
      </c>
      <c r="AH50" s="15">
        <f t="shared" ref="AH50:CL50" si="321">AH34*AH62</f>
        <v>62.088421052631674</v>
      </c>
      <c r="AI50" s="15">
        <f t="shared" si="321"/>
        <v>62.709305263157994</v>
      </c>
      <c r="AJ50" s="15">
        <f t="shared" si="321"/>
        <v>63.336398315789573</v>
      </c>
      <c r="AK50" s="15">
        <f t="shared" si="321"/>
        <v>63.969762298947472</v>
      </c>
      <c r="AL50" s="96">
        <f t="shared" si="321"/>
        <v>64.609459921936946</v>
      </c>
      <c r="AM50" s="15">
        <f t="shared" si="321"/>
        <v>21.419999999999998</v>
      </c>
      <c r="AN50" s="15">
        <f t="shared" si="321"/>
        <v>21.419999999999998</v>
      </c>
      <c r="AO50" s="15">
        <f t="shared" si="321"/>
        <v>41.662499999999994</v>
      </c>
      <c r="AP50" s="15">
        <f t="shared" si="321"/>
        <v>49.168992248062033</v>
      </c>
      <c r="AQ50" s="15">
        <f t="shared" si="321"/>
        <v>18.314666666666653</v>
      </c>
      <c r="AR50" s="15">
        <f t="shared" si="321"/>
        <v>17.101840490797532</v>
      </c>
      <c r="AS50" s="15">
        <f t="shared" si="321"/>
        <v>12.757894736842125</v>
      </c>
      <c r="AT50" s="15">
        <f t="shared" si="321"/>
        <v>12.885473684210547</v>
      </c>
      <c r="AU50" s="15">
        <f t="shared" si="321"/>
        <v>13.014328421052653</v>
      </c>
      <c r="AV50" s="15">
        <f t="shared" si="321"/>
        <v>13.144471705263179</v>
      </c>
      <c r="AW50" s="15">
        <f t="shared" si="321"/>
        <v>13.275916422315811</v>
      </c>
      <c r="AX50" s="96">
        <f t="shared" si="321"/>
        <v>13.408675586538971</v>
      </c>
      <c r="AY50" s="15">
        <f t="shared" si="321"/>
        <v>28.56</v>
      </c>
      <c r="AZ50" s="15">
        <f t="shared" si="321"/>
        <v>28.56</v>
      </c>
      <c r="BA50" s="15">
        <f t="shared" si="321"/>
        <v>58.883000000000003</v>
      </c>
      <c r="BB50" s="15">
        <f t="shared" si="321"/>
        <v>69.492175710594339</v>
      </c>
      <c r="BC50" s="15">
        <f t="shared" si="321"/>
        <v>25.884728888888869</v>
      </c>
      <c r="BD50" s="15">
        <f t="shared" si="321"/>
        <v>23.942576687116546</v>
      </c>
      <c r="BE50" s="15">
        <f t="shared" si="321"/>
        <v>17.861052631578975</v>
      </c>
      <c r="BF50" s="15">
        <f t="shared" si="321"/>
        <v>18.039663157894768</v>
      </c>
      <c r="BG50" s="15">
        <f t="shared" si="321"/>
        <v>18.220059789473716</v>
      </c>
      <c r="BH50" s="15">
        <f t="shared" si="321"/>
        <v>18.40226038736845</v>
      </c>
      <c r="BI50" s="15">
        <f t="shared" si="321"/>
        <v>18.586282991242136</v>
      </c>
      <c r="BJ50" s="96">
        <f t="shared" si="321"/>
        <v>19.129710503462263</v>
      </c>
      <c r="BK50" s="15">
        <f t="shared" si="321"/>
        <v>35.699999999999996</v>
      </c>
      <c r="BL50" s="15">
        <f t="shared" si="321"/>
        <v>35.699999999999996</v>
      </c>
      <c r="BM50" s="15">
        <f t="shared" si="321"/>
        <v>73.603750000000005</v>
      </c>
      <c r="BN50" s="15">
        <f t="shared" si="321"/>
        <v>86.865219638242934</v>
      </c>
      <c r="BO50" s="15">
        <f t="shared" si="321"/>
        <v>32.355911111111084</v>
      </c>
      <c r="BP50" s="15">
        <f t="shared" si="321"/>
        <v>29.928220858895681</v>
      </c>
      <c r="BQ50" s="15">
        <f t="shared" si="321"/>
        <v>22.549578947368456</v>
      </c>
      <c r="BR50" s="15">
        <f t="shared" si="321"/>
        <v>22.775074736842143</v>
      </c>
      <c r="BS50" s="15">
        <f t="shared" si="321"/>
        <v>23.002825484210565</v>
      </c>
      <c r="BT50" s="15">
        <f t="shared" si="321"/>
        <v>23.232853739052668</v>
      </c>
      <c r="BU50" s="15">
        <f t="shared" si="321"/>
        <v>23.465182276443201</v>
      </c>
      <c r="BV50" s="96">
        <f t="shared" si="321"/>
        <v>24.151259510621109</v>
      </c>
      <c r="BW50" s="15">
        <f t="shared" si="321"/>
        <v>42.839999999999996</v>
      </c>
      <c r="BX50" s="15">
        <f t="shared" si="321"/>
        <v>42.839999999999996</v>
      </c>
      <c r="BY50" s="15">
        <f t="shared" si="321"/>
        <v>88.3245</v>
      </c>
      <c r="BZ50" s="15">
        <f t="shared" si="321"/>
        <v>104.23826356589151</v>
      </c>
      <c r="CA50" s="15">
        <f t="shared" si="321"/>
        <v>38.827093333333302</v>
      </c>
      <c r="CB50" s="15">
        <f t="shared" si="321"/>
        <v>35.91386503067482</v>
      </c>
      <c r="CC50" s="15">
        <f t="shared" si="321"/>
        <v>27.059494736842147</v>
      </c>
      <c r="CD50" s="15">
        <f t="shared" si="321"/>
        <v>27.876691477894784</v>
      </c>
      <c r="CE50" s="15">
        <f t="shared" si="321"/>
        <v>28.155458392673733</v>
      </c>
      <c r="CF50" s="15">
        <f t="shared" si="321"/>
        <v>28.437012976600467</v>
      </c>
      <c r="CG50" s="15">
        <f t="shared" si="321"/>
        <v>29.002965293683797</v>
      </c>
      <c r="CH50" s="96">
        <f t="shared" si="321"/>
        <v>31.30003232576496</v>
      </c>
      <c r="CI50" s="15">
        <f t="shared" si="321"/>
        <v>49.98</v>
      </c>
      <c r="CJ50" s="15">
        <f t="shared" si="321"/>
        <v>49.98</v>
      </c>
      <c r="CK50" s="15">
        <f t="shared" si="321"/>
        <v>103.04525</v>
      </c>
      <c r="CL50" s="15">
        <f t="shared" si="321"/>
        <v>121.6113074935401</v>
      </c>
      <c r="CM50" s="15">
        <f t="shared" ref="CM50:CT50" si="322">CM34*CM62</f>
        <v>45.29827555555552</v>
      </c>
      <c r="CN50" s="15">
        <f t="shared" si="322"/>
        <v>41.899509202453956</v>
      </c>
      <c r="CO50" s="15">
        <f t="shared" si="322"/>
        <v>31.569410526315838</v>
      </c>
      <c r="CP50" s="15">
        <f t="shared" si="322"/>
        <v>32.522806724210582</v>
      </c>
      <c r="CQ50" s="15">
        <f t="shared" si="322"/>
        <v>32.84803479145269</v>
      </c>
      <c r="CR50" s="15">
        <f t="shared" si="322"/>
        <v>33.840045442154555</v>
      </c>
      <c r="CS50" s="15">
        <f t="shared" si="322"/>
        <v>34.513528699483722</v>
      </c>
      <c r="CT50" s="96">
        <f t="shared" si="322"/>
        <v>37.247038467660303</v>
      </c>
    </row>
    <row r="51" spans="1:98" x14ac:dyDescent="0.25">
      <c r="A51" s="4" t="s">
        <v>160</v>
      </c>
      <c r="B51" t="s">
        <v>5</v>
      </c>
      <c r="C51">
        <v>77</v>
      </c>
      <c r="D51">
        <v>52</v>
      </c>
      <c r="E51">
        <v>79</v>
      </c>
      <c r="F51">
        <v>90</v>
      </c>
      <c r="G51">
        <v>86</v>
      </c>
      <c r="H51">
        <v>98</v>
      </c>
      <c r="I51">
        <v>147</v>
      </c>
      <c r="J51">
        <v>99</v>
      </c>
      <c r="K51">
        <v>190</v>
      </c>
      <c r="L51">
        <v>131</v>
      </c>
      <c r="M51">
        <v>256</v>
      </c>
      <c r="N51" s="36">
        <v>161</v>
      </c>
      <c r="O51" s="548">
        <v>46</v>
      </c>
      <c r="P51" s="549">
        <v>40</v>
      </c>
      <c r="Q51" s="550">
        <v>187</v>
      </c>
      <c r="R51" s="551">
        <v>175</v>
      </c>
      <c r="S51" s="552">
        <v>225</v>
      </c>
      <c r="T51" s="553">
        <v>460</v>
      </c>
      <c r="U51" s="554">
        <v>280</v>
      </c>
      <c r="V51" s="555">
        <v>334</v>
      </c>
      <c r="W51" s="556">
        <v>427</v>
      </c>
      <c r="X51" s="557">
        <v>345</v>
      </c>
      <c r="Y51" s="558">
        <v>280</v>
      </c>
      <c r="Z51" s="559">
        <v>600</v>
      </c>
      <c r="AA51" s="1575">
        <v>113</v>
      </c>
      <c r="AB51" s="1576">
        <v>203</v>
      </c>
      <c r="AC51" s="1577">
        <v>448</v>
      </c>
      <c r="AD51" s="1578">
        <v>317</v>
      </c>
      <c r="AE51" s="1579">
        <v>275</v>
      </c>
      <c r="AF51" s="1580">
        <v>706</v>
      </c>
      <c r="AG51" s="1581">
        <v>360</v>
      </c>
      <c r="AH51" s="15">
        <f t="shared" ref="AH51:CL51" si="323">AH35*AH63</f>
        <v>307.68827348619573</v>
      </c>
      <c r="AI51" s="15">
        <f t="shared" si="323"/>
        <v>360.67845270311278</v>
      </c>
      <c r="AJ51" s="15">
        <f t="shared" si="323"/>
        <v>288.7437647877922</v>
      </c>
      <c r="AK51" s="15">
        <f t="shared" si="323"/>
        <v>351.68555580320594</v>
      </c>
      <c r="AL51" s="96">
        <f t="shared" si="323"/>
        <v>409.25229456439178</v>
      </c>
      <c r="AM51" s="15">
        <f t="shared" si="323"/>
        <v>48.059901034314358</v>
      </c>
      <c r="AN51" s="15">
        <f t="shared" si="323"/>
        <v>50.002319286111174</v>
      </c>
      <c r="AO51" s="15">
        <f t="shared" si="323"/>
        <v>641.89383809997742</v>
      </c>
      <c r="AP51" s="15">
        <f t="shared" si="323"/>
        <v>379.34827953858149</v>
      </c>
      <c r="AQ51" s="15">
        <f t="shared" si="323"/>
        <v>483.72058625274866</v>
      </c>
      <c r="AR51" s="15">
        <f t="shared" si="323"/>
        <v>845.68386517650993</v>
      </c>
      <c r="AS51" s="15">
        <f t="shared" si="323"/>
        <v>313.61736680480465</v>
      </c>
      <c r="AT51" s="15">
        <f t="shared" si="323"/>
        <v>385.4164116951448</v>
      </c>
      <c r="AU51" s="15">
        <f t="shared" si="323"/>
        <v>407.51077611189345</v>
      </c>
      <c r="AV51" s="15">
        <f t="shared" si="323"/>
        <v>337.46597167545792</v>
      </c>
      <c r="AW51" s="15">
        <f t="shared" si="323"/>
        <v>415.1827160854358</v>
      </c>
      <c r="AX51" s="96">
        <f t="shared" si="323"/>
        <v>439.43464035158206</v>
      </c>
      <c r="AY51" s="15">
        <f t="shared" si="323"/>
        <v>58.608989992535506</v>
      </c>
      <c r="AZ51" s="15">
        <f t="shared" si="323"/>
        <v>60.696695228472052</v>
      </c>
      <c r="BA51" s="15">
        <f t="shared" si="323"/>
        <v>853.57180289904659</v>
      </c>
      <c r="BB51" s="15">
        <f t="shared" si="323"/>
        <v>587.32866479078177</v>
      </c>
      <c r="BC51" s="15">
        <f t="shared" si="323"/>
        <v>641.50667152379367</v>
      </c>
      <c r="BD51" s="15">
        <f t="shared" si="323"/>
        <v>1100.2841592091904</v>
      </c>
      <c r="BE51" s="15">
        <f t="shared" si="323"/>
        <v>482.79076853083768</v>
      </c>
      <c r="BF51" s="15">
        <f t="shared" si="323"/>
        <v>506.59527214907968</v>
      </c>
      <c r="BG51" s="15">
        <f t="shared" si="323"/>
        <v>531.9175498685961</v>
      </c>
      <c r="BH51" s="15">
        <f t="shared" si="323"/>
        <v>523.29838235382658</v>
      </c>
      <c r="BI51" s="15">
        <f t="shared" si="323"/>
        <v>550.41745499128194</v>
      </c>
      <c r="BJ51" s="96">
        <f t="shared" si="323"/>
        <v>578.52294297812875</v>
      </c>
      <c r="BK51" s="15">
        <f t="shared" si="323"/>
        <v>69.557000281753815</v>
      </c>
      <c r="BL51" s="15">
        <f t="shared" si="323"/>
        <v>72.168819906399406</v>
      </c>
      <c r="BM51" s="15">
        <f t="shared" si="323"/>
        <v>993.19855518793497</v>
      </c>
      <c r="BN51" s="15">
        <f t="shared" si="323"/>
        <v>676.71934141751831</v>
      </c>
      <c r="BO51" s="15">
        <f t="shared" si="323"/>
        <v>736.92644420711088</v>
      </c>
      <c r="BP51" s="15">
        <f t="shared" si="323"/>
        <v>1260.1533852793868</v>
      </c>
      <c r="BQ51" s="15">
        <f t="shared" si="323"/>
        <v>549.3588794216497</v>
      </c>
      <c r="BR51" s="15">
        <f t="shared" si="323"/>
        <v>575.07544637756394</v>
      </c>
      <c r="BS51" s="15">
        <f t="shared" si="323"/>
        <v>602.42013767140133</v>
      </c>
      <c r="BT51" s="15">
        <f t="shared" si="323"/>
        <v>582.05715924462902</v>
      </c>
      <c r="BU51" s="15">
        <f t="shared" si="323"/>
        <v>610.92085025667711</v>
      </c>
      <c r="BV51" s="96">
        <f t="shared" si="323"/>
        <v>640.73281711410505</v>
      </c>
      <c r="BW51" s="15">
        <f t="shared" si="323"/>
        <v>78.128449583944132</v>
      </c>
      <c r="BX51" s="15">
        <f t="shared" si="323"/>
        <v>81.126360736650597</v>
      </c>
      <c r="BY51" s="15">
        <f t="shared" si="323"/>
        <v>1118.7263106732021</v>
      </c>
      <c r="BZ51" s="15">
        <f t="shared" si="323"/>
        <v>773.71162599162187</v>
      </c>
      <c r="CA51" s="15">
        <f t="shared" si="323"/>
        <v>841.89052942071771</v>
      </c>
      <c r="CB51" s="15">
        <f t="shared" si="323"/>
        <v>1438.3248321991287</v>
      </c>
      <c r="CC51" s="15">
        <f t="shared" si="323"/>
        <v>635.25613480602863</v>
      </c>
      <c r="CD51" s="15">
        <f t="shared" si="323"/>
        <v>677.26698644011901</v>
      </c>
      <c r="CE51" s="15">
        <f t="shared" si="323"/>
        <v>708.47664020884213</v>
      </c>
      <c r="CF51" s="15">
        <f t="shared" si="323"/>
        <v>694.64820557932921</v>
      </c>
      <c r="CG51" s="15">
        <f t="shared" si="323"/>
        <v>734.83987724913027</v>
      </c>
      <c r="CH51" s="96">
        <f t="shared" si="323"/>
        <v>769.35828910479131</v>
      </c>
      <c r="CI51" s="15">
        <f t="shared" si="323"/>
        <v>90.709362667048424</v>
      </c>
      <c r="CJ51" s="15">
        <f t="shared" si="323"/>
        <v>94.071819434718677</v>
      </c>
      <c r="CK51" s="15">
        <f t="shared" si="323"/>
        <v>1298.1254002337469</v>
      </c>
      <c r="CL51" s="15">
        <f t="shared" si="323"/>
        <v>896.5656469347515</v>
      </c>
      <c r="CM51" s="15">
        <f t="shared" ref="CM51:CT51" si="324">CM35*CM63</f>
        <v>974.70831569166432</v>
      </c>
      <c r="CN51" s="15">
        <f t="shared" si="324"/>
        <v>1664.0269818287316</v>
      </c>
      <c r="CO51" s="15">
        <f t="shared" si="324"/>
        <v>734.41531374701992</v>
      </c>
      <c r="CP51" s="15">
        <f t="shared" si="324"/>
        <v>782.54186073430606</v>
      </c>
      <c r="CQ51" s="15">
        <f t="shared" si="324"/>
        <v>818.18102503402031</v>
      </c>
      <c r="CR51" s="15">
        <f t="shared" si="324"/>
        <v>817.85266624072301</v>
      </c>
      <c r="CS51" s="15">
        <f t="shared" si="324"/>
        <v>864.81037765429949</v>
      </c>
      <c r="CT51" s="96">
        <f t="shared" si="324"/>
        <v>905.0968448392448</v>
      </c>
    </row>
    <row r="52" spans="1:98" x14ac:dyDescent="0.25">
      <c r="A52" s="4" t="s">
        <v>161</v>
      </c>
      <c r="B52" t="s">
        <v>6</v>
      </c>
      <c r="C52">
        <v>46</v>
      </c>
      <c r="D52">
        <v>64</v>
      </c>
      <c r="E52">
        <v>50</v>
      </c>
      <c r="F52">
        <v>68</v>
      </c>
      <c r="G52">
        <v>82</v>
      </c>
      <c r="H52">
        <v>78</v>
      </c>
      <c r="I52">
        <v>89</v>
      </c>
      <c r="J52">
        <v>83</v>
      </c>
      <c r="K52">
        <v>111</v>
      </c>
      <c r="L52">
        <v>140</v>
      </c>
      <c r="M52">
        <v>73</v>
      </c>
      <c r="N52" s="36">
        <v>195</v>
      </c>
      <c r="O52" s="560">
        <v>67</v>
      </c>
      <c r="P52" s="561">
        <v>42</v>
      </c>
      <c r="Q52" s="562">
        <v>25</v>
      </c>
      <c r="R52" s="563">
        <v>82</v>
      </c>
      <c r="S52" s="564">
        <v>103</v>
      </c>
      <c r="T52" s="565">
        <v>164</v>
      </c>
      <c r="U52" s="566">
        <v>215</v>
      </c>
      <c r="V52" s="567">
        <v>158</v>
      </c>
      <c r="W52" s="568">
        <v>239</v>
      </c>
      <c r="X52" s="569">
        <v>202</v>
      </c>
      <c r="Y52" s="570">
        <v>207</v>
      </c>
      <c r="Z52" s="571">
        <v>271</v>
      </c>
      <c r="AA52" s="1582">
        <v>163</v>
      </c>
      <c r="AB52" s="1583">
        <v>71</v>
      </c>
      <c r="AC52" s="1584">
        <v>179</v>
      </c>
      <c r="AD52" s="1585">
        <v>188</v>
      </c>
      <c r="AE52" s="1586">
        <v>137</v>
      </c>
      <c r="AF52" s="1587">
        <v>108</v>
      </c>
      <c r="AG52" s="1588">
        <v>180</v>
      </c>
      <c r="AH52" s="15">
        <f t="shared" ref="AH52:CL52" si="325">AH36*AH64</f>
        <v>160.49759229534484</v>
      </c>
      <c r="AI52" s="15">
        <f t="shared" si="325"/>
        <v>177.66322601508799</v>
      </c>
      <c r="AJ52" s="15">
        <f t="shared" si="325"/>
        <v>208.26044728753769</v>
      </c>
      <c r="AK52" s="15">
        <f t="shared" si="325"/>
        <v>166.72441936999084</v>
      </c>
      <c r="AL52" s="96">
        <f t="shared" si="325"/>
        <v>203.06783121427608</v>
      </c>
      <c r="AM52" s="15">
        <f t="shared" si="325"/>
        <v>176.82664651749963</v>
      </c>
      <c r="AN52" s="15">
        <f t="shared" si="325"/>
        <v>48.059901034314358</v>
      </c>
      <c r="AO52" s="15">
        <f t="shared" si="325"/>
        <v>120.58048957897893</v>
      </c>
      <c r="AP52" s="15">
        <f t="shared" si="325"/>
        <v>273.50195978121519</v>
      </c>
      <c r="AQ52" s="15">
        <f t="shared" si="325"/>
        <v>165.93001600975535</v>
      </c>
      <c r="AR52" s="15">
        <f t="shared" si="325"/>
        <v>193.72895283226316</v>
      </c>
      <c r="AS52" s="15">
        <f t="shared" si="325"/>
        <v>219.07434009387856</v>
      </c>
      <c r="AT52" s="15">
        <f t="shared" si="325"/>
        <v>181.08676190221635</v>
      </c>
      <c r="AU52" s="15">
        <f t="shared" si="325"/>
        <v>222.54446776630499</v>
      </c>
      <c r="AV52" s="15">
        <f t="shared" si="325"/>
        <v>235.30204222488646</v>
      </c>
      <c r="AW52" s="15">
        <f t="shared" si="325"/>
        <v>194.85725770068396</v>
      </c>
      <c r="AX52" s="96">
        <f t="shared" si="325"/>
        <v>239.73192052362768</v>
      </c>
      <c r="AY52" s="15">
        <f t="shared" si="325"/>
        <v>187.98772967585879</v>
      </c>
      <c r="AZ52" s="15">
        <f t="shared" si="325"/>
        <v>58.608989992535506</v>
      </c>
      <c r="BA52" s="15">
        <f t="shared" si="325"/>
        <v>155.15215235663337</v>
      </c>
      <c r="BB52" s="15">
        <f t="shared" si="325"/>
        <v>363.69497111532183</v>
      </c>
      <c r="BC52" s="15">
        <f t="shared" si="325"/>
        <v>256.90232435023069</v>
      </c>
      <c r="BD52" s="15">
        <f t="shared" si="325"/>
        <v>254.49811590371698</v>
      </c>
      <c r="BE52" s="15">
        <f t="shared" si="325"/>
        <v>285.0285266400241</v>
      </c>
      <c r="BF52" s="15">
        <f t="shared" si="325"/>
        <v>278.76969263614285</v>
      </c>
      <c r="BG52" s="15">
        <f t="shared" si="325"/>
        <v>292.51472379572147</v>
      </c>
      <c r="BH52" s="15">
        <f t="shared" si="325"/>
        <v>307.13613753608325</v>
      </c>
      <c r="BI52" s="15">
        <f t="shared" si="325"/>
        <v>302.15931768887805</v>
      </c>
      <c r="BJ52" s="96">
        <f t="shared" si="325"/>
        <v>317.8182242722126</v>
      </c>
      <c r="BK52" s="15">
        <f t="shared" si="325"/>
        <v>235.70375514632482</v>
      </c>
      <c r="BL52" s="15">
        <f t="shared" si="325"/>
        <v>69.557000281753815</v>
      </c>
      <c r="BM52" s="15">
        <f t="shared" si="325"/>
        <v>184.47705759544675</v>
      </c>
      <c r="BN52" s="15">
        <f t="shared" si="325"/>
        <v>423.18797154968541</v>
      </c>
      <c r="BO52" s="15">
        <f t="shared" si="325"/>
        <v>296.002531742337</v>
      </c>
      <c r="BP52" s="15">
        <f t="shared" si="325"/>
        <v>292.35298701547356</v>
      </c>
      <c r="BQ52" s="15">
        <f t="shared" si="325"/>
        <v>329.70706370509225</v>
      </c>
      <c r="BR52" s="15">
        <f t="shared" si="325"/>
        <v>317.20698891848679</v>
      </c>
      <c r="BS52" s="15">
        <f t="shared" si="325"/>
        <v>332.05607041143395</v>
      </c>
      <c r="BT52" s="15">
        <f t="shared" si="325"/>
        <v>347.8452521524398</v>
      </c>
      <c r="BU52" s="15">
        <f t="shared" si="325"/>
        <v>336.08740256790458</v>
      </c>
      <c r="BV52" s="96">
        <f t="shared" si="325"/>
        <v>352.75367457691317</v>
      </c>
      <c r="BW52" s="15">
        <f t="shared" si="325"/>
        <v>258.46486181584248</v>
      </c>
      <c r="BX52" s="15">
        <f t="shared" si="325"/>
        <v>78.128449583944132</v>
      </c>
      <c r="BY52" s="15">
        <f t="shared" si="325"/>
        <v>207.3742142594881</v>
      </c>
      <c r="BZ52" s="15">
        <f t="shared" si="325"/>
        <v>476.67358722996926</v>
      </c>
      <c r="CA52" s="15">
        <f t="shared" si="325"/>
        <v>338.42774414024092</v>
      </c>
      <c r="CB52" s="15">
        <f t="shared" si="325"/>
        <v>333.99427168203425</v>
      </c>
      <c r="CC52" s="15">
        <f t="shared" si="325"/>
        <v>376.32391629321722</v>
      </c>
      <c r="CD52" s="15">
        <f t="shared" si="325"/>
        <v>374.14128928702803</v>
      </c>
      <c r="CE52" s="15">
        <f t="shared" si="325"/>
        <v>391.06279976531749</v>
      </c>
      <c r="CF52" s="15">
        <f t="shared" si="325"/>
        <v>409.08366129683134</v>
      </c>
      <c r="CG52" s="15">
        <f t="shared" si="325"/>
        <v>405.03128518462773</v>
      </c>
      <c r="CH52" s="96">
        <f t="shared" si="325"/>
        <v>424.30613853884478</v>
      </c>
      <c r="CI52" s="15">
        <f t="shared" si="325"/>
        <v>301.31167072343385</v>
      </c>
      <c r="CJ52" s="15">
        <f t="shared" si="325"/>
        <v>90.709362667048424</v>
      </c>
      <c r="CK52" s="15">
        <f t="shared" si="325"/>
        <v>240.46523795836973</v>
      </c>
      <c r="CL52" s="15">
        <f t="shared" si="325"/>
        <v>553.11302264036578</v>
      </c>
      <c r="CM52" s="15">
        <f t="shared" ref="CM52:CT52" si="326">CM36*CM64</f>
        <v>392.16508990269364</v>
      </c>
      <c r="CN52" s="15">
        <f t="shared" si="326"/>
        <v>386.68565879445151</v>
      </c>
      <c r="CO52" s="15">
        <f t="shared" si="326"/>
        <v>435.3767220036944</v>
      </c>
      <c r="CP52" s="15">
        <f t="shared" si="326"/>
        <v>432.54220983060327</v>
      </c>
      <c r="CQ52" s="15">
        <f t="shared" si="326"/>
        <v>451.84988655781189</v>
      </c>
      <c r="CR52" s="15">
        <f t="shared" si="326"/>
        <v>481.8769734036191</v>
      </c>
      <c r="CS52" s="15">
        <f t="shared" si="326"/>
        <v>476.86859886565247</v>
      </c>
      <c r="CT52" s="96">
        <f t="shared" si="326"/>
        <v>499.35280225192787</v>
      </c>
    </row>
    <row r="53" spans="1:98" x14ac:dyDescent="0.25">
      <c r="A53" s="4" t="s">
        <v>162</v>
      </c>
      <c r="B53" t="s">
        <v>7</v>
      </c>
      <c r="C53">
        <v>64</v>
      </c>
      <c r="D53">
        <v>54</v>
      </c>
      <c r="E53">
        <v>84</v>
      </c>
      <c r="F53">
        <v>58</v>
      </c>
      <c r="G53">
        <v>64</v>
      </c>
      <c r="H53">
        <v>119</v>
      </c>
      <c r="I53">
        <v>111</v>
      </c>
      <c r="J53">
        <v>86</v>
      </c>
      <c r="K53">
        <v>160</v>
      </c>
      <c r="L53">
        <v>134</v>
      </c>
      <c r="M53">
        <v>159</v>
      </c>
      <c r="N53" s="36">
        <v>169</v>
      </c>
      <c r="O53" s="572">
        <v>97</v>
      </c>
      <c r="P53" s="573">
        <v>121</v>
      </c>
      <c r="Q53" s="574">
        <v>96</v>
      </c>
      <c r="R53" s="575">
        <v>37</v>
      </c>
      <c r="S53" s="576">
        <v>70</v>
      </c>
      <c r="T53" s="577">
        <v>151</v>
      </c>
      <c r="U53" s="578">
        <v>130</v>
      </c>
      <c r="V53" s="579">
        <v>231</v>
      </c>
      <c r="W53" s="580">
        <v>271</v>
      </c>
      <c r="X53" s="581">
        <v>179</v>
      </c>
      <c r="Y53" s="582">
        <v>216</v>
      </c>
      <c r="Z53" s="583">
        <v>328</v>
      </c>
      <c r="AA53" s="1589">
        <v>154</v>
      </c>
      <c r="AB53" s="1590">
        <v>299</v>
      </c>
      <c r="AC53" s="1591">
        <v>194</v>
      </c>
      <c r="AD53" s="1592">
        <v>139</v>
      </c>
      <c r="AE53" s="1593">
        <v>154</v>
      </c>
      <c r="AF53" s="1594">
        <v>136</v>
      </c>
      <c r="AG53" s="1595">
        <v>115</v>
      </c>
      <c r="AH53" s="15">
        <f t="shared" ref="AH53:CL53" si="327">AH37*AH65</f>
        <v>112.7926451110245</v>
      </c>
      <c r="AI53" s="15">
        <f t="shared" si="327"/>
        <v>71.634505746006994</v>
      </c>
      <c r="AJ53" s="15">
        <f t="shared" si="327"/>
        <v>79.296001907693991</v>
      </c>
      <c r="AK53" s="15">
        <f t="shared" si="327"/>
        <v>92.952386353759721</v>
      </c>
      <c r="AL53" s="96">
        <f t="shared" si="327"/>
        <v>74.413710552003678</v>
      </c>
      <c r="AM53" s="15">
        <f t="shared" si="327"/>
        <v>116.63961710983534</v>
      </c>
      <c r="AN53" s="15">
        <f t="shared" si="327"/>
        <v>134.38825135329969</v>
      </c>
      <c r="AO53" s="15">
        <f t="shared" si="327"/>
        <v>34.793621405978996</v>
      </c>
      <c r="AP53" s="15">
        <f t="shared" si="327"/>
        <v>38.318375777336954</v>
      </c>
      <c r="AQ53" s="15">
        <f t="shared" si="327"/>
        <v>134.58407443789815</v>
      </c>
      <c r="AR53" s="15">
        <f t="shared" si="327"/>
        <v>80.515598837674744</v>
      </c>
      <c r="AS53" s="15">
        <f t="shared" si="327"/>
        <v>92.603447104884367</v>
      </c>
      <c r="AT53" s="15">
        <f t="shared" si="327"/>
        <v>97.778925215146728</v>
      </c>
      <c r="AU53" s="15">
        <f t="shared" si="327"/>
        <v>80.824020475890748</v>
      </c>
      <c r="AV53" s="15">
        <f t="shared" si="327"/>
        <v>99.327738983221053</v>
      </c>
      <c r="AW53" s="15">
        <f t="shared" si="327"/>
        <v>105.02179661853221</v>
      </c>
      <c r="AX53" s="96">
        <f t="shared" si="327"/>
        <v>86.970172865426008</v>
      </c>
      <c r="AY53" s="15">
        <f t="shared" si="327"/>
        <v>136.33565394232951</v>
      </c>
      <c r="AZ53" s="15">
        <f t="shared" si="327"/>
        <v>142.87067455365269</v>
      </c>
      <c r="BA53" s="15">
        <f t="shared" si="327"/>
        <v>44.976625061524238</v>
      </c>
      <c r="BB53" s="15">
        <f t="shared" si="327"/>
        <v>49.304647023929064</v>
      </c>
      <c r="BC53" s="15">
        <f t="shared" si="327"/>
        <v>177.27763908670696</v>
      </c>
      <c r="BD53" s="15">
        <f t="shared" si="327"/>
        <v>123.48282019751629</v>
      </c>
      <c r="BE53" s="15">
        <f t="shared" si="327"/>
        <v>121.65142313440371</v>
      </c>
      <c r="BF53" s="15">
        <f t="shared" si="327"/>
        <v>127.21609924090383</v>
      </c>
      <c r="BG53" s="15">
        <f t="shared" si="327"/>
        <v>124.42260885888432</v>
      </c>
      <c r="BH53" s="15">
        <f t="shared" si="327"/>
        <v>130.55739567716881</v>
      </c>
      <c r="BI53" s="15">
        <f t="shared" si="327"/>
        <v>137.08333623253418</v>
      </c>
      <c r="BJ53" s="96">
        <f t="shared" si="327"/>
        <v>134.86204415679131</v>
      </c>
      <c r="BK53" s="15">
        <f t="shared" si="327"/>
        <v>172.13654376660878</v>
      </c>
      <c r="BL53" s="15">
        <f t="shared" si="327"/>
        <v>179.13485391120685</v>
      </c>
      <c r="BM53" s="15">
        <f t="shared" si="327"/>
        <v>53.378144248437273</v>
      </c>
      <c r="BN53" s="15">
        <f t="shared" si="327"/>
        <v>58.623590266729948</v>
      </c>
      <c r="BO53" s="15">
        <f t="shared" si="327"/>
        <v>206.27660661943145</v>
      </c>
      <c r="BP53" s="15">
        <f t="shared" si="327"/>
        <v>142.27674855646276</v>
      </c>
      <c r="BQ53" s="15">
        <f t="shared" si="327"/>
        <v>141.14371090627728</v>
      </c>
      <c r="BR53" s="15">
        <f t="shared" si="327"/>
        <v>147.15736361963209</v>
      </c>
      <c r="BS53" s="15">
        <f t="shared" si="327"/>
        <v>141.57823519583093</v>
      </c>
      <c r="BT53" s="15">
        <f t="shared" si="327"/>
        <v>148.2057901536152</v>
      </c>
      <c r="BU53" s="15">
        <f t="shared" si="327"/>
        <v>155.25293780221972</v>
      </c>
      <c r="BV53" s="96">
        <f t="shared" si="327"/>
        <v>150.00508497415893</v>
      </c>
      <c r="BW53" s="15">
        <f t="shared" si="327"/>
        <v>189.16659847348083</v>
      </c>
      <c r="BX53" s="15">
        <f t="shared" si="327"/>
        <v>196.43329498004027</v>
      </c>
      <c r="BY53" s="15">
        <f t="shared" si="327"/>
        <v>59.955887040926562</v>
      </c>
      <c r="BZ53" s="15">
        <f t="shared" si="327"/>
        <v>65.8999071596931</v>
      </c>
      <c r="CA53" s="15">
        <f t="shared" si="327"/>
        <v>232.34736488101089</v>
      </c>
      <c r="CB53" s="15">
        <f t="shared" si="327"/>
        <v>162.66887574963624</v>
      </c>
      <c r="CC53" s="15">
        <f t="shared" si="327"/>
        <v>161.24750907418164</v>
      </c>
      <c r="CD53" s="15">
        <f t="shared" si="327"/>
        <v>171.32302675511963</v>
      </c>
      <c r="CE53" s="15">
        <f t="shared" si="327"/>
        <v>166.98958503957218</v>
      </c>
      <c r="CF53" s="15">
        <f t="shared" si="327"/>
        <v>174.54212225992836</v>
      </c>
      <c r="CG53" s="15">
        <f t="shared" si="327"/>
        <v>184.37538245821497</v>
      </c>
      <c r="CH53" s="96">
        <f t="shared" si="327"/>
        <v>180.77664288246368</v>
      </c>
      <c r="CI53" s="15">
        <f t="shared" si="327"/>
        <v>220.90980805798486</v>
      </c>
      <c r="CJ53" s="15">
        <f t="shared" si="327"/>
        <v>228.99686974980969</v>
      </c>
      <c r="CK53" s="15">
        <f t="shared" si="327"/>
        <v>69.610498231845796</v>
      </c>
      <c r="CL53" s="15">
        <f t="shared" si="327"/>
        <v>76.41565714028998</v>
      </c>
      <c r="CM53" s="15">
        <f t="shared" ref="CM53:CT53" si="328">CM37*CM65</f>
        <v>269.60661705356603</v>
      </c>
      <c r="CN53" s="15">
        <f t="shared" si="328"/>
        <v>188.49829952561757</v>
      </c>
      <c r="CO53" s="15">
        <f t="shared" si="328"/>
        <v>186.68613375104232</v>
      </c>
      <c r="CP53" s="15">
        <f t="shared" si="328"/>
        <v>198.20706195637456</v>
      </c>
      <c r="CQ53" s="15">
        <f t="shared" si="328"/>
        <v>193.05552795136612</v>
      </c>
      <c r="CR53" s="15">
        <f t="shared" si="328"/>
        <v>205.70653857599916</v>
      </c>
      <c r="CS53" s="15">
        <f t="shared" si="328"/>
        <v>217.18357312890203</v>
      </c>
      <c r="CT53" s="96">
        <f t="shared" si="328"/>
        <v>212.83961894375832</v>
      </c>
    </row>
    <row r="54" spans="1:98" x14ac:dyDescent="0.25">
      <c r="A54" s="4" t="s">
        <v>163</v>
      </c>
      <c r="B54" t="s">
        <v>8</v>
      </c>
      <c r="C54">
        <v>30</v>
      </c>
      <c r="D54">
        <v>30</v>
      </c>
      <c r="E54">
        <v>66</v>
      </c>
      <c r="F54">
        <v>62</v>
      </c>
      <c r="G54">
        <v>85</v>
      </c>
      <c r="H54">
        <v>73</v>
      </c>
      <c r="I54">
        <v>61</v>
      </c>
      <c r="J54">
        <v>57</v>
      </c>
      <c r="K54">
        <v>123</v>
      </c>
      <c r="L54">
        <v>93</v>
      </c>
      <c r="M54">
        <v>108</v>
      </c>
      <c r="N54" s="36">
        <v>108</v>
      </c>
      <c r="O54" s="584">
        <v>88</v>
      </c>
      <c r="P54" s="585">
        <v>86</v>
      </c>
      <c r="Q54" s="586">
        <v>172</v>
      </c>
      <c r="R54" s="587">
        <v>108</v>
      </c>
      <c r="S54" s="588">
        <v>83</v>
      </c>
      <c r="T54" s="589">
        <v>64</v>
      </c>
      <c r="U54" s="590">
        <v>52</v>
      </c>
      <c r="V54" s="591">
        <v>75</v>
      </c>
      <c r="W54" s="592">
        <v>98</v>
      </c>
      <c r="X54" s="593">
        <v>115</v>
      </c>
      <c r="Y54" s="594">
        <v>108</v>
      </c>
      <c r="Z54" s="595">
        <v>230</v>
      </c>
      <c r="AA54" s="1596">
        <v>105</v>
      </c>
      <c r="AB54" s="1597">
        <v>168</v>
      </c>
      <c r="AC54" s="1598">
        <v>214</v>
      </c>
      <c r="AD54" s="1599">
        <v>130</v>
      </c>
      <c r="AE54" s="1600">
        <v>70</v>
      </c>
      <c r="AF54" s="1601">
        <v>68</v>
      </c>
      <c r="AG54" s="1602">
        <v>65</v>
      </c>
      <c r="AH54" s="15">
        <f t="shared" ref="AH54:CL54" si="329">AH38*AH66</f>
        <v>173.01272227314325</v>
      </c>
      <c r="AI54" s="15">
        <f t="shared" si="329"/>
        <v>224.93158249312472</v>
      </c>
      <c r="AJ54" s="15">
        <f t="shared" si="329"/>
        <v>237.01455946654357</v>
      </c>
      <c r="AK54" s="15">
        <f t="shared" si="329"/>
        <v>258.90835420498058</v>
      </c>
      <c r="AL54" s="96">
        <f t="shared" si="329"/>
        <v>246.39621866727779</v>
      </c>
      <c r="AM54" s="15">
        <f t="shared" si="329"/>
        <v>198.14041231227003</v>
      </c>
      <c r="AN54" s="15">
        <f t="shared" si="329"/>
        <v>205.46762670573</v>
      </c>
      <c r="AO54" s="15">
        <f t="shared" si="329"/>
        <v>425.83596168606169</v>
      </c>
      <c r="AP54" s="15">
        <f t="shared" si="329"/>
        <v>218.4600694719858</v>
      </c>
      <c r="AQ54" s="15">
        <f t="shared" si="329"/>
        <v>111.78495611575579</v>
      </c>
      <c r="AR54" s="15">
        <f t="shared" si="329"/>
        <v>147.16749238180509</v>
      </c>
      <c r="AS54" s="15">
        <f t="shared" si="329"/>
        <v>200.3264897170514</v>
      </c>
      <c r="AT54" s="15">
        <f t="shared" si="329"/>
        <v>259.28846137329032</v>
      </c>
      <c r="AU54" s="15">
        <f t="shared" si="329"/>
        <v>268.84130328545893</v>
      </c>
      <c r="AV54" s="15">
        <f t="shared" si="329"/>
        <v>269.29973627404644</v>
      </c>
      <c r="AW54" s="15">
        <f t="shared" si="329"/>
        <v>277.75980856317602</v>
      </c>
      <c r="AX54" s="96">
        <f t="shared" si="329"/>
        <v>288.02455905569411</v>
      </c>
      <c r="AY54" s="15">
        <f t="shared" si="329"/>
        <v>230.99189322709378</v>
      </c>
      <c r="AZ54" s="15">
        <f t="shared" si="329"/>
        <v>236.24445032961077</v>
      </c>
      <c r="BA54" s="15">
        <f t="shared" si="329"/>
        <v>505.60920635623114</v>
      </c>
      <c r="BB54" s="15">
        <f t="shared" si="329"/>
        <v>260.5252170671979</v>
      </c>
      <c r="BC54" s="15">
        <f t="shared" si="329"/>
        <v>132.15636717589035</v>
      </c>
      <c r="BD54" s="15">
        <f t="shared" si="329"/>
        <v>191.93500808908934</v>
      </c>
      <c r="BE54" s="15">
        <f t="shared" si="329"/>
        <v>281.44675752327265</v>
      </c>
      <c r="BF54" s="15">
        <f t="shared" si="329"/>
        <v>357.58861108289648</v>
      </c>
      <c r="BG54" s="15">
        <f t="shared" si="329"/>
        <v>366.22216479557164</v>
      </c>
      <c r="BH54" s="15">
        <f t="shared" si="329"/>
        <v>373.17802328739992</v>
      </c>
      <c r="BI54" s="15">
        <f t="shared" si="329"/>
        <v>382.14028968982672</v>
      </c>
      <c r="BJ54" s="96">
        <f t="shared" si="329"/>
        <v>393.23683909331629</v>
      </c>
      <c r="BK54" s="15">
        <f t="shared" si="329"/>
        <v>306.10450020895485</v>
      </c>
      <c r="BL54" s="15">
        <f t="shared" si="329"/>
        <v>311.60555045583254</v>
      </c>
      <c r="BM54" s="15">
        <f t="shared" si="329"/>
        <v>662.81997935638367</v>
      </c>
      <c r="BN54" s="15">
        <f t="shared" si="329"/>
        <v>324.65078051888526</v>
      </c>
      <c r="BO54" s="15">
        <f t="shared" si="329"/>
        <v>161.84992457459077</v>
      </c>
      <c r="BP54" s="15">
        <f t="shared" si="329"/>
        <v>224.82793485337208</v>
      </c>
      <c r="BQ54" s="15">
        <f t="shared" si="329"/>
        <v>330.01973856080991</v>
      </c>
      <c r="BR54" s="15">
        <f t="shared" si="329"/>
        <v>416.84434909382838</v>
      </c>
      <c r="BS54" s="15">
        <f t="shared" si="329"/>
        <v>424.75301837314566</v>
      </c>
      <c r="BT54" s="15">
        <f t="shared" si="329"/>
        <v>429.38483495697324</v>
      </c>
      <c r="BU54" s="15">
        <f t="shared" si="329"/>
        <v>436.50844019168113</v>
      </c>
      <c r="BV54" s="96">
        <f t="shared" si="329"/>
        <v>446.27646711884387</v>
      </c>
      <c r="BW54" s="15">
        <f t="shared" si="329"/>
        <v>341.14176788739309</v>
      </c>
      <c r="BX54" s="15">
        <f t="shared" si="329"/>
        <v>344.67156003625149</v>
      </c>
      <c r="BY54" s="15">
        <f t="shared" si="329"/>
        <v>728.1992910935993</v>
      </c>
      <c r="BZ54" s="15">
        <f t="shared" si="329"/>
        <v>357.64504959107472</v>
      </c>
      <c r="CA54" s="15">
        <f t="shared" si="329"/>
        <v>179.36577151428597</v>
      </c>
      <c r="CB54" s="15">
        <f t="shared" si="329"/>
        <v>253.04898624395142</v>
      </c>
      <c r="CC54" s="15">
        <f t="shared" si="329"/>
        <v>374.24338298515198</v>
      </c>
      <c r="CD54" s="15">
        <f t="shared" si="329"/>
        <v>483.87141091451559</v>
      </c>
      <c r="CE54" s="15">
        <f t="shared" si="329"/>
        <v>494.88678900635682</v>
      </c>
      <c r="CF54" s="15">
        <f t="shared" si="329"/>
        <v>502.47255899614657</v>
      </c>
      <c r="CG54" s="15">
        <f t="shared" si="329"/>
        <v>517.63748854681512</v>
      </c>
      <c r="CH54" s="96">
        <f t="shared" si="329"/>
        <v>530.66123680475323</v>
      </c>
      <c r="CI54" s="15">
        <f t="shared" si="329"/>
        <v>395.666916103387</v>
      </c>
      <c r="CJ54" s="15">
        <f t="shared" si="329"/>
        <v>401.27495863633101</v>
      </c>
      <c r="CK54" s="15">
        <f t="shared" si="329"/>
        <v>850.25704912888295</v>
      </c>
      <c r="CL54" s="15">
        <f t="shared" si="329"/>
        <v>416.93952452578708</v>
      </c>
      <c r="CM54" s="15">
        <f t="shared" ref="CM54:CT54" si="330">CM38*CM66</f>
        <v>208.6676256352834</v>
      </c>
      <c r="CN54" s="15">
        <f t="shared" si="330"/>
        <v>293.61734538761891</v>
      </c>
      <c r="CO54" s="15">
        <f t="shared" si="330"/>
        <v>433.94922660995297</v>
      </c>
      <c r="CP54" s="15">
        <f t="shared" si="330"/>
        <v>560.73296432637528</v>
      </c>
      <c r="CQ54" s="15">
        <f t="shared" si="330"/>
        <v>572.93774910813931</v>
      </c>
      <c r="CR54" s="15">
        <f t="shared" si="330"/>
        <v>592.90984880436281</v>
      </c>
      <c r="CS54" s="15">
        <f t="shared" si="330"/>
        <v>610.39953119846803</v>
      </c>
      <c r="CT54" s="96">
        <f t="shared" si="330"/>
        <v>625.38105214777181</v>
      </c>
    </row>
    <row r="55" spans="1:98" x14ac:dyDescent="0.25">
      <c r="A55" s="4" t="s">
        <v>164</v>
      </c>
      <c r="B55" t="s">
        <v>1</v>
      </c>
      <c r="C55">
        <v>32</v>
      </c>
      <c r="D55">
        <v>27</v>
      </c>
      <c r="E55">
        <v>42</v>
      </c>
      <c r="F55">
        <v>52</v>
      </c>
      <c r="G55">
        <v>67</v>
      </c>
      <c r="H55">
        <v>59</v>
      </c>
      <c r="I55">
        <v>60</v>
      </c>
      <c r="J55">
        <v>51</v>
      </c>
      <c r="K55">
        <v>112</v>
      </c>
      <c r="L55">
        <v>93</v>
      </c>
      <c r="M55">
        <v>93</v>
      </c>
      <c r="N55" s="36">
        <v>110</v>
      </c>
      <c r="O55" s="596">
        <v>54</v>
      </c>
      <c r="P55" s="597">
        <v>66</v>
      </c>
      <c r="Q55" s="598">
        <v>108</v>
      </c>
      <c r="R55" s="599">
        <v>107</v>
      </c>
      <c r="S55" s="600">
        <v>117</v>
      </c>
      <c r="T55" s="601">
        <v>142</v>
      </c>
      <c r="U55" s="602">
        <v>86</v>
      </c>
      <c r="V55" s="603">
        <v>63</v>
      </c>
      <c r="W55" s="604">
        <v>77</v>
      </c>
      <c r="X55" s="605">
        <v>47</v>
      </c>
      <c r="Y55" s="606">
        <v>63</v>
      </c>
      <c r="Z55" s="607">
        <v>136</v>
      </c>
      <c r="AA55" s="1603">
        <v>45</v>
      </c>
      <c r="AB55" s="1604">
        <v>73</v>
      </c>
      <c r="AC55" s="1605">
        <v>111</v>
      </c>
      <c r="AD55" s="1606">
        <v>94</v>
      </c>
      <c r="AE55" s="1607">
        <v>65</v>
      </c>
      <c r="AF55" s="1608">
        <v>62</v>
      </c>
      <c r="AG55" s="1609">
        <v>56</v>
      </c>
      <c r="AH55" s="15">
        <f t="shared" ref="AH55:CL55" si="331">AH39*AH67</f>
        <v>133.80604750593824</v>
      </c>
      <c r="AI55" s="15">
        <f t="shared" si="331"/>
        <v>134.68615334916865</v>
      </c>
      <c r="AJ55" s="15">
        <f t="shared" si="331"/>
        <v>129.08472367315917</v>
      </c>
      <c r="AK55" s="15">
        <f t="shared" si="331"/>
        <v>120.82475405801429</v>
      </c>
      <c r="AL55" s="96">
        <f t="shared" si="331"/>
        <v>138.31292259316001</v>
      </c>
      <c r="AM55" s="15">
        <f t="shared" si="331"/>
        <v>217.56090000000003</v>
      </c>
      <c r="AN55" s="15">
        <f t="shared" si="331"/>
        <v>226.33868059499997</v>
      </c>
      <c r="AO55" s="15">
        <f t="shared" si="331"/>
        <v>388.29931426521398</v>
      </c>
      <c r="AP55" s="15">
        <f t="shared" si="331"/>
        <v>307.88664521714963</v>
      </c>
      <c r="AQ55" s="15">
        <f t="shared" si="331"/>
        <v>209.19309266768246</v>
      </c>
      <c r="AR55" s="15">
        <f t="shared" si="331"/>
        <v>182.96516058557808</v>
      </c>
      <c r="AS55" s="15">
        <f t="shared" si="331"/>
        <v>145.98777143521542</v>
      </c>
      <c r="AT55" s="15">
        <f t="shared" si="331"/>
        <v>126.46861680436758</v>
      </c>
      <c r="AU55" s="15">
        <f t="shared" si="331"/>
        <v>134.37778404262824</v>
      </c>
      <c r="AV55" s="15">
        <f t="shared" si="331"/>
        <v>138.96758554120805</v>
      </c>
      <c r="AW55" s="15">
        <f t="shared" si="331"/>
        <v>147.56789606727557</v>
      </c>
      <c r="AX55" s="96">
        <f t="shared" si="331"/>
        <v>155.27115541282478</v>
      </c>
      <c r="AY55" s="15">
        <f t="shared" si="331"/>
        <v>243.46784213052774</v>
      </c>
      <c r="AZ55" s="15">
        <f t="shared" si="331"/>
        <v>270.39163157696424</v>
      </c>
      <c r="BA55" s="15">
        <f t="shared" si="331"/>
        <v>480.65863540226758</v>
      </c>
      <c r="BB55" s="15">
        <f t="shared" si="331"/>
        <v>375.22745987131702</v>
      </c>
      <c r="BC55" s="15">
        <f t="shared" si="331"/>
        <v>244.36852878744378</v>
      </c>
      <c r="BD55" s="15">
        <f t="shared" si="331"/>
        <v>218.17196132445585</v>
      </c>
      <c r="BE55" s="15">
        <f t="shared" si="331"/>
        <v>175.2688603590305</v>
      </c>
      <c r="BF55" s="15">
        <f t="shared" si="331"/>
        <v>151.07237897361233</v>
      </c>
      <c r="BG55" s="15">
        <f t="shared" si="331"/>
        <v>165.89577076538862</v>
      </c>
      <c r="BH55" s="15">
        <f t="shared" si="331"/>
        <v>182.144572504677</v>
      </c>
      <c r="BI55" s="15">
        <f t="shared" si="331"/>
        <v>195.43512170172428</v>
      </c>
      <c r="BJ55" s="96">
        <f t="shared" si="331"/>
        <v>209.22689102419983</v>
      </c>
      <c r="BK55" s="15">
        <f t="shared" si="331"/>
        <v>322.4124101751363</v>
      </c>
      <c r="BL55" s="15">
        <f t="shared" si="331"/>
        <v>354.60094587536827</v>
      </c>
      <c r="BM55" s="15">
        <f t="shared" si="331"/>
        <v>625.25707243705097</v>
      </c>
      <c r="BN55" s="15">
        <f t="shared" si="331"/>
        <v>495.74693139405838</v>
      </c>
      <c r="BO55" s="15">
        <f t="shared" si="331"/>
        <v>321.4229472153732</v>
      </c>
      <c r="BP55" s="15">
        <f t="shared" si="331"/>
        <v>285.45385186631415</v>
      </c>
      <c r="BQ55" s="15">
        <f t="shared" si="331"/>
        <v>227.03288079028434</v>
      </c>
      <c r="BR55" s="15">
        <f t="shared" si="331"/>
        <v>194.80148741446669</v>
      </c>
      <c r="BS55" s="15">
        <f t="shared" si="331"/>
        <v>208.36965679484612</v>
      </c>
      <c r="BT55" s="15">
        <f t="shared" si="331"/>
        <v>219.45971173376327</v>
      </c>
      <c r="BU55" s="15">
        <f t="shared" si="331"/>
        <v>231.30960520137799</v>
      </c>
      <c r="BV55" s="96">
        <f t="shared" si="331"/>
        <v>244.05247023309042</v>
      </c>
      <c r="BW55" s="15">
        <f t="shared" si="331"/>
        <v>369.83581461059549</v>
      </c>
      <c r="BX55" s="15">
        <f t="shared" si="331"/>
        <v>404.42156095199664</v>
      </c>
      <c r="BY55" s="15">
        <f t="shared" si="331"/>
        <v>708.80237417888713</v>
      </c>
      <c r="BZ55" s="15">
        <f t="shared" si="331"/>
        <v>557.50555702373049</v>
      </c>
      <c r="CA55" s="15">
        <f t="shared" si="331"/>
        <v>358.78581698307414</v>
      </c>
      <c r="CB55" s="15">
        <f t="shared" si="331"/>
        <v>316.47202673369702</v>
      </c>
      <c r="CC55" s="15">
        <f t="shared" si="331"/>
        <v>251.456775534337</v>
      </c>
      <c r="CD55" s="15">
        <f t="shared" si="331"/>
        <v>219.92479630627693</v>
      </c>
      <c r="CE55" s="15">
        <f t="shared" si="331"/>
        <v>236.10118783435118</v>
      </c>
      <c r="CF55" s="15">
        <f t="shared" si="331"/>
        <v>250.99159714545823</v>
      </c>
      <c r="CG55" s="15">
        <f t="shared" si="331"/>
        <v>269.25085050700881</v>
      </c>
      <c r="CH55" s="96">
        <f t="shared" si="331"/>
        <v>285.9392852654189</v>
      </c>
      <c r="CI55" s="15">
        <f t="shared" si="331"/>
        <v>422.50526105721832</v>
      </c>
      <c r="CJ55" s="15">
        <f t="shared" si="331"/>
        <v>463.38162798263329</v>
      </c>
      <c r="CK55" s="15">
        <f t="shared" si="331"/>
        <v>814.78233336920243</v>
      </c>
      <c r="CL55" s="15">
        <f t="shared" si="331"/>
        <v>643.69753124832687</v>
      </c>
      <c r="CM55" s="15">
        <f t="shared" ref="CM55:CT55" si="332">CM39*CM67</f>
        <v>415.78589475993004</v>
      </c>
      <c r="CN55" s="15">
        <f t="shared" si="332"/>
        <v>367.84328709641755</v>
      </c>
      <c r="CO55" s="15">
        <f t="shared" si="332"/>
        <v>292.4448541450426</v>
      </c>
      <c r="CP55" s="15">
        <f t="shared" si="332"/>
        <v>255.96878303170661</v>
      </c>
      <c r="CQ55" s="15">
        <f t="shared" si="332"/>
        <v>274.88051065666758</v>
      </c>
      <c r="CR55" s="15">
        <f t="shared" si="332"/>
        <v>297.46996146565863</v>
      </c>
      <c r="CS55" s="15">
        <f t="shared" si="332"/>
        <v>318.5843963301362</v>
      </c>
      <c r="CT55" s="96">
        <f t="shared" si="332"/>
        <v>337.87707701716857</v>
      </c>
    </row>
    <row r="56" spans="1:98" x14ac:dyDescent="0.25">
      <c r="A56" s="4" t="s">
        <v>165</v>
      </c>
      <c r="B56" t="s">
        <v>2</v>
      </c>
      <c r="C56">
        <v>2</v>
      </c>
      <c r="D56">
        <v>6</v>
      </c>
      <c r="E56">
        <v>4</v>
      </c>
      <c r="F56">
        <v>3</v>
      </c>
      <c r="G56">
        <v>15</v>
      </c>
      <c r="H56">
        <v>13</v>
      </c>
      <c r="I56">
        <v>20</v>
      </c>
      <c r="J56">
        <v>22</v>
      </c>
      <c r="K56">
        <v>52</v>
      </c>
      <c r="L56">
        <v>26</v>
      </c>
      <c r="M56">
        <v>54</v>
      </c>
      <c r="N56" s="36">
        <v>50</v>
      </c>
      <c r="O56" s="608">
        <v>30</v>
      </c>
      <c r="P56" s="609">
        <v>24</v>
      </c>
      <c r="Q56" s="610">
        <v>49</v>
      </c>
      <c r="R56" s="611">
        <v>31</v>
      </c>
      <c r="S56" s="612">
        <v>52</v>
      </c>
      <c r="T56" s="613">
        <v>69</v>
      </c>
      <c r="U56" s="614">
        <v>53</v>
      </c>
      <c r="V56" s="615">
        <v>83</v>
      </c>
      <c r="W56" s="616">
        <v>78</v>
      </c>
      <c r="X56" s="617">
        <v>91</v>
      </c>
      <c r="Y56" s="618">
        <v>80</v>
      </c>
      <c r="Z56" s="619">
        <v>120</v>
      </c>
      <c r="AA56" s="1610">
        <v>55</v>
      </c>
      <c r="AB56" s="1611">
        <v>71</v>
      </c>
      <c r="AC56" s="1612">
        <v>67</v>
      </c>
      <c r="AD56" s="1613">
        <v>73</v>
      </c>
      <c r="AE56" s="1614">
        <v>61</v>
      </c>
      <c r="AF56" s="1615">
        <v>54</v>
      </c>
      <c r="AG56" s="1616">
        <v>51</v>
      </c>
      <c r="AH56" s="15">
        <f t="shared" ref="AH56:CL56" si="333">AH40*AH68</f>
        <v>135.54041723800194</v>
      </c>
      <c r="AI56" s="15">
        <f t="shared" si="333"/>
        <v>165.96567405484817</v>
      </c>
      <c r="AJ56" s="15">
        <f t="shared" si="333"/>
        <v>186.28639276660135</v>
      </c>
      <c r="AK56" s="15">
        <f t="shared" si="333"/>
        <v>209.83499581431829</v>
      </c>
      <c r="AL56" s="96">
        <f t="shared" si="333"/>
        <v>233.28470243863106</v>
      </c>
      <c r="AM56" s="15">
        <f t="shared" si="333"/>
        <v>173.8998</v>
      </c>
      <c r="AN56" s="15">
        <f t="shared" si="333"/>
        <v>173.47140000000002</v>
      </c>
      <c r="AO56" s="15">
        <f t="shared" si="333"/>
        <v>258.74712053571358</v>
      </c>
      <c r="AP56" s="15">
        <f t="shared" si="333"/>
        <v>279.60684615384588</v>
      </c>
      <c r="AQ56" s="15">
        <f t="shared" si="333"/>
        <v>220.2074494773513</v>
      </c>
      <c r="AR56" s="15">
        <f t="shared" si="333"/>
        <v>197.78083863885874</v>
      </c>
      <c r="AS56" s="15">
        <f t="shared" si="333"/>
        <v>157.85973555337904</v>
      </c>
      <c r="AT56" s="15">
        <f t="shared" si="333"/>
        <v>177.29890999107442</v>
      </c>
      <c r="AU56" s="15">
        <f t="shared" si="333"/>
        <v>190.91144238063717</v>
      </c>
      <c r="AV56" s="15">
        <f t="shared" si="333"/>
        <v>192.09710153469197</v>
      </c>
      <c r="AW56" s="15">
        <f t="shared" si="333"/>
        <v>205.14028715274898</v>
      </c>
      <c r="AX56" s="96">
        <f t="shared" si="333"/>
        <v>225.28549260917356</v>
      </c>
      <c r="AY56" s="15">
        <f t="shared" si="333"/>
        <v>186.15071671380343</v>
      </c>
      <c r="AZ56" s="15">
        <f t="shared" si="333"/>
        <v>170.90618057102563</v>
      </c>
      <c r="BA56" s="15">
        <f t="shared" si="333"/>
        <v>276.66547471545425</v>
      </c>
      <c r="BB56" s="15">
        <f t="shared" si="333"/>
        <v>306.16600543037907</v>
      </c>
      <c r="BC56" s="15">
        <f t="shared" si="333"/>
        <v>263.60158628713873</v>
      </c>
      <c r="BD56" s="15">
        <f t="shared" si="333"/>
        <v>225.18421415939088</v>
      </c>
      <c r="BE56" s="15">
        <f t="shared" si="333"/>
        <v>182.32003237121916</v>
      </c>
      <c r="BF56" s="15">
        <f t="shared" si="333"/>
        <v>210.05828273829036</v>
      </c>
      <c r="BG56" s="15">
        <f t="shared" si="333"/>
        <v>239.62511681778449</v>
      </c>
      <c r="BH56" s="15">
        <f t="shared" si="333"/>
        <v>238.21224854146331</v>
      </c>
      <c r="BI56" s="15">
        <f t="shared" si="333"/>
        <v>249.88462708540104</v>
      </c>
      <c r="BJ56" s="96">
        <f t="shared" si="333"/>
        <v>257.4449524886054</v>
      </c>
      <c r="BK56" s="15">
        <f t="shared" si="333"/>
        <v>213.0896266293818</v>
      </c>
      <c r="BL56" s="15">
        <f t="shared" si="333"/>
        <v>197.02746736158176</v>
      </c>
      <c r="BM56" s="15">
        <f t="shared" si="333"/>
        <v>320.42424843999737</v>
      </c>
      <c r="BN56" s="15">
        <f t="shared" si="333"/>
        <v>371.59458683504363</v>
      </c>
      <c r="BO56" s="15">
        <f t="shared" si="333"/>
        <v>323.87119836255641</v>
      </c>
      <c r="BP56" s="15">
        <f t="shared" si="333"/>
        <v>279.3761376323074</v>
      </c>
      <c r="BQ56" s="15">
        <f t="shared" si="333"/>
        <v>241.71564512015078</v>
      </c>
      <c r="BR56" s="15">
        <f t="shared" si="333"/>
        <v>277.22733867827145</v>
      </c>
      <c r="BS56" s="15">
        <f t="shared" si="333"/>
        <v>314.79816775113238</v>
      </c>
      <c r="BT56" s="15">
        <f t="shared" si="333"/>
        <v>320.19767997998872</v>
      </c>
      <c r="BU56" s="15">
        <f t="shared" si="333"/>
        <v>329.34884203643406</v>
      </c>
      <c r="BV56" s="96">
        <f t="shared" si="333"/>
        <v>339.15013108321511</v>
      </c>
      <c r="BW56" s="15">
        <f t="shared" si="333"/>
        <v>278.80823947510919</v>
      </c>
      <c r="BX56" s="15">
        <f t="shared" si="333"/>
        <v>251.89521932164891</v>
      </c>
      <c r="BY56" s="15">
        <f t="shared" si="333"/>
        <v>403.62167586453626</v>
      </c>
      <c r="BZ56" s="15">
        <f t="shared" si="333"/>
        <v>461.49069295840866</v>
      </c>
      <c r="CA56" s="15">
        <f t="shared" si="333"/>
        <v>386.36823088249525</v>
      </c>
      <c r="CB56" s="15">
        <f t="shared" si="333"/>
        <v>327.69919378245157</v>
      </c>
      <c r="CC56" s="15">
        <f t="shared" si="333"/>
        <v>278.32486324742632</v>
      </c>
      <c r="CD56" s="15">
        <f t="shared" si="333"/>
        <v>323.87407249858478</v>
      </c>
      <c r="CE56" s="15">
        <f t="shared" si="333"/>
        <v>366.01715035800788</v>
      </c>
      <c r="CF56" s="15">
        <f t="shared" si="333"/>
        <v>369.36160272611573</v>
      </c>
      <c r="CG56" s="15">
        <f t="shared" si="333"/>
        <v>381.05982292898523</v>
      </c>
      <c r="CH56" s="96">
        <f t="shared" si="333"/>
        <v>389.77715179841641</v>
      </c>
      <c r="CI56" s="15">
        <f t="shared" si="333"/>
        <v>309.93871471042951</v>
      </c>
      <c r="CJ56" s="15">
        <f t="shared" si="333"/>
        <v>279.58204874126056</v>
      </c>
      <c r="CK56" s="15">
        <f t="shared" si="333"/>
        <v>448.28587428207067</v>
      </c>
      <c r="CL56" s="15">
        <f t="shared" si="333"/>
        <v>514.38639045375157</v>
      </c>
      <c r="CM56" s="15">
        <f t="shared" ref="CM56:CT56" si="334">CM40*CM68</f>
        <v>433.44997924116808</v>
      </c>
      <c r="CN56" s="15">
        <f t="shared" si="334"/>
        <v>370.08891397790461</v>
      </c>
      <c r="CO56" s="15">
        <f t="shared" si="334"/>
        <v>317.26889571281953</v>
      </c>
      <c r="CP56" s="15">
        <f t="shared" si="334"/>
        <v>370.20876728280427</v>
      </c>
      <c r="CQ56" s="15">
        <f t="shared" si="334"/>
        <v>419.22208559624448</v>
      </c>
      <c r="CR56" s="15">
        <f t="shared" si="334"/>
        <v>433.8711212774943</v>
      </c>
      <c r="CS56" s="15">
        <f t="shared" si="334"/>
        <v>448.97325206968821</v>
      </c>
      <c r="CT56" s="96">
        <f t="shared" si="334"/>
        <v>460.57827322460645</v>
      </c>
    </row>
    <row r="57" spans="1:98" x14ac:dyDescent="0.25">
      <c r="A57" s="4" t="s">
        <v>166</v>
      </c>
      <c r="B57" s="1378" t="s">
        <v>150</v>
      </c>
      <c r="C57" s="1378"/>
      <c r="D57" s="1378"/>
      <c r="E57" s="1378"/>
      <c r="F57" s="1378"/>
      <c r="G57" s="1378"/>
      <c r="H57" s="1378"/>
      <c r="I57" s="1378"/>
      <c r="J57" s="1378"/>
      <c r="K57" s="1378"/>
      <c r="L57" s="1378"/>
      <c r="M57" s="1378"/>
      <c r="O57" s="872"/>
      <c r="P57" s="872"/>
      <c r="Q57" s="872"/>
      <c r="R57" s="872"/>
      <c r="S57" s="872"/>
      <c r="T57" s="872"/>
      <c r="U57" s="872"/>
      <c r="V57" s="872"/>
      <c r="W57" s="872"/>
      <c r="X57" s="872"/>
      <c r="Y57" s="872"/>
      <c r="Z57" s="872"/>
      <c r="AA57" s="872"/>
      <c r="AB57" s="1617">
        <v>67</v>
      </c>
      <c r="AC57" s="1618">
        <v>45</v>
      </c>
      <c r="AD57" s="1619">
        <v>115</v>
      </c>
      <c r="AE57" s="1620">
        <v>44</v>
      </c>
      <c r="AF57" s="1621">
        <v>42</v>
      </c>
      <c r="AG57" s="1622">
        <v>32</v>
      </c>
      <c r="AH57" s="15"/>
      <c r="AI57" s="15"/>
      <c r="AJ57" s="15"/>
      <c r="AK57" s="15"/>
      <c r="AL57" s="96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96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96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96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96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96"/>
    </row>
    <row r="58" spans="1:98" s="5" customFormat="1" x14ac:dyDescent="0.25">
      <c r="B58" s="1" t="s">
        <v>3</v>
      </c>
      <c r="C58" s="9">
        <f>SUM(C51:C56)</f>
        <v>251</v>
      </c>
      <c r="D58" s="9">
        <f t="shared" ref="D58" si="335">SUM(D51:D56)</f>
        <v>233</v>
      </c>
      <c r="E58" s="9">
        <f t="shared" ref="E58" si="336">SUM(E51:E56)</f>
        <v>325</v>
      </c>
      <c r="F58" s="9">
        <f t="shared" ref="F58" si="337">SUM(F51:F56)</f>
        <v>333</v>
      </c>
      <c r="G58" s="9">
        <f t="shared" ref="G58" si="338">SUM(G51:G56)</f>
        <v>399</v>
      </c>
      <c r="H58" s="9">
        <f t="shared" ref="H58" si="339">SUM(H51:H56)</f>
        <v>440</v>
      </c>
      <c r="I58" s="9">
        <f t="shared" ref="I58" si="340">SUM(I51:I56)</f>
        <v>488</v>
      </c>
      <c r="J58" s="9">
        <f t="shared" ref="J58" si="341">SUM(J51:J56)</f>
        <v>398</v>
      </c>
      <c r="K58" s="9">
        <f t="shared" ref="K58" si="342">SUM(K51:K56)</f>
        <v>748</v>
      </c>
      <c r="L58" s="9">
        <f t="shared" ref="L58" si="343">SUM(L51:L56)</f>
        <v>617</v>
      </c>
      <c r="M58" s="9">
        <f t="shared" ref="M58" si="344">SUM(M51:M56)</f>
        <v>743</v>
      </c>
      <c r="N58" s="98">
        <f t="shared" ref="N58" si="345">SUM(N51:N56)</f>
        <v>793</v>
      </c>
      <c r="O58" s="9">
        <f>SUM(O51:O56)</f>
        <v>382</v>
      </c>
      <c r="P58" s="9">
        <f t="shared" ref="P58" si="346">SUM(P51:P56)</f>
        <v>379</v>
      </c>
      <c r="Q58" s="9">
        <f>SUM(Q51:Q56)</f>
        <v>637</v>
      </c>
      <c r="R58" s="9">
        <f t="shared" ref="R58" si="347">SUM(R51:R56)</f>
        <v>540</v>
      </c>
      <c r="S58" s="9">
        <f t="shared" ref="S58" si="348">SUM(S51:S56)</f>
        <v>650</v>
      </c>
      <c r="T58" s="9">
        <f t="shared" ref="T58" si="349">SUM(T51:T56)</f>
        <v>1050</v>
      </c>
      <c r="U58" s="146">
        <f t="shared" ref="U58" si="350">SUM(U51:U56)</f>
        <v>816</v>
      </c>
      <c r="V58" s="146">
        <f t="shared" ref="V58" si="351">SUM(V51:V56)</f>
        <v>944</v>
      </c>
      <c r="W58" s="146">
        <f t="shared" ref="W58" si="352">SUM(W51:W56)</f>
        <v>1190</v>
      </c>
      <c r="X58" s="146">
        <f t="shared" ref="X58" si="353">SUM(X51:X56)</f>
        <v>979</v>
      </c>
      <c r="Y58" s="146">
        <f t="shared" ref="Y58" si="354">SUM(Y51:Y56)</f>
        <v>954</v>
      </c>
      <c r="Z58" s="147">
        <f t="shared" ref="Z58:CK58" si="355">SUM(Z51:Z56)</f>
        <v>1685</v>
      </c>
      <c r="AA58" s="16">
        <f t="shared" si="355"/>
        <v>635</v>
      </c>
      <c r="AB58" s="16">
        <f t="shared" si="355"/>
        <v>885</v>
      </c>
      <c r="AC58" s="16">
        <f t="shared" si="355"/>
        <v>1213</v>
      </c>
      <c r="AD58" s="16">
        <f t="shared" si="355"/>
        <v>941</v>
      </c>
      <c r="AE58" s="16">
        <f t="shared" si="355"/>
        <v>762</v>
      </c>
      <c r="AF58" s="16">
        <f t="shared" si="355"/>
        <v>1134</v>
      </c>
      <c r="AG58" s="16">
        <f t="shared" si="355"/>
        <v>827</v>
      </c>
      <c r="AH58" s="16">
        <f t="shared" si="355"/>
        <v>1023.3376979096486</v>
      </c>
      <c r="AI58" s="16">
        <f t="shared" si="355"/>
        <v>1135.5595943613494</v>
      </c>
      <c r="AJ58" s="16">
        <f t="shared" si="355"/>
        <v>1128.6858898893279</v>
      </c>
      <c r="AK58" s="16">
        <f t="shared" si="355"/>
        <v>1200.9304656042696</v>
      </c>
      <c r="AL58" s="97">
        <f t="shared" si="355"/>
        <v>1304.7276800297404</v>
      </c>
      <c r="AM58" s="16">
        <f t="shared" si="355"/>
        <v>931.12727697391938</v>
      </c>
      <c r="AN58" s="16">
        <f t="shared" si="355"/>
        <v>837.7281789744552</v>
      </c>
      <c r="AO58" s="16">
        <f t="shared" si="355"/>
        <v>1870.1503455719246</v>
      </c>
      <c r="AP58" s="16">
        <f t="shared" si="355"/>
        <v>1497.1221759401149</v>
      </c>
      <c r="AQ58" s="16">
        <f t="shared" si="355"/>
        <v>1325.4201749611916</v>
      </c>
      <c r="AR58" s="16">
        <f t="shared" si="355"/>
        <v>1647.8419084526897</v>
      </c>
      <c r="AS58" s="16">
        <f t="shared" si="355"/>
        <v>1129.4691507092134</v>
      </c>
      <c r="AT58" s="16">
        <f t="shared" si="355"/>
        <v>1227.3380869812404</v>
      </c>
      <c r="AU58" s="16">
        <f t="shared" si="355"/>
        <v>1305.0097940628136</v>
      </c>
      <c r="AV58" s="16">
        <f t="shared" si="355"/>
        <v>1272.4601762335119</v>
      </c>
      <c r="AW58" s="16">
        <f t="shared" si="355"/>
        <v>1345.5297621878524</v>
      </c>
      <c r="AX58" s="97">
        <f t="shared" si="355"/>
        <v>1434.7179408183281</v>
      </c>
      <c r="AY58" s="16">
        <f t="shared" si="355"/>
        <v>1043.5428256821488</v>
      </c>
      <c r="AZ58" s="16">
        <f t="shared" si="355"/>
        <v>939.71862225226084</v>
      </c>
      <c r="BA58" s="16">
        <f t="shared" si="355"/>
        <v>2316.6338967911574</v>
      </c>
      <c r="BB58" s="16">
        <f t="shared" si="355"/>
        <v>1942.2469652989269</v>
      </c>
      <c r="BC58" s="16">
        <f t="shared" si="355"/>
        <v>1715.8131172112044</v>
      </c>
      <c r="BD58" s="16">
        <f t="shared" si="355"/>
        <v>2113.5562788833595</v>
      </c>
      <c r="BE58" s="16">
        <f t="shared" si="355"/>
        <v>1528.5063685587877</v>
      </c>
      <c r="BF58" s="16">
        <f t="shared" si="355"/>
        <v>1631.3003368209256</v>
      </c>
      <c r="BG58" s="16">
        <f t="shared" si="355"/>
        <v>1720.5979349019467</v>
      </c>
      <c r="BH58" s="16">
        <f t="shared" si="355"/>
        <v>1754.5267599006188</v>
      </c>
      <c r="BI58" s="16">
        <f t="shared" si="355"/>
        <v>1817.1201473896463</v>
      </c>
      <c r="BJ58" s="97">
        <f t="shared" si="355"/>
        <v>1891.1118940132544</v>
      </c>
      <c r="BK58" s="16">
        <f t="shared" si="355"/>
        <v>1319.0038362081605</v>
      </c>
      <c r="BL58" s="16">
        <f t="shared" si="355"/>
        <v>1184.0946377921427</v>
      </c>
      <c r="BM58" s="16">
        <f t="shared" si="355"/>
        <v>2839.555057265251</v>
      </c>
      <c r="BN58" s="16">
        <f t="shared" si="355"/>
        <v>2350.5232019819209</v>
      </c>
      <c r="BO58" s="16">
        <f t="shared" si="355"/>
        <v>2046.3496527213997</v>
      </c>
      <c r="BP58" s="16">
        <f t="shared" si="355"/>
        <v>2484.4410452033162</v>
      </c>
      <c r="BQ58" s="16">
        <f t="shared" si="355"/>
        <v>1818.9779185042644</v>
      </c>
      <c r="BR58" s="16">
        <f t="shared" si="355"/>
        <v>1928.3129741022494</v>
      </c>
      <c r="BS58" s="16">
        <f t="shared" si="355"/>
        <v>2023.9752861977904</v>
      </c>
      <c r="BT58" s="16">
        <f t="shared" si="355"/>
        <v>2047.1504282214091</v>
      </c>
      <c r="BU58" s="16">
        <f t="shared" si="355"/>
        <v>2099.4280780562945</v>
      </c>
      <c r="BV58" s="97">
        <f t="shared" si="355"/>
        <v>2172.9706451003267</v>
      </c>
      <c r="BW58" s="16">
        <f t="shared" si="355"/>
        <v>1515.545731846365</v>
      </c>
      <c r="BX58" s="16">
        <f t="shared" si="355"/>
        <v>1356.6764456105323</v>
      </c>
      <c r="BY58" s="16">
        <f t="shared" si="355"/>
        <v>3226.6797531106395</v>
      </c>
      <c r="BZ58" s="16">
        <f t="shared" si="355"/>
        <v>2692.9264199544978</v>
      </c>
      <c r="CA58" s="16">
        <f t="shared" si="355"/>
        <v>2337.1854578218254</v>
      </c>
      <c r="CB58" s="16">
        <f t="shared" si="355"/>
        <v>2832.2081863908988</v>
      </c>
      <c r="CC58" s="16">
        <f t="shared" si="355"/>
        <v>2076.852581940343</v>
      </c>
      <c r="CD58" s="16">
        <f t="shared" si="355"/>
        <v>2250.401582201644</v>
      </c>
      <c r="CE58" s="16">
        <f t="shared" si="355"/>
        <v>2363.5341522124477</v>
      </c>
      <c r="CF58" s="16">
        <f t="shared" si="355"/>
        <v>2401.0997480038095</v>
      </c>
      <c r="CG58" s="16">
        <f t="shared" si="355"/>
        <v>2492.1947068747822</v>
      </c>
      <c r="CH58" s="97">
        <f t="shared" si="355"/>
        <v>2580.8187443946881</v>
      </c>
      <c r="CI58" s="16">
        <f t="shared" si="355"/>
        <v>1741.0417333195019</v>
      </c>
      <c r="CJ58" s="16">
        <f t="shared" si="355"/>
        <v>1558.0166872118016</v>
      </c>
      <c r="CK58" s="16">
        <f t="shared" si="355"/>
        <v>3721.5263932041189</v>
      </c>
      <c r="CL58" s="16">
        <f t="shared" ref="CL58:CT58" si="356">SUM(CL51:CL56)</f>
        <v>3101.1177729432729</v>
      </c>
      <c r="CM58" s="16">
        <f t="shared" si="356"/>
        <v>2694.3835222843054</v>
      </c>
      <c r="CN58" s="16">
        <f t="shared" si="356"/>
        <v>3270.7604866107422</v>
      </c>
      <c r="CO58" s="16">
        <f t="shared" si="356"/>
        <v>2400.1411459695714</v>
      </c>
      <c r="CP58" s="16">
        <f t="shared" si="356"/>
        <v>2600.20164716217</v>
      </c>
      <c r="CQ58" s="16">
        <f t="shared" si="356"/>
        <v>2730.1267849042497</v>
      </c>
      <c r="CR58" s="16">
        <f t="shared" si="356"/>
        <v>2829.6871097678572</v>
      </c>
      <c r="CS58" s="16">
        <f t="shared" si="356"/>
        <v>2936.8197292471468</v>
      </c>
      <c r="CT58" s="97">
        <f t="shared" si="356"/>
        <v>3041.1256684244781</v>
      </c>
    </row>
    <row r="60" spans="1:98" s="116" customFormat="1" x14ac:dyDescent="0.25">
      <c r="B60" s="63"/>
      <c r="C60" s="63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5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5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5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5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5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4"/>
      <c r="BV60" s="115"/>
      <c r="BW60" s="114"/>
      <c r="BX60" s="114"/>
      <c r="BY60" s="114"/>
      <c r="BZ60" s="114"/>
      <c r="CA60" s="114"/>
      <c r="CB60" s="114"/>
      <c r="CC60" s="114"/>
      <c r="CD60" s="114"/>
      <c r="CE60" s="114"/>
      <c r="CF60" s="114"/>
      <c r="CG60" s="114"/>
      <c r="CH60" s="115"/>
      <c r="CI60" s="114"/>
      <c r="CJ60" s="114"/>
      <c r="CK60" s="114"/>
      <c r="CL60" s="114"/>
      <c r="CM60" s="114"/>
      <c r="CN60" s="114"/>
      <c r="CO60" s="114"/>
      <c r="CP60" s="114"/>
      <c r="CQ60" s="114"/>
      <c r="CR60" s="114"/>
      <c r="CS60" s="114"/>
      <c r="CT60" s="115"/>
    </row>
    <row r="61" spans="1:98" s="104" customFormat="1" x14ac:dyDescent="0.25">
      <c r="B61" s="104" t="s">
        <v>11</v>
      </c>
      <c r="C61" s="104">
        <f t="shared" ref="C61:BN61" si="357">C33</f>
        <v>42005</v>
      </c>
      <c r="D61" s="104">
        <f t="shared" si="357"/>
        <v>42036</v>
      </c>
      <c r="E61" s="104">
        <f t="shared" si="357"/>
        <v>42064</v>
      </c>
      <c r="F61" s="104">
        <f t="shared" si="357"/>
        <v>42095</v>
      </c>
      <c r="G61" s="104">
        <f t="shared" si="357"/>
        <v>42125</v>
      </c>
      <c r="H61" s="104">
        <f t="shared" si="357"/>
        <v>42156</v>
      </c>
      <c r="I61" s="104">
        <f t="shared" si="357"/>
        <v>42186</v>
      </c>
      <c r="J61" s="104">
        <f t="shared" si="357"/>
        <v>42217</v>
      </c>
      <c r="K61" s="104">
        <f t="shared" si="357"/>
        <v>42248</v>
      </c>
      <c r="L61" s="104">
        <f t="shared" si="357"/>
        <v>42278</v>
      </c>
      <c r="M61" s="104">
        <f t="shared" si="357"/>
        <v>42309</v>
      </c>
      <c r="N61" s="105">
        <f t="shared" si="357"/>
        <v>42339</v>
      </c>
      <c r="O61" s="144">
        <f t="shared" si="357"/>
        <v>42370</v>
      </c>
      <c r="P61" s="144">
        <f t="shared" si="357"/>
        <v>42401</v>
      </c>
      <c r="Q61" s="144">
        <f t="shared" si="357"/>
        <v>42430</v>
      </c>
      <c r="R61" s="144">
        <f t="shared" si="357"/>
        <v>42461</v>
      </c>
      <c r="S61" s="144">
        <f t="shared" si="357"/>
        <v>42491</v>
      </c>
      <c r="T61" s="144">
        <f t="shared" si="357"/>
        <v>42522</v>
      </c>
      <c r="U61" s="144">
        <f t="shared" si="357"/>
        <v>42552</v>
      </c>
      <c r="V61" s="144">
        <f t="shared" si="357"/>
        <v>42583</v>
      </c>
      <c r="W61" s="104">
        <f t="shared" si="357"/>
        <v>42614</v>
      </c>
      <c r="X61" s="104">
        <f t="shared" si="357"/>
        <v>42644</v>
      </c>
      <c r="Y61" s="104">
        <f t="shared" si="357"/>
        <v>42675</v>
      </c>
      <c r="Z61" s="105">
        <f t="shared" si="357"/>
        <v>42705</v>
      </c>
      <c r="AA61" s="104">
        <f t="shared" si="357"/>
        <v>42752</v>
      </c>
      <c r="AB61" s="104">
        <f t="shared" si="357"/>
        <v>42783</v>
      </c>
      <c r="AC61" s="104">
        <f t="shared" si="357"/>
        <v>42811</v>
      </c>
      <c r="AD61" s="104">
        <f t="shared" si="357"/>
        <v>42842</v>
      </c>
      <c r="AE61" s="104">
        <f t="shared" si="357"/>
        <v>42872</v>
      </c>
      <c r="AF61" s="104">
        <f t="shared" si="357"/>
        <v>42903</v>
      </c>
      <c r="AG61" s="104">
        <f t="shared" si="357"/>
        <v>42933</v>
      </c>
      <c r="AH61" s="104">
        <f t="shared" si="357"/>
        <v>42964</v>
      </c>
      <c r="AI61" s="104">
        <f t="shared" si="357"/>
        <v>42995</v>
      </c>
      <c r="AJ61" s="104">
        <f t="shared" si="357"/>
        <v>43025</v>
      </c>
      <c r="AK61" s="104">
        <f t="shared" si="357"/>
        <v>43056</v>
      </c>
      <c r="AL61" s="105">
        <f t="shared" si="357"/>
        <v>43086</v>
      </c>
      <c r="AM61" s="104">
        <f t="shared" si="357"/>
        <v>43118</v>
      </c>
      <c r="AN61" s="104">
        <f t="shared" si="357"/>
        <v>43149</v>
      </c>
      <c r="AO61" s="104">
        <f t="shared" si="357"/>
        <v>43177</v>
      </c>
      <c r="AP61" s="104">
        <f t="shared" si="357"/>
        <v>43208</v>
      </c>
      <c r="AQ61" s="104">
        <f t="shared" si="357"/>
        <v>43238</v>
      </c>
      <c r="AR61" s="104">
        <f t="shared" si="357"/>
        <v>43269</v>
      </c>
      <c r="AS61" s="104">
        <f t="shared" si="357"/>
        <v>43299</v>
      </c>
      <c r="AT61" s="104">
        <f t="shared" si="357"/>
        <v>43330</v>
      </c>
      <c r="AU61" s="104">
        <f t="shared" si="357"/>
        <v>43361</v>
      </c>
      <c r="AV61" s="104">
        <f t="shared" si="357"/>
        <v>43391</v>
      </c>
      <c r="AW61" s="104">
        <f t="shared" si="357"/>
        <v>43422</v>
      </c>
      <c r="AX61" s="105">
        <f t="shared" si="357"/>
        <v>43452</v>
      </c>
      <c r="AY61" s="104">
        <f t="shared" si="357"/>
        <v>43483</v>
      </c>
      <c r="AZ61" s="104">
        <f t="shared" si="357"/>
        <v>43514</v>
      </c>
      <c r="BA61" s="104">
        <f t="shared" si="357"/>
        <v>43542</v>
      </c>
      <c r="BB61" s="104">
        <f t="shared" si="357"/>
        <v>43573</v>
      </c>
      <c r="BC61" s="104">
        <f t="shared" si="357"/>
        <v>43603</v>
      </c>
      <c r="BD61" s="104">
        <f t="shared" si="357"/>
        <v>43634</v>
      </c>
      <c r="BE61" s="104">
        <f t="shared" si="357"/>
        <v>43664</v>
      </c>
      <c r="BF61" s="104">
        <f t="shared" si="357"/>
        <v>43695</v>
      </c>
      <c r="BG61" s="104">
        <f t="shared" si="357"/>
        <v>43726</v>
      </c>
      <c r="BH61" s="104">
        <f t="shared" si="357"/>
        <v>43756</v>
      </c>
      <c r="BI61" s="104">
        <f t="shared" si="357"/>
        <v>43787</v>
      </c>
      <c r="BJ61" s="105">
        <f t="shared" si="357"/>
        <v>43817</v>
      </c>
      <c r="BK61" s="104">
        <f t="shared" si="357"/>
        <v>43848</v>
      </c>
      <c r="BL61" s="104">
        <f t="shared" si="357"/>
        <v>43879</v>
      </c>
      <c r="BM61" s="104">
        <f t="shared" si="357"/>
        <v>43908</v>
      </c>
      <c r="BN61" s="104">
        <f t="shared" si="357"/>
        <v>43939</v>
      </c>
      <c r="BO61" s="104">
        <f t="shared" ref="BO61:CT61" si="358">BO33</f>
        <v>43969</v>
      </c>
      <c r="BP61" s="104">
        <f t="shared" si="358"/>
        <v>44000</v>
      </c>
      <c r="BQ61" s="104">
        <f t="shared" si="358"/>
        <v>44030</v>
      </c>
      <c r="BR61" s="104">
        <f t="shared" si="358"/>
        <v>44061</v>
      </c>
      <c r="BS61" s="104">
        <f t="shared" si="358"/>
        <v>44092</v>
      </c>
      <c r="BT61" s="104">
        <f t="shared" si="358"/>
        <v>44122</v>
      </c>
      <c r="BU61" s="104">
        <f t="shared" si="358"/>
        <v>44153</v>
      </c>
      <c r="BV61" s="105">
        <f t="shared" si="358"/>
        <v>44183</v>
      </c>
      <c r="BW61" s="104">
        <f t="shared" si="358"/>
        <v>44214</v>
      </c>
      <c r="BX61" s="104">
        <f t="shared" si="358"/>
        <v>44245</v>
      </c>
      <c r="BY61" s="104">
        <f t="shared" si="358"/>
        <v>44273</v>
      </c>
      <c r="BZ61" s="104">
        <f t="shared" si="358"/>
        <v>44304</v>
      </c>
      <c r="CA61" s="104">
        <f t="shared" si="358"/>
        <v>44334</v>
      </c>
      <c r="CB61" s="104">
        <f t="shared" si="358"/>
        <v>44365</v>
      </c>
      <c r="CC61" s="104">
        <f t="shared" si="358"/>
        <v>44395</v>
      </c>
      <c r="CD61" s="104">
        <f t="shared" si="358"/>
        <v>44426</v>
      </c>
      <c r="CE61" s="104">
        <f t="shared" si="358"/>
        <v>44457</v>
      </c>
      <c r="CF61" s="104">
        <f t="shared" si="358"/>
        <v>44487</v>
      </c>
      <c r="CG61" s="104">
        <f t="shared" si="358"/>
        <v>44518</v>
      </c>
      <c r="CH61" s="105">
        <f t="shared" si="358"/>
        <v>44548</v>
      </c>
      <c r="CI61" s="104">
        <f t="shared" si="358"/>
        <v>44579</v>
      </c>
      <c r="CJ61" s="104">
        <f t="shared" si="358"/>
        <v>44610</v>
      </c>
      <c r="CK61" s="104">
        <f t="shared" si="358"/>
        <v>44638</v>
      </c>
      <c r="CL61" s="104">
        <f t="shared" si="358"/>
        <v>44669</v>
      </c>
      <c r="CM61" s="104">
        <f t="shared" si="358"/>
        <v>44699</v>
      </c>
      <c r="CN61" s="104">
        <f t="shared" si="358"/>
        <v>44730</v>
      </c>
      <c r="CO61" s="104">
        <f t="shared" si="358"/>
        <v>44760</v>
      </c>
      <c r="CP61" s="104">
        <f t="shared" si="358"/>
        <v>44791</v>
      </c>
      <c r="CQ61" s="104">
        <f t="shared" si="358"/>
        <v>44822</v>
      </c>
      <c r="CR61" s="104">
        <f t="shared" si="358"/>
        <v>44852</v>
      </c>
      <c r="CS61" s="104">
        <f t="shared" si="358"/>
        <v>44883</v>
      </c>
      <c r="CT61" s="105">
        <f t="shared" si="358"/>
        <v>44913</v>
      </c>
    </row>
    <row r="62" spans="1:98" s="19" customFormat="1" x14ac:dyDescent="0.25">
      <c r="A62" s="19" t="s">
        <v>167</v>
      </c>
      <c r="B62" s="19" t="s">
        <v>142</v>
      </c>
      <c r="C62" s="19">
        <f t="shared" ref="C62:C68" si="359">IFERROR(C50/C34,"")</f>
        <v>0.61111111111111116</v>
      </c>
      <c r="D62" s="19">
        <f t="shared" ref="D62:N62" si="360">IFERROR(D50/D34,"")</f>
        <v>0.27777777777777779</v>
      </c>
      <c r="E62" s="19">
        <f t="shared" si="360"/>
        <v>0.55000000000000004</v>
      </c>
      <c r="F62" s="19">
        <f t="shared" si="360"/>
        <v>0.55000000000000004</v>
      </c>
      <c r="G62" s="19">
        <f t="shared" si="360"/>
        <v>0.84210526315789469</v>
      </c>
      <c r="H62" s="19">
        <f t="shared" si="360"/>
        <v>0.72222222222222221</v>
      </c>
      <c r="I62" s="19">
        <f t="shared" si="360"/>
        <v>0.60869565217391308</v>
      </c>
      <c r="J62" s="19">
        <f t="shared" si="360"/>
        <v>0.56521739130434778</v>
      </c>
      <c r="K62" s="19">
        <f t="shared" si="360"/>
        <v>0.70833333333333337</v>
      </c>
      <c r="L62" s="19">
        <f t="shared" si="360"/>
        <v>0.79166666666666663</v>
      </c>
      <c r="M62" s="19">
        <f t="shared" si="360"/>
        <v>0.52173913043478259</v>
      </c>
      <c r="N62" s="107">
        <f t="shared" si="360"/>
        <v>0.6</v>
      </c>
      <c r="O62" s="1380">
        <v>0.38709677419354799</v>
      </c>
      <c r="P62" s="1380">
        <v>0.219178082191781</v>
      </c>
      <c r="Q62" s="1380">
        <v>0.49315068493150699</v>
      </c>
      <c r="R62" s="1380">
        <v>0.35616438356164398</v>
      </c>
      <c r="S62" s="1380">
        <v>0.38235294117647101</v>
      </c>
      <c r="T62" s="1380">
        <v>0.483870967741935</v>
      </c>
      <c r="U62" s="1380">
        <v>0.50847457627118597</v>
      </c>
      <c r="V62" s="1380">
        <v>0.43636363636363601</v>
      </c>
      <c r="W62" s="1380">
        <v>0.5</v>
      </c>
      <c r="X62" s="1380">
        <v>0.42307692307692302</v>
      </c>
      <c r="Y62" s="1380">
        <v>0.43137254901960798</v>
      </c>
      <c r="Z62" s="1380">
        <v>0.55319148936170204</v>
      </c>
      <c r="AA62" s="2195">
        <v>0.54166666666666663</v>
      </c>
      <c r="AB62" s="2195">
        <v>0.72916666666666696</v>
      </c>
      <c r="AC62" s="2195">
        <v>0.6875</v>
      </c>
      <c r="AD62" s="2195">
        <v>0.81136950904392802</v>
      </c>
      <c r="AE62" s="2195">
        <v>0.302222222222222</v>
      </c>
      <c r="AF62" s="2195">
        <v>0.28220858895705497</v>
      </c>
      <c r="AG62" s="2195">
        <v>0.21052631578947401</v>
      </c>
      <c r="AH62" s="305">
        <f t="shared" ref="AH62:AL62" si="361">AG62*1.01</f>
        <v>0.21263157894736875</v>
      </c>
      <c r="AI62" s="305">
        <f t="shared" si="361"/>
        <v>0.21475789473684245</v>
      </c>
      <c r="AJ62" s="305">
        <f t="shared" si="361"/>
        <v>0.21690547368421087</v>
      </c>
      <c r="AK62" s="305">
        <f t="shared" si="361"/>
        <v>0.21907452842105299</v>
      </c>
      <c r="AL62" s="306">
        <f t="shared" si="361"/>
        <v>0.22126527370526353</v>
      </c>
      <c r="AM62" s="307">
        <v>0.35699999999999998</v>
      </c>
      <c r="AN62" s="305">
        <v>0.35699999999999998</v>
      </c>
      <c r="AO62" s="305">
        <f t="shared" ref="AO62:AX68" si="362">AC62*1.01</f>
        <v>0.69437499999999996</v>
      </c>
      <c r="AP62" s="305">
        <f t="shared" si="362"/>
        <v>0.81948320413436726</v>
      </c>
      <c r="AQ62" s="305">
        <f t="shared" si="362"/>
        <v>0.30524444444444421</v>
      </c>
      <c r="AR62" s="305">
        <f t="shared" si="362"/>
        <v>0.28503067484662553</v>
      </c>
      <c r="AS62" s="305">
        <f t="shared" si="362"/>
        <v>0.21263157894736875</v>
      </c>
      <c r="AT62" s="305">
        <f t="shared" si="362"/>
        <v>0.21475789473684245</v>
      </c>
      <c r="AU62" s="305">
        <f t="shared" si="362"/>
        <v>0.21690547368421087</v>
      </c>
      <c r="AV62" s="305">
        <f t="shared" si="362"/>
        <v>0.21907452842105299</v>
      </c>
      <c r="AW62" s="305">
        <f t="shared" si="362"/>
        <v>0.22126527370526353</v>
      </c>
      <c r="AX62" s="306">
        <f t="shared" si="362"/>
        <v>0.22347792644231618</v>
      </c>
      <c r="AY62" s="307">
        <f>AM62</f>
        <v>0.35699999999999998</v>
      </c>
      <c r="AZ62" s="307">
        <f>AN62</f>
        <v>0.35699999999999998</v>
      </c>
      <c r="BA62" s="305">
        <f>AO62*1.06</f>
        <v>0.73603750000000001</v>
      </c>
      <c r="BB62" s="305">
        <f>AP62*1.06</f>
        <v>0.8686521963824293</v>
      </c>
      <c r="BC62" s="305">
        <f>AQ62*1.06</f>
        <v>0.32355911111111085</v>
      </c>
      <c r="BD62" s="305">
        <f t="shared" ref="BD62:BI62" si="363">AR62*1.05</f>
        <v>0.29928220858895682</v>
      </c>
      <c r="BE62" s="305">
        <f t="shared" si="363"/>
        <v>0.22326315789473719</v>
      </c>
      <c r="BF62" s="305">
        <f t="shared" si="363"/>
        <v>0.22549578947368459</v>
      </c>
      <c r="BG62" s="305">
        <f t="shared" si="363"/>
        <v>0.22775074736842144</v>
      </c>
      <c r="BH62" s="305">
        <f t="shared" si="363"/>
        <v>0.23002825484210565</v>
      </c>
      <c r="BI62" s="305">
        <f t="shared" si="363"/>
        <v>0.23232853739052672</v>
      </c>
      <c r="BJ62" s="305">
        <f>AX62*1.07</f>
        <v>0.23912138129327831</v>
      </c>
      <c r="BK62" s="307">
        <f>AY62*1</f>
        <v>0.35699999999999998</v>
      </c>
      <c r="BL62" s="305">
        <f>AZ62*1</f>
        <v>0.35699999999999998</v>
      </c>
      <c r="BM62" s="305">
        <f>BA62*1</f>
        <v>0.73603750000000001</v>
      </c>
      <c r="BN62" s="305">
        <f>BB62*1</f>
        <v>0.8686521963824293</v>
      </c>
      <c r="BO62" s="305">
        <f t="shared" ref="BO62:BP62" si="364">BC62*1</f>
        <v>0.32355911111111085</v>
      </c>
      <c r="BP62" s="305">
        <f t="shared" si="364"/>
        <v>0.29928220858895682</v>
      </c>
      <c r="BQ62" s="305">
        <f t="shared" ref="BQ62:BQ68" si="365">BE62*1.01</f>
        <v>0.22549578947368457</v>
      </c>
      <c r="BR62" s="305">
        <f t="shared" ref="BR62:BR68" si="366">BF62*1.01</f>
        <v>0.22775074736842144</v>
      </c>
      <c r="BS62" s="305">
        <f t="shared" ref="BS62:BS68" si="367">BG62*1.01</f>
        <v>0.23002825484210565</v>
      </c>
      <c r="BT62" s="305">
        <f t="shared" ref="BT62:BT68" si="368">BH62*1.01</f>
        <v>0.2323285373905267</v>
      </c>
      <c r="BU62" s="305">
        <f t="shared" ref="BU62:BU68" si="369">BI62*1.01</f>
        <v>0.234651822764432</v>
      </c>
      <c r="BV62" s="306">
        <f t="shared" ref="BV62:BV68" si="370">BJ62*1.01</f>
        <v>0.24151259510621109</v>
      </c>
      <c r="BW62" s="307">
        <f>BK62*1</f>
        <v>0.35699999999999998</v>
      </c>
      <c r="BX62" s="305">
        <f>BL62*1</f>
        <v>0.35699999999999998</v>
      </c>
      <c r="BY62" s="305">
        <f t="shared" ref="BY62:CC62" si="371">BM62*1</f>
        <v>0.73603750000000001</v>
      </c>
      <c r="BZ62" s="305">
        <f t="shared" si="371"/>
        <v>0.8686521963824293</v>
      </c>
      <c r="CA62" s="305">
        <f t="shared" si="371"/>
        <v>0.32355911111111085</v>
      </c>
      <c r="CB62" s="305">
        <f t="shared" si="371"/>
        <v>0.29928220858895682</v>
      </c>
      <c r="CC62" s="305">
        <f t="shared" si="371"/>
        <v>0.22549578947368457</v>
      </c>
      <c r="CD62" s="305">
        <f>BR62*1.02</f>
        <v>0.23230576231578987</v>
      </c>
      <c r="CE62" s="305">
        <f t="shared" ref="CE62:CF62" si="372">BS62*1.02</f>
        <v>0.23462881993894777</v>
      </c>
      <c r="CF62" s="305">
        <f t="shared" si="372"/>
        <v>0.23697510813833722</v>
      </c>
      <c r="CG62" s="305">
        <f t="shared" ref="CG62:CH68" si="373">BU62*1.03</f>
        <v>0.24169137744736496</v>
      </c>
      <c r="CH62" s="306">
        <f>BV62*1.08</f>
        <v>0.26083360271470801</v>
      </c>
      <c r="CI62" s="307">
        <f>BW62*1</f>
        <v>0.35699999999999998</v>
      </c>
      <c r="CJ62" s="305">
        <f>BX62*1</f>
        <v>0.35699999999999998</v>
      </c>
      <c r="CK62" s="305">
        <f>BY62*1</f>
        <v>0.73603750000000001</v>
      </c>
      <c r="CL62" s="305">
        <f t="shared" ref="CL62:CN62" si="374">BZ62*1</f>
        <v>0.8686521963824293</v>
      </c>
      <c r="CM62" s="305">
        <f t="shared" si="374"/>
        <v>0.32355911111111085</v>
      </c>
      <c r="CN62" s="305">
        <f t="shared" si="374"/>
        <v>0.29928220858895682</v>
      </c>
      <c r="CO62" s="305">
        <f t="shared" ref="CO62" si="375">CC62*1</f>
        <v>0.22549578947368457</v>
      </c>
      <c r="CP62" s="305">
        <f t="shared" ref="CP62" si="376">CD62*1</f>
        <v>0.23230576231578987</v>
      </c>
      <c r="CQ62" s="305">
        <f t="shared" ref="CQ62" si="377">CE62*1</f>
        <v>0.23462881993894777</v>
      </c>
      <c r="CR62" s="305">
        <f t="shared" ref="CR62:CT68" si="378">CF62*1.02</f>
        <v>0.24171461030110397</v>
      </c>
      <c r="CS62" s="305">
        <f t="shared" si="378"/>
        <v>0.24652520499631228</v>
      </c>
      <c r="CT62" s="306">
        <f t="shared" si="378"/>
        <v>0.26605027476900217</v>
      </c>
    </row>
    <row r="63" spans="1:98" s="19" customFormat="1" x14ac:dyDescent="0.25">
      <c r="A63" s="19" t="s">
        <v>168</v>
      </c>
      <c r="B63" s="19" t="s">
        <v>5</v>
      </c>
      <c r="C63" s="19">
        <f t="shared" si="359"/>
        <v>0.35159817351598172</v>
      </c>
      <c r="D63" s="19">
        <f t="shared" ref="D63:N63" si="379">IFERROR(D51/D35,"")</f>
        <v>0.36363636363636365</v>
      </c>
      <c r="E63" s="19">
        <f t="shared" si="379"/>
        <v>0.34649122807017546</v>
      </c>
      <c r="F63" s="19">
        <f t="shared" si="379"/>
        <v>0.32258064516129031</v>
      </c>
      <c r="G63" s="19">
        <f t="shared" si="379"/>
        <v>0.34538152610441769</v>
      </c>
      <c r="H63" s="19">
        <f t="shared" si="379"/>
        <v>0.3983739837398374</v>
      </c>
      <c r="I63" s="19">
        <f t="shared" si="379"/>
        <v>0.54646840148698883</v>
      </c>
      <c r="J63" s="19">
        <f t="shared" si="379"/>
        <v>0.37931034482758619</v>
      </c>
      <c r="K63" s="19">
        <f t="shared" si="379"/>
        <v>0.54285714285714282</v>
      </c>
      <c r="L63" s="19">
        <f t="shared" si="379"/>
        <v>0.46953405017921146</v>
      </c>
      <c r="M63" s="19">
        <f t="shared" si="379"/>
        <v>0.51821862348178138</v>
      </c>
      <c r="N63" s="107">
        <f t="shared" si="379"/>
        <v>0.46802325581395349</v>
      </c>
      <c r="O63" s="1380">
        <v>0.19246861924686201</v>
      </c>
      <c r="P63" s="1380">
        <v>0.3125</v>
      </c>
      <c r="Q63" s="1380">
        <v>0.77113402061855696</v>
      </c>
      <c r="R63" s="1380">
        <v>0.49857549857549899</v>
      </c>
      <c r="S63" s="1380">
        <v>0.51487414187642999</v>
      </c>
      <c r="T63" s="1380">
        <v>0.60526315789473695</v>
      </c>
      <c r="U63" s="1380">
        <v>0.33633633633633597</v>
      </c>
      <c r="V63" s="1380">
        <v>0.44712182061579703</v>
      </c>
      <c r="W63" s="1380">
        <v>0.48772130211307801</v>
      </c>
      <c r="X63" s="1380">
        <v>0.37953795379538002</v>
      </c>
      <c r="Y63" s="1380">
        <v>0.308370044052863</v>
      </c>
      <c r="Z63" s="1380">
        <v>0.58508044856167696</v>
      </c>
      <c r="AA63" s="2195">
        <v>0.35312500000000002</v>
      </c>
      <c r="AB63" s="2195">
        <v>0.41176470588235298</v>
      </c>
      <c r="AC63" s="2195">
        <v>0.58908612754766598</v>
      </c>
      <c r="AD63" s="2195">
        <v>0.42126245847176103</v>
      </c>
      <c r="AE63" s="2195">
        <v>0.44462409054163299</v>
      </c>
      <c r="AF63" s="2195">
        <v>0.74354923644023196</v>
      </c>
      <c r="AG63" s="2195">
        <v>0.336920917173608</v>
      </c>
      <c r="AH63" s="296">
        <f t="shared" ref="AH63:AL63" si="380">AG63*1.01</f>
        <v>0.34029012634534411</v>
      </c>
      <c r="AI63" s="296">
        <f t="shared" si="380"/>
        <v>0.34369302760879755</v>
      </c>
      <c r="AJ63" s="296">
        <f t="shared" si="380"/>
        <v>0.34712995788488554</v>
      </c>
      <c r="AK63" s="296">
        <f t="shared" si="380"/>
        <v>0.35060125746373438</v>
      </c>
      <c r="AL63" s="295">
        <f t="shared" si="380"/>
        <v>0.35410727003837172</v>
      </c>
      <c r="AM63" s="308">
        <v>0.153</v>
      </c>
      <c r="AN63" s="296">
        <v>0.153</v>
      </c>
      <c r="AO63" s="296">
        <f t="shared" si="362"/>
        <v>0.59497698882314265</v>
      </c>
      <c r="AP63" s="296">
        <f t="shared" si="362"/>
        <v>0.42547508305647863</v>
      </c>
      <c r="AQ63" s="296">
        <f t="shared" si="362"/>
        <v>0.44907033144704933</v>
      </c>
      <c r="AR63" s="296">
        <f t="shared" si="362"/>
        <v>0.75098472880463429</v>
      </c>
      <c r="AS63" s="296">
        <f t="shared" si="362"/>
        <v>0.34029012634534411</v>
      </c>
      <c r="AT63" s="296">
        <f t="shared" si="362"/>
        <v>0.34369302760879755</v>
      </c>
      <c r="AU63" s="296">
        <f t="shared" si="362"/>
        <v>0.34712995788488554</v>
      </c>
      <c r="AV63" s="296">
        <f t="shared" si="362"/>
        <v>0.35060125746373438</v>
      </c>
      <c r="AW63" s="296">
        <f t="shared" si="362"/>
        <v>0.35410727003837172</v>
      </c>
      <c r="AX63" s="295">
        <f t="shared" si="362"/>
        <v>0.35764834273875545</v>
      </c>
      <c r="AY63" s="308">
        <f t="shared" ref="AY63:AY68" si="381">AM63</f>
        <v>0.153</v>
      </c>
      <c r="AZ63" s="296">
        <f t="shared" ref="AZ63:AZ68" si="382">AN63</f>
        <v>0.153</v>
      </c>
      <c r="BA63" s="296">
        <f t="shared" ref="BA63:BA68" si="383">AO63*1.06</f>
        <v>0.63067560815253121</v>
      </c>
      <c r="BB63" s="296">
        <f>AP63*1.06</f>
        <v>0.4510035880398674</v>
      </c>
      <c r="BC63" s="296">
        <f>AQ63*1.06</f>
        <v>0.47601455133387233</v>
      </c>
      <c r="BD63" s="296">
        <f t="shared" ref="BD63:BD68" si="384">AR63*1.05</f>
        <v>0.78853396524486608</v>
      </c>
      <c r="BE63" s="296">
        <f t="shared" ref="BE63:BE68" si="385">AS63*1.05</f>
        <v>0.35730463266261131</v>
      </c>
      <c r="BF63" s="296">
        <f t="shared" ref="BF63:BF68" si="386">AT63*1.05</f>
        <v>0.36087767898923745</v>
      </c>
      <c r="BG63" s="296">
        <f t="shared" ref="BG63:BG68" si="387">AU63*1.05</f>
        <v>0.36448645577912986</v>
      </c>
      <c r="BH63" s="296">
        <f t="shared" ref="BH63:BH68" si="388">AV63*1.05</f>
        <v>0.36813132033692114</v>
      </c>
      <c r="BI63" s="296">
        <f t="shared" ref="BI63:BI68" si="389">AW63*1.05</f>
        <v>0.37181263354029032</v>
      </c>
      <c r="BJ63" s="296">
        <f t="shared" ref="BJ63:BJ68" si="390">AX63*1.05</f>
        <v>0.37553075987569323</v>
      </c>
      <c r="BK63" s="308">
        <f t="shared" ref="BK63:BK68" si="391">AY63*1</f>
        <v>0.153</v>
      </c>
      <c r="BL63" s="296">
        <f t="shared" ref="BL63:BL68" si="392">AZ63*1</f>
        <v>0.153</v>
      </c>
      <c r="BM63" s="296">
        <f t="shared" ref="BM63:BM68" si="393">BA63*1</f>
        <v>0.63067560815253121</v>
      </c>
      <c r="BN63" s="296">
        <f t="shared" ref="BN63:BN68" si="394">BB63*1</f>
        <v>0.4510035880398674</v>
      </c>
      <c r="BO63" s="296">
        <f t="shared" ref="BO63:BO68" si="395">BC63*1</f>
        <v>0.47601455133387233</v>
      </c>
      <c r="BP63" s="296">
        <f t="shared" ref="BP63:BP68" si="396">BD63*1</f>
        <v>0.78853396524486608</v>
      </c>
      <c r="BQ63" s="296">
        <f t="shared" si="365"/>
        <v>0.36087767898923745</v>
      </c>
      <c r="BR63" s="296">
        <f t="shared" si="366"/>
        <v>0.3644864557791298</v>
      </c>
      <c r="BS63" s="296">
        <f t="shared" si="367"/>
        <v>0.36813132033692114</v>
      </c>
      <c r="BT63" s="296">
        <f t="shared" si="368"/>
        <v>0.37181263354029037</v>
      </c>
      <c r="BU63" s="296">
        <f t="shared" si="369"/>
        <v>0.37553075987569323</v>
      </c>
      <c r="BV63" s="295">
        <f t="shared" si="370"/>
        <v>0.37928606747445015</v>
      </c>
      <c r="BW63" s="308">
        <f t="shared" ref="BW63:BW68" si="397">BK63*1</f>
        <v>0.153</v>
      </c>
      <c r="BX63" s="296">
        <f t="shared" ref="BX63:BX68" si="398">BL63*1</f>
        <v>0.153</v>
      </c>
      <c r="BY63" s="296">
        <f t="shared" ref="BY63:BY68" si="399">BM63*1</f>
        <v>0.63067560815253121</v>
      </c>
      <c r="BZ63" s="296">
        <f t="shared" ref="BZ63:BZ68" si="400">BN63*1</f>
        <v>0.4510035880398674</v>
      </c>
      <c r="CA63" s="296">
        <f t="shared" ref="CA63:CA68" si="401">BO63*1</f>
        <v>0.47601455133387233</v>
      </c>
      <c r="CB63" s="296">
        <f t="shared" ref="CB63:CB68" si="402">BP63*1</f>
        <v>0.78853396524486608</v>
      </c>
      <c r="CC63" s="296">
        <f t="shared" ref="CC63:CC68" si="403">BQ63*1</f>
        <v>0.36087767898923745</v>
      </c>
      <c r="CD63" s="296">
        <f t="shared" ref="CD63:CD68" si="404">BR63*1.02</f>
        <v>0.37177618489471242</v>
      </c>
      <c r="CE63" s="296">
        <f t="shared" ref="CE63:CE68" si="405">BS63*1.02</f>
        <v>0.37549394674365955</v>
      </c>
      <c r="CF63" s="296">
        <f t="shared" ref="CF63:CF68" si="406">BT63*1.02</f>
        <v>0.3792488862110962</v>
      </c>
      <c r="CG63" s="296">
        <f t="shared" si="373"/>
        <v>0.38679668267196404</v>
      </c>
      <c r="CH63" s="295">
        <f t="shared" si="373"/>
        <v>0.39066464949868368</v>
      </c>
      <c r="CI63" s="308">
        <f t="shared" ref="CI63:CI68" si="407">BW63*1</f>
        <v>0.153</v>
      </c>
      <c r="CJ63" s="296">
        <f t="shared" ref="CJ63:CJ68" si="408">BX63*1</f>
        <v>0.153</v>
      </c>
      <c r="CK63" s="296">
        <f t="shared" ref="CK63:CK68" si="409">BY63*1</f>
        <v>0.63067560815253121</v>
      </c>
      <c r="CL63" s="296">
        <f t="shared" ref="CL63:CL68" si="410">BZ63*1</f>
        <v>0.4510035880398674</v>
      </c>
      <c r="CM63" s="296">
        <f t="shared" ref="CM63:CM68" si="411">CA63*1</f>
        <v>0.47601455133387233</v>
      </c>
      <c r="CN63" s="296">
        <f t="shared" ref="CN63:CN68" si="412">CB63*1</f>
        <v>0.78853396524486608</v>
      </c>
      <c r="CO63" s="296">
        <f t="shared" ref="CO63:CO68" si="413">CC63*1</f>
        <v>0.36087767898923745</v>
      </c>
      <c r="CP63" s="296">
        <f t="shared" ref="CP63:CP68" si="414">CD63*1</f>
        <v>0.37177618489471242</v>
      </c>
      <c r="CQ63" s="296">
        <f t="shared" ref="CQ63:CQ68" si="415">CE63*1</f>
        <v>0.37549394674365955</v>
      </c>
      <c r="CR63" s="296">
        <f t="shared" si="378"/>
        <v>0.38683386393531816</v>
      </c>
      <c r="CS63" s="296">
        <f t="shared" si="378"/>
        <v>0.39453261632540332</v>
      </c>
      <c r="CT63" s="295">
        <f t="shared" si="378"/>
        <v>0.39847794248865737</v>
      </c>
    </row>
    <row r="64" spans="1:98" s="19" customFormat="1" x14ac:dyDescent="0.25">
      <c r="A64" s="19" t="s">
        <v>169</v>
      </c>
      <c r="B64" s="19" t="s">
        <v>6</v>
      </c>
      <c r="C64" s="19">
        <f t="shared" si="359"/>
        <v>0.27058823529411763</v>
      </c>
      <c r="D64" s="19">
        <f t="shared" ref="D64:N64" si="416">IFERROR(D52/D36,"")</f>
        <v>0.29357798165137616</v>
      </c>
      <c r="E64" s="19">
        <f t="shared" si="416"/>
        <v>0.35714285714285715</v>
      </c>
      <c r="F64" s="19">
        <f t="shared" si="416"/>
        <v>0.30088495575221241</v>
      </c>
      <c r="G64" s="19">
        <f t="shared" si="416"/>
        <v>0.30827067669172931</v>
      </c>
      <c r="H64" s="19">
        <f t="shared" si="416"/>
        <v>0.34361233480176212</v>
      </c>
      <c r="I64" s="19">
        <f t="shared" si="416"/>
        <v>0.38034188034188032</v>
      </c>
      <c r="J64" s="19">
        <f t="shared" si="416"/>
        <v>0.31679389312977096</v>
      </c>
      <c r="K64" s="19">
        <f t="shared" si="416"/>
        <v>0.43190661478599224</v>
      </c>
      <c r="L64" s="19">
        <f t="shared" si="416"/>
        <v>0.40579710144927539</v>
      </c>
      <c r="M64" s="19">
        <f t="shared" si="416"/>
        <v>0.26937269372693728</v>
      </c>
      <c r="N64" s="107">
        <f t="shared" si="416"/>
        <v>0.41666666666666669</v>
      </c>
      <c r="O64" s="1380">
        <v>0.165024630541872</v>
      </c>
      <c r="P64" s="1380">
        <v>0.17573221757322199</v>
      </c>
      <c r="Q64" s="1380">
        <v>0.196850393700787</v>
      </c>
      <c r="R64" s="1380">
        <v>0.34381551362683399</v>
      </c>
      <c r="S64" s="1380">
        <v>0.29640287769784202</v>
      </c>
      <c r="T64" s="1380">
        <v>0.38051044083526703</v>
      </c>
      <c r="U64" s="1380">
        <v>0.28666666666666701</v>
      </c>
      <c r="V64" s="1380">
        <v>0.19209726443769001</v>
      </c>
      <c r="W64" s="1380">
        <v>0.323628977657414</v>
      </c>
      <c r="X64" s="1380">
        <v>0.23191733639494799</v>
      </c>
      <c r="Y64" s="1380">
        <v>0.22910902047592699</v>
      </c>
      <c r="Z64" s="1380">
        <v>0.30330162283156098</v>
      </c>
      <c r="AA64" s="2195">
        <v>0.14605734767025089</v>
      </c>
      <c r="AB64" s="2195">
        <v>9.8954703832752594E-2</v>
      </c>
      <c r="AC64" s="2195">
        <v>0.36530612244897998</v>
      </c>
      <c r="AD64" s="2195">
        <v>0.25100133511348499</v>
      </c>
      <c r="AE64" s="2195">
        <v>0.18426361802286501</v>
      </c>
      <c r="AF64" s="2195">
        <v>0.17807089859851599</v>
      </c>
      <c r="AG64" s="2195">
        <v>0.192616372391653</v>
      </c>
      <c r="AH64" s="296">
        <f t="shared" ref="AH64:AL64" si="417">AG64*1.01</f>
        <v>0.19454253611556951</v>
      </c>
      <c r="AI64" s="296">
        <f t="shared" si="417"/>
        <v>0.1964879614767252</v>
      </c>
      <c r="AJ64" s="296">
        <f t="shared" si="417"/>
        <v>0.19845284109149247</v>
      </c>
      <c r="AK64" s="296">
        <f t="shared" si="417"/>
        <v>0.2004373695024074</v>
      </c>
      <c r="AL64" s="295">
        <f t="shared" si="417"/>
        <v>0.20244174319743147</v>
      </c>
      <c r="AM64" s="308">
        <v>0.153</v>
      </c>
      <c r="AN64" s="296">
        <v>0.153</v>
      </c>
      <c r="AO64" s="296">
        <f t="shared" si="362"/>
        <v>0.3689591836734698</v>
      </c>
      <c r="AP64" s="296">
        <f t="shared" si="362"/>
        <v>0.25351134846461987</v>
      </c>
      <c r="AQ64" s="296">
        <f t="shared" si="362"/>
        <v>0.18610625420309365</v>
      </c>
      <c r="AR64" s="296">
        <f t="shared" si="362"/>
        <v>0.17985160758450117</v>
      </c>
      <c r="AS64" s="296">
        <f t="shared" si="362"/>
        <v>0.19454253611556951</v>
      </c>
      <c r="AT64" s="296">
        <f t="shared" si="362"/>
        <v>0.1964879614767252</v>
      </c>
      <c r="AU64" s="296">
        <f t="shared" si="362"/>
        <v>0.19845284109149247</v>
      </c>
      <c r="AV64" s="296">
        <f t="shared" si="362"/>
        <v>0.2004373695024074</v>
      </c>
      <c r="AW64" s="296">
        <f t="shared" si="362"/>
        <v>0.20244174319743147</v>
      </c>
      <c r="AX64" s="295">
        <f t="shared" si="362"/>
        <v>0.20446616062940579</v>
      </c>
      <c r="AY64" s="308">
        <f t="shared" si="381"/>
        <v>0.153</v>
      </c>
      <c r="AZ64" s="296">
        <f t="shared" si="382"/>
        <v>0.153</v>
      </c>
      <c r="BA64" s="296">
        <f t="shared" si="383"/>
        <v>0.39109673469387801</v>
      </c>
      <c r="BB64" s="296">
        <f t="shared" ref="BB64:BB68" si="418">AP64*1.06</f>
        <v>0.26872202937249706</v>
      </c>
      <c r="BC64" s="296">
        <f>AQ64*1.06</f>
        <v>0.19727262945527929</v>
      </c>
      <c r="BD64" s="296">
        <f t="shared" si="384"/>
        <v>0.18884418796372623</v>
      </c>
      <c r="BE64" s="296">
        <f t="shared" si="385"/>
        <v>0.20426966292134799</v>
      </c>
      <c r="BF64" s="296">
        <f t="shared" si="386"/>
        <v>0.20631235955056149</v>
      </c>
      <c r="BG64" s="296">
        <f t="shared" si="387"/>
        <v>0.2083754831460671</v>
      </c>
      <c r="BH64" s="296">
        <f t="shared" si="388"/>
        <v>0.21045923797752777</v>
      </c>
      <c r="BI64" s="296">
        <f t="shared" si="389"/>
        <v>0.21256383035730306</v>
      </c>
      <c r="BJ64" s="296">
        <f t="shared" si="390"/>
        <v>0.21468946866087607</v>
      </c>
      <c r="BK64" s="308">
        <f t="shared" si="391"/>
        <v>0.153</v>
      </c>
      <c r="BL64" s="296">
        <f t="shared" si="392"/>
        <v>0.153</v>
      </c>
      <c r="BM64" s="296">
        <f t="shared" si="393"/>
        <v>0.39109673469387801</v>
      </c>
      <c r="BN64" s="296">
        <f t="shared" si="394"/>
        <v>0.26872202937249706</v>
      </c>
      <c r="BO64" s="296">
        <f t="shared" si="395"/>
        <v>0.19727262945527929</v>
      </c>
      <c r="BP64" s="296">
        <f t="shared" si="396"/>
        <v>0.18884418796372623</v>
      </c>
      <c r="BQ64" s="296">
        <f t="shared" si="365"/>
        <v>0.20631235955056146</v>
      </c>
      <c r="BR64" s="296">
        <f t="shared" si="366"/>
        <v>0.2083754831460671</v>
      </c>
      <c r="BS64" s="296">
        <f t="shared" si="367"/>
        <v>0.21045923797752777</v>
      </c>
      <c r="BT64" s="296">
        <f t="shared" si="368"/>
        <v>0.21256383035730306</v>
      </c>
      <c r="BU64" s="296">
        <f t="shared" si="369"/>
        <v>0.2146894686608761</v>
      </c>
      <c r="BV64" s="295">
        <f t="shared" si="370"/>
        <v>0.21683636334748482</v>
      </c>
      <c r="BW64" s="308">
        <f t="shared" si="397"/>
        <v>0.153</v>
      </c>
      <c r="BX64" s="296">
        <f t="shared" si="398"/>
        <v>0.153</v>
      </c>
      <c r="BY64" s="296">
        <f t="shared" si="399"/>
        <v>0.39109673469387801</v>
      </c>
      <c r="BZ64" s="296">
        <f t="shared" si="400"/>
        <v>0.26872202937249706</v>
      </c>
      <c r="CA64" s="296">
        <f t="shared" si="401"/>
        <v>0.19727262945527929</v>
      </c>
      <c r="CB64" s="296">
        <f t="shared" si="402"/>
        <v>0.18884418796372623</v>
      </c>
      <c r="CC64" s="296">
        <f t="shared" si="403"/>
        <v>0.20631235955056146</v>
      </c>
      <c r="CD64" s="296">
        <f t="shared" si="404"/>
        <v>0.21254299280898845</v>
      </c>
      <c r="CE64" s="296">
        <f t="shared" si="405"/>
        <v>0.21466842273707834</v>
      </c>
      <c r="CF64" s="296">
        <f t="shared" si="406"/>
        <v>0.21681510696444911</v>
      </c>
      <c r="CG64" s="296">
        <f t="shared" si="373"/>
        <v>0.22113015272070238</v>
      </c>
      <c r="CH64" s="295">
        <f t="shared" si="373"/>
        <v>0.22334145424790938</v>
      </c>
      <c r="CI64" s="308">
        <f t="shared" si="407"/>
        <v>0.153</v>
      </c>
      <c r="CJ64" s="296">
        <f t="shared" si="408"/>
        <v>0.153</v>
      </c>
      <c r="CK64" s="296">
        <f t="shared" si="409"/>
        <v>0.39109673469387801</v>
      </c>
      <c r="CL64" s="296">
        <f t="shared" si="410"/>
        <v>0.26872202937249706</v>
      </c>
      <c r="CM64" s="296">
        <f t="shared" si="411"/>
        <v>0.19727262945527929</v>
      </c>
      <c r="CN64" s="296">
        <f t="shared" si="412"/>
        <v>0.18884418796372623</v>
      </c>
      <c r="CO64" s="296">
        <f t="shared" si="413"/>
        <v>0.20631235955056146</v>
      </c>
      <c r="CP64" s="296">
        <f t="shared" si="414"/>
        <v>0.21254299280898845</v>
      </c>
      <c r="CQ64" s="296">
        <f t="shared" si="415"/>
        <v>0.21466842273707834</v>
      </c>
      <c r="CR64" s="296">
        <f t="shared" si="378"/>
        <v>0.22115140910373809</v>
      </c>
      <c r="CS64" s="296">
        <f t="shared" si="378"/>
        <v>0.22555275577511644</v>
      </c>
      <c r="CT64" s="295">
        <f t="shared" si="378"/>
        <v>0.22780828333286757</v>
      </c>
    </row>
    <row r="65" spans="1:98" s="19" customFormat="1" x14ac:dyDescent="0.25">
      <c r="A65" s="19" t="s">
        <v>170</v>
      </c>
      <c r="B65" s="19" t="s">
        <v>7</v>
      </c>
      <c r="C65" s="19">
        <f t="shared" si="359"/>
        <v>0.23616236162361623</v>
      </c>
      <c r="D65" s="19">
        <f t="shared" ref="D65:N65" si="419">IFERROR(D53/D37,"")</f>
        <v>0.1588235294117647</v>
      </c>
      <c r="E65" s="19">
        <f t="shared" si="419"/>
        <v>0.23076923076923078</v>
      </c>
      <c r="F65" s="19">
        <f t="shared" si="419"/>
        <v>0.16909620991253643</v>
      </c>
      <c r="G65" s="19">
        <f t="shared" si="419"/>
        <v>0.23104693140794225</v>
      </c>
      <c r="H65" s="19">
        <f t="shared" si="419"/>
        <v>0.31989247311827956</v>
      </c>
      <c r="I65" s="19">
        <f t="shared" si="419"/>
        <v>0.27750000000000002</v>
      </c>
      <c r="J65" s="19">
        <f t="shared" si="419"/>
        <v>0.21662468513853905</v>
      </c>
      <c r="K65" s="19">
        <f t="shared" si="419"/>
        <v>0.37914691943127959</v>
      </c>
      <c r="L65" s="19">
        <f t="shared" si="419"/>
        <v>0.29711751662971175</v>
      </c>
      <c r="M65" s="19">
        <f t="shared" si="419"/>
        <v>0.31237721021611004</v>
      </c>
      <c r="N65" s="107">
        <f t="shared" si="419"/>
        <v>0.34631147540983609</v>
      </c>
      <c r="O65" s="1380">
        <v>0.173991031390135</v>
      </c>
      <c r="P65" s="1380">
        <v>0.180866965620329</v>
      </c>
      <c r="Q65" s="1380">
        <v>0.170515097690941</v>
      </c>
      <c r="R65" s="1380">
        <v>0.11472868217054299</v>
      </c>
      <c r="S65" s="1380">
        <v>0.21276595744680901</v>
      </c>
      <c r="T65" s="1380">
        <v>0.28436911487758898</v>
      </c>
      <c r="U65" s="1380">
        <v>0.17869415807560099</v>
      </c>
      <c r="V65" s="1380">
        <v>0.20773381294964</v>
      </c>
      <c r="W65" s="1380">
        <v>0.186254295532646</v>
      </c>
      <c r="X65" s="1380">
        <v>0.12357611322057301</v>
      </c>
      <c r="Y65" s="1380">
        <v>0.14257425742574301</v>
      </c>
      <c r="Z65" s="1380">
        <v>0.19699699699699699</v>
      </c>
      <c r="AA65" s="2195">
        <v>8.9171974522292988E-2</v>
      </c>
      <c r="AB65" s="2195">
        <v>0.160925726587729</v>
      </c>
      <c r="AC65" s="2195">
        <v>0.11544183278786101</v>
      </c>
      <c r="AD65" s="2195">
        <v>0.12219780219780201</v>
      </c>
      <c r="AE65" s="2195">
        <v>0.13001266357112701</v>
      </c>
      <c r="AF65" s="2195">
        <v>9.41176470588235E-2</v>
      </c>
      <c r="AG65" s="2195">
        <v>8.9598753408648202E-2</v>
      </c>
      <c r="AH65" s="296">
        <f t="shared" ref="AH65:AL65" si="420">AG65*1.01</f>
        <v>9.0494740942734686E-2</v>
      </c>
      <c r="AI65" s="296">
        <f t="shared" si="420"/>
        <v>9.1399688352162028E-2</v>
      </c>
      <c r="AJ65" s="296">
        <f t="shared" si="420"/>
        <v>9.2313685235683646E-2</v>
      </c>
      <c r="AK65" s="296">
        <f t="shared" si="420"/>
        <v>9.3236822088040489E-2</v>
      </c>
      <c r="AL65" s="295">
        <f t="shared" si="420"/>
        <v>9.4169190308920889E-2</v>
      </c>
      <c r="AM65" s="308">
        <v>0.12239999999999999</v>
      </c>
      <c r="AN65" s="296">
        <v>0.12239999999999999</v>
      </c>
      <c r="AO65" s="296">
        <f t="shared" si="362"/>
        <v>0.11659625111573962</v>
      </c>
      <c r="AP65" s="296">
        <f t="shared" si="362"/>
        <v>0.12341978021978002</v>
      </c>
      <c r="AQ65" s="296">
        <f t="shared" si="362"/>
        <v>0.13131279020683828</v>
      </c>
      <c r="AR65" s="296">
        <f t="shared" si="362"/>
        <v>9.5058823529411737E-2</v>
      </c>
      <c r="AS65" s="296">
        <f t="shared" si="362"/>
        <v>9.0494740942734686E-2</v>
      </c>
      <c r="AT65" s="296">
        <f t="shared" si="362"/>
        <v>9.1399688352162028E-2</v>
      </c>
      <c r="AU65" s="296">
        <f t="shared" si="362"/>
        <v>9.2313685235683646E-2</v>
      </c>
      <c r="AV65" s="296">
        <f t="shared" si="362"/>
        <v>9.3236822088040489E-2</v>
      </c>
      <c r="AW65" s="296">
        <f t="shared" si="362"/>
        <v>9.4169190308920889E-2</v>
      </c>
      <c r="AX65" s="295">
        <f t="shared" si="362"/>
        <v>9.5110882212010098E-2</v>
      </c>
      <c r="AY65" s="308">
        <f t="shared" si="381"/>
        <v>0.12239999999999999</v>
      </c>
      <c r="AZ65" s="296">
        <f t="shared" si="382"/>
        <v>0.12239999999999999</v>
      </c>
      <c r="BA65" s="296">
        <f t="shared" si="383"/>
        <v>0.12359202618268401</v>
      </c>
      <c r="BB65" s="296">
        <f t="shared" si="418"/>
        <v>0.13082496703296684</v>
      </c>
      <c r="BC65" s="296">
        <f t="shared" ref="BC65:BC68" si="421">AQ65*1.05</f>
        <v>0.1378784297171802</v>
      </c>
      <c r="BD65" s="296">
        <f t="shared" si="384"/>
        <v>9.9811764705882322E-2</v>
      </c>
      <c r="BE65" s="296">
        <f t="shared" si="385"/>
        <v>9.5019477989871426E-2</v>
      </c>
      <c r="BF65" s="296">
        <f t="shared" si="386"/>
        <v>9.5969672769770129E-2</v>
      </c>
      <c r="BG65" s="296">
        <f t="shared" si="387"/>
        <v>9.6929369497467832E-2</v>
      </c>
      <c r="BH65" s="296">
        <f t="shared" si="388"/>
        <v>9.7898663192442517E-2</v>
      </c>
      <c r="BI65" s="296">
        <f t="shared" si="389"/>
        <v>9.8877649824366934E-2</v>
      </c>
      <c r="BJ65" s="296">
        <f t="shared" si="390"/>
        <v>9.9866426322610613E-2</v>
      </c>
      <c r="BK65" s="308">
        <f t="shared" si="391"/>
        <v>0.12239999999999999</v>
      </c>
      <c r="BL65" s="296">
        <f t="shared" si="392"/>
        <v>0.12239999999999999</v>
      </c>
      <c r="BM65" s="296">
        <f t="shared" si="393"/>
        <v>0.12359202618268401</v>
      </c>
      <c r="BN65" s="296">
        <f t="shared" si="394"/>
        <v>0.13082496703296684</v>
      </c>
      <c r="BO65" s="296">
        <f t="shared" si="395"/>
        <v>0.1378784297171802</v>
      </c>
      <c r="BP65" s="296">
        <f t="shared" si="396"/>
        <v>9.9811764705882322E-2</v>
      </c>
      <c r="BQ65" s="296">
        <f t="shared" si="365"/>
        <v>9.5969672769770142E-2</v>
      </c>
      <c r="BR65" s="296">
        <f t="shared" si="366"/>
        <v>9.6929369497467832E-2</v>
      </c>
      <c r="BS65" s="296">
        <f t="shared" si="367"/>
        <v>9.7898663192442517E-2</v>
      </c>
      <c r="BT65" s="296">
        <f t="shared" si="368"/>
        <v>9.8877649824366948E-2</v>
      </c>
      <c r="BU65" s="296">
        <f t="shared" si="369"/>
        <v>9.9866426322610599E-2</v>
      </c>
      <c r="BV65" s="295">
        <f t="shared" si="370"/>
        <v>0.10086509058583672</v>
      </c>
      <c r="BW65" s="308">
        <f t="shared" si="397"/>
        <v>0.12239999999999999</v>
      </c>
      <c r="BX65" s="296">
        <f t="shared" si="398"/>
        <v>0.12239999999999999</v>
      </c>
      <c r="BY65" s="296">
        <f t="shared" si="399"/>
        <v>0.12359202618268401</v>
      </c>
      <c r="BZ65" s="296">
        <f t="shared" si="400"/>
        <v>0.13082496703296684</v>
      </c>
      <c r="CA65" s="296">
        <f t="shared" si="401"/>
        <v>0.1378784297171802</v>
      </c>
      <c r="CB65" s="296">
        <f t="shared" si="402"/>
        <v>9.9811764705882322E-2</v>
      </c>
      <c r="CC65" s="296">
        <f t="shared" si="403"/>
        <v>9.5969672769770142E-2</v>
      </c>
      <c r="CD65" s="296">
        <f t="shared" si="404"/>
        <v>9.8867956887417188E-2</v>
      </c>
      <c r="CE65" s="296">
        <f t="shared" si="405"/>
        <v>9.9856636456291364E-2</v>
      </c>
      <c r="CF65" s="296">
        <f t="shared" si="406"/>
        <v>0.10085520282085429</v>
      </c>
      <c r="CG65" s="296">
        <f t="shared" si="373"/>
        <v>0.10286241911228892</v>
      </c>
      <c r="CH65" s="295">
        <f t="shared" si="373"/>
        <v>0.10389104330341183</v>
      </c>
      <c r="CI65" s="308">
        <f t="shared" si="407"/>
        <v>0.12239999999999999</v>
      </c>
      <c r="CJ65" s="296">
        <f t="shared" si="408"/>
        <v>0.12239999999999999</v>
      </c>
      <c r="CK65" s="296">
        <f t="shared" si="409"/>
        <v>0.12359202618268401</v>
      </c>
      <c r="CL65" s="296">
        <f t="shared" si="410"/>
        <v>0.13082496703296684</v>
      </c>
      <c r="CM65" s="296">
        <f t="shared" si="411"/>
        <v>0.1378784297171802</v>
      </c>
      <c r="CN65" s="296">
        <f t="shared" si="412"/>
        <v>9.9811764705882322E-2</v>
      </c>
      <c r="CO65" s="296">
        <f t="shared" si="413"/>
        <v>9.5969672769770142E-2</v>
      </c>
      <c r="CP65" s="296">
        <f t="shared" si="414"/>
        <v>9.8867956887417188E-2</v>
      </c>
      <c r="CQ65" s="296">
        <f t="shared" si="415"/>
        <v>9.9856636456291364E-2</v>
      </c>
      <c r="CR65" s="296">
        <f t="shared" si="378"/>
        <v>0.10287230687727138</v>
      </c>
      <c r="CS65" s="296">
        <f t="shared" si="378"/>
        <v>0.1049196674945347</v>
      </c>
      <c r="CT65" s="295">
        <f t="shared" si="378"/>
        <v>0.10596886416948006</v>
      </c>
    </row>
    <row r="66" spans="1:98" s="19" customFormat="1" x14ac:dyDescent="0.25">
      <c r="A66" s="19" t="s">
        <v>171</v>
      </c>
      <c r="B66" s="19" t="s">
        <v>8</v>
      </c>
      <c r="C66" s="19">
        <f t="shared" si="359"/>
        <v>0.13698630136986301</v>
      </c>
      <c r="D66" s="19">
        <f t="shared" ref="D66:N66" si="422">IFERROR(D54/D38,"")</f>
        <v>0.13513513513513514</v>
      </c>
      <c r="E66" s="19">
        <f t="shared" si="422"/>
        <v>0.24</v>
      </c>
      <c r="F66" s="19">
        <f t="shared" si="422"/>
        <v>0.20529801324503311</v>
      </c>
      <c r="G66" s="19">
        <f t="shared" si="422"/>
        <v>0.265625</v>
      </c>
      <c r="H66" s="19">
        <f t="shared" si="422"/>
        <v>0.29317269076305219</v>
      </c>
      <c r="I66" s="19">
        <f t="shared" si="422"/>
        <v>0.25311203319502074</v>
      </c>
      <c r="J66" s="19">
        <f t="shared" si="422"/>
        <v>0.20212765957446807</v>
      </c>
      <c r="K66" s="19">
        <f t="shared" si="422"/>
        <v>0.38317757009345793</v>
      </c>
      <c r="L66" s="19">
        <f t="shared" si="422"/>
        <v>0.256198347107438</v>
      </c>
      <c r="M66" s="19">
        <f t="shared" si="422"/>
        <v>0.28647214854111408</v>
      </c>
      <c r="N66" s="107">
        <f t="shared" si="422"/>
        <v>0.27411167512690354</v>
      </c>
      <c r="O66" s="1380">
        <v>0.19193020719738299</v>
      </c>
      <c r="P66" s="1380">
        <v>0.166183574879227</v>
      </c>
      <c r="Q66" s="1380">
        <v>0.294772922022279</v>
      </c>
      <c r="R66" s="1380">
        <v>0.171701112877583</v>
      </c>
      <c r="S66" s="1380">
        <v>0.14625550660792999</v>
      </c>
      <c r="T66" s="1380">
        <v>0.148319814600232</v>
      </c>
      <c r="U66" s="1380">
        <v>0.14710042432814699</v>
      </c>
      <c r="V66" s="1380">
        <v>0.16910935738444199</v>
      </c>
      <c r="W66" s="1380">
        <v>0.15276695245518301</v>
      </c>
      <c r="X66" s="1380">
        <v>0.113133300541072</v>
      </c>
      <c r="Y66" s="1380">
        <v>8.2285714285714295E-2</v>
      </c>
      <c r="Z66" s="1380">
        <v>0.15609093993892101</v>
      </c>
      <c r="AA66" s="2195">
        <v>5.905511811023622E-2</v>
      </c>
      <c r="AB66" s="2195">
        <v>0.120085775553967</v>
      </c>
      <c r="AC66" s="2195">
        <v>0.19833178869323401</v>
      </c>
      <c r="AD66" s="2195">
        <v>0.13013013013013</v>
      </c>
      <c r="AE66" s="2195">
        <v>9.4212651413189796E-2</v>
      </c>
      <c r="AF66" s="2195">
        <v>0.113807531380753</v>
      </c>
      <c r="AG66" s="2195">
        <v>0.119156736938588</v>
      </c>
      <c r="AH66" s="296">
        <f t="shared" ref="AH66:AL66" si="423">AG66*1.01</f>
        <v>0.12034830430797389</v>
      </c>
      <c r="AI66" s="296">
        <f t="shared" si="423"/>
        <v>0.12155178735105363</v>
      </c>
      <c r="AJ66" s="296">
        <f t="shared" si="423"/>
        <v>0.12276730522456417</v>
      </c>
      <c r="AK66" s="296">
        <f t="shared" si="423"/>
        <v>0.1239949782768098</v>
      </c>
      <c r="AL66" s="295">
        <f t="shared" si="423"/>
        <v>0.12523492805957789</v>
      </c>
      <c r="AM66" s="308">
        <v>0.10200000000000001</v>
      </c>
      <c r="AN66" s="296">
        <v>0.10200000000000001</v>
      </c>
      <c r="AO66" s="296">
        <f t="shared" si="362"/>
        <v>0.20031510658016635</v>
      </c>
      <c r="AP66" s="296">
        <f t="shared" si="362"/>
        <v>0.13143143143143129</v>
      </c>
      <c r="AQ66" s="296">
        <f t="shared" si="362"/>
        <v>9.5154777927321701E-2</v>
      </c>
      <c r="AR66" s="296">
        <f t="shared" si="362"/>
        <v>0.11494560669456054</v>
      </c>
      <c r="AS66" s="296">
        <f t="shared" si="362"/>
        <v>0.12034830430797389</v>
      </c>
      <c r="AT66" s="296">
        <f t="shared" si="362"/>
        <v>0.12155178735105363</v>
      </c>
      <c r="AU66" s="296">
        <f t="shared" si="362"/>
        <v>0.12276730522456417</v>
      </c>
      <c r="AV66" s="296">
        <f t="shared" si="362"/>
        <v>0.1239949782768098</v>
      </c>
      <c r="AW66" s="296">
        <f t="shared" si="362"/>
        <v>0.12523492805957789</v>
      </c>
      <c r="AX66" s="295">
        <f t="shared" si="362"/>
        <v>0.12648727734017368</v>
      </c>
      <c r="AY66" s="308">
        <f t="shared" si="381"/>
        <v>0.10200000000000001</v>
      </c>
      <c r="AZ66" s="296">
        <f t="shared" si="382"/>
        <v>0.10200000000000001</v>
      </c>
      <c r="BA66" s="296">
        <f t="shared" si="383"/>
        <v>0.21233401297497634</v>
      </c>
      <c r="BB66" s="296">
        <f t="shared" si="418"/>
        <v>0.13931731731731717</v>
      </c>
      <c r="BC66" s="296">
        <f t="shared" si="421"/>
        <v>9.9912516823687791E-2</v>
      </c>
      <c r="BD66" s="296">
        <f t="shared" si="384"/>
        <v>0.12069288702928857</v>
      </c>
      <c r="BE66" s="296">
        <f t="shared" si="385"/>
        <v>0.12636571952337258</v>
      </c>
      <c r="BF66" s="296">
        <f t="shared" si="386"/>
        <v>0.1276293767186063</v>
      </c>
      <c r="BG66" s="296">
        <f t="shared" si="387"/>
        <v>0.12890567048579238</v>
      </c>
      <c r="BH66" s="296">
        <f t="shared" si="388"/>
        <v>0.13019472719065031</v>
      </c>
      <c r="BI66" s="296">
        <f t="shared" si="389"/>
        <v>0.13149667446255681</v>
      </c>
      <c r="BJ66" s="296">
        <f t="shared" si="390"/>
        <v>0.13281164120718236</v>
      </c>
      <c r="BK66" s="308">
        <f t="shared" si="391"/>
        <v>0.10200000000000001</v>
      </c>
      <c r="BL66" s="296">
        <f t="shared" si="392"/>
        <v>0.10200000000000001</v>
      </c>
      <c r="BM66" s="296">
        <f t="shared" si="393"/>
        <v>0.21233401297497634</v>
      </c>
      <c r="BN66" s="296">
        <f t="shared" si="394"/>
        <v>0.13931731731731717</v>
      </c>
      <c r="BO66" s="296">
        <f t="shared" si="395"/>
        <v>9.9912516823687791E-2</v>
      </c>
      <c r="BP66" s="296">
        <f t="shared" si="396"/>
        <v>0.12069288702928857</v>
      </c>
      <c r="BQ66" s="296">
        <f t="shared" si="365"/>
        <v>0.1276293767186063</v>
      </c>
      <c r="BR66" s="296">
        <f t="shared" si="366"/>
        <v>0.12890567048579238</v>
      </c>
      <c r="BS66" s="296">
        <f t="shared" si="367"/>
        <v>0.13019472719065031</v>
      </c>
      <c r="BT66" s="296">
        <f t="shared" si="368"/>
        <v>0.13149667446255681</v>
      </c>
      <c r="BU66" s="296">
        <f t="shared" si="369"/>
        <v>0.13281164120718236</v>
      </c>
      <c r="BV66" s="295">
        <f t="shared" si="370"/>
        <v>0.13413975761925417</v>
      </c>
      <c r="BW66" s="308">
        <f t="shared" si="397"/>
        <v>0.10200000000000001</v>
      </c>
      <c r="BX66" s="296">
        <f t="shared" si="398"/>
        <v>0.10200000000000001</v>
      </c>
      <c r="BY66" s="296">
        <f t="shared" si="399"/>
        <v>0.21233401297497634</v>
      </c>
      <c r="BZ66" s="296">
        <f t="shared" si="400"/>
        <v>0.13931731731731717</v>
      </c>
      <c r="CA66" s="296">
        <f t="shared" si="401"/>
        <v>9.9912516823687791E-2</v>
      </c>
      <c r="CB66" s="296">
        <f t="shared" si="402"/>
        <v>0.12069288702928857</v>
      </c>
      <c r="CC66" s="296">
        <f t="shared" si="403"/>
        <v>0.1276293767186063</v>
      </c>
      <c r="CD66" s="296">
        <f t="shared" si="404"/>
        <v>0.13148378389550822</v>
      </c>
      <c r="CE66" s="296">
        <f t="shared" si="405"/>
        <v>0.13279862173446333</v>
      </c>
      <c r="CF66" s="296">
        <f t="shared" si="406"/>
        <v>0.13412660795180795</v>
      </c>
      <c r="CG66" s="296">
        <f t="shared" si="373"/>
        <v>0.13679599044339782</v>
      </c>
      <c r="CH66" s="295">
        <f t="shared" si="373"/>
        <v>0.1381639503478318</v>
      </c>
      <c r="CI66" s="308">
        <f t="shared" si="407"/>
        <v>0.10200000000000001</v>
      </c>
      <c r="CJ66" s="296">
        <f t="shared" si="408"/>
        <v>0.10200000000000001</v>
      </c>
      <c r="CK66" s="296">
        <f t="shared" si="409"/>
        <v>0.21233401297497634</v>
      </c>
      <c r="CL66" s="296">
        <f t="shared" si="410"/>
        <v>0.13931731731731717</v>
      </c>
      <c r="CM66" s="296">
        <f t="shared" si="411"/>
        <v>9.9912516823687791E-2</v>
      </c>
      <c r="CN66" s="296">
        <f t="shared" si="412"/>
        <v>0.12069288702928857</v>
      </c>
      <c r="CO66" s="296">
        <f t="shared" si="413"/>
        <v>0.1276293767186063</v>
      </c>
      <c r="CP66" s="296">
        <f t="shared" si="414"/>
        <v>0.13148378389550822</v>
      </c>
      <c r="CQ66" s="296">
        <f t="shared" si="415"/>
        <v>0.13279862173446333</v>
      </c>
      <c r="CR66" s="296">
        <f t="shared" si="378"/>
        <v>0.13680914011084411</v>
      </c>
      <c r="CS66" s="296">
        <f t="shared" si="378"/>
        <v>0.13953191025226577</v>
      </c>
      <c r="CT66" s="295">
        <f t="shared" si="378"/>
        <v>0.14092722935478844</v>
      </c>
    </row>
    <row r="67" spans="1:98" s="19" customFormat="1" x14ac:dyDescent="0.25">
      <c r="A67" s="19" t="s">
        <v>172</v>
      </c>
      <c r="B67" s="19" t="s">
        <v>1</v>
      </c>
      <c r="C67" s="19">
        <f t="shared" si="359"/>
        <v>0.1893491124260355</v>
      </c>
      <c r="D67" s="19">
        <f t="shared" ref="D67:N67" si="424">IFERROR(D55/D39,"")</f>
        <v>0.14673913043478262</v>
      </c>
      <c r="E67" s="19">
        <f t="shared" si="424"/>
        <v>0.18666666666666668</v>
      </c>
      <c r="F67" s="19">
        <f t="shared" si="424"/>
        <v>0.20392156862745098</v>
      </c>
      <c r="G67" s="19">
        <f t="shared" si="424"/>
        <v>0.29385964912280704</v>
      </c>
      <c r="H67" s="19">
        <f t="shared" si="424"/>
        <v>0.23412698412698413</v>
      </c>
      <c r="I67" s="19">
        <f t="shared" si="424"/>
        <v>0.27777777777777779</v>
      </c>
      <c r="J67" s="19">
        <f t="shared" si="424"/>
        <v>0.20564516129032259</v>
      </c>
      <c r="K67" s="19">
        <f t="shared" si="424"/>
        <v>0.46280991735537191</v>
      </c>
      <c r="L67" s="19">
        <f t="shared" si="424"/>
        <v>0.35094339622641507</v>
      </c>
      <c r="M67" s="19">
        <f t="shared" si="424"/>
        <v>0.31</v>
      </c>
      <c r="N67" s="107">
        <f t="shared" si="424"/>
        <v>0.36184210526315791</v>
      </c>
      <c r="O67" s="1380">
        <v>0.161434977578475</v>
      </c>
      <c r="P67" s="1380">
        <v>0.173913043478261</v>
      </c>
      <c r="Q67" s="1380">
        <v>0.25899280575539602</v>
      </c>
      <c r="R67" s="1380">
        <v>0.21293532338308499</v>
      </c>
      <c r="S67" s="1380">
        <v>0.20744680851063799</v>
      </c>
      <c r="T67" s="1380">
        <v>0.226114649681529</v>
      </c>
      <c r="U67" s="1380">
        <v>0.12338593974174999</v>
      </c>
      <c r="V67" s="1380">
        <v>9.5238095238095205E-2</v>
      </c>
      <c r="W67" s="1380">
        <v>0.131399317406143</v>
      </c>
      <c r="X67" s="1380">
        <v>8.7037037037036996E-2</v>
      </c>
      <c r="Y67" s="1380">
        <v>0.113207547169811</v>
      </c>
      <c r="Z67" s="1380">
        <v>0.21673306772908399</v>
      </c>
      <c r="AA67" s="2195">
        <v>4.2938931297709926E-2</v>
      </c>
      <c r="AB67" s="2195">
        <v>8.8111044055522003E-2</v>
      </c>
      <c r="AC67" s="2195">
        <v>0.16530156366344001</v>
      </c>
      <c r="AD67" s="2195">
        <v>0.12947658402203899</v>
      </c>
      <c r="AE67" s="2195">
        <v>8.3386786401539403E-2</v>
      </c>
      <c r="AF67" s="2195">
        <v>7.2599531615925098E-2</v>
      </c>
      <c r="AG67" s="2195">
        <v>6.6508313539192399E-2</v>
      </c>
      <c r="AH67" s="296">
        <f t="shared" ref="AH67:AL67" si="425">AG67*1.01</f>
        <v>6.7173396674584329E-2</v>
      </c>
      <c r="AI67" s="296">
        <f t="shared" si="425"/>
        <v>6.7845130641330173E-2</v>
      </c>
      <c r="AJ67" s="296">
        <f t="shared" si="425"/>
        <v>6.8523581947743481E-2</v>
      </c>
      <c r="AK67" s="296">
        <f t="shared" si="425"/>
        <v>6.9208817767220918E-2</v>
      </c>
      <c r="AL67" s="295">
        <f t="shared" si="425"/>
        <v>6.9900905944893121E-2</v>
      </c>
      <c r="AM67" s="308">
        <v>0.10200000000000001</v>
      </c>
      <c r="AN67" s="296">
        <v>0.10200000000000001</v>
      </c>
      <c r="AO67" s="296">
        <f t="shared" si="362"/>
        <v>0.1669545793000744</v>
      </c>
      <c r="AP67" s="296">
        <f t="shared" si="362"/>
        <v>0.13077134986225938</v>
      </c>
      <c r="AQ67" s="296">
        <f t="shared" si="362"/>
        <v>8.4220654265554792E-2</v>
      </c>
      <c r="AR67" s="296">
        <f t="shared" si="362"/>
        <v>7.3325526932084342E-2</v>
      </c>
      <c r="AS67" s="296">
        <f t="shared" si="362"/>
        <v>6.7173396674584329E-2</v>
      </c>
      <c r="AT67" s="296">
        <f t="shared" si="362"/>
        <v>6.7845130641330173E-2</v>
      </c>
      <c r="AU67" s="296">
        <f t="shared" si="362"/>
        <v>6.8523581947743481E-2</v>
      </c>
      <c r="AV67" s="296">
        <f t="shared" si="362"/>
        <v>6.9208817767220918E-2</v>
      </c>
      <c r="AW67" s="296">
        <f t="shared" si="362"/>
        <v>6.9900905944893121E-2</v>
      </c>
      <c r="AX67" s="295">
        <f t="shared" si="362"/>
        <v>7.0599915004342054E-2</v>
      </c>
      <c r="AY67" s="308">
        <f t="shared" si="381"/>
        <v>0.10200000000000001</v>
      </c>
      <c r="AZ67" s="296">
        <f t="shared" si="382"/>
        <v>0.10200000000000001</v>
      </c>
      <c r="BA67" s="296">
        <f t="shared" si="383"/>
        <v>0.17697185405807889</v>
      </c>
      <c r="BB67" s="296">
        <f t="shared" si="418"/>
        <v>0.13861763085399495</v>
      </c>
      <c r="BC67" s="296">
        <f t="shared" si="421"/>
        <v>8.8431686978832538E-2</v>
      </c>
      <c r="BD67" s="296">
        <f t="shared" si="384"/>
        <v>7.6991803278688556E-2</v>
      </c>
      <c r="BE67" s="296">
        <f t="shared" si="385"/>
        <v>7.0532066508313548E-2</v>
      </c>
      <c r="BF67" s="296">
        <f t="shared" si="386"/>
        <v>7.1237387173396685E-2</v>
      </c>
      <c r="BG67" s="296">
        <f t="shared" si="387"/>
        <v>7.1949761045130664E-2</v>
      </c>
      <c r="BH67" s="296">
        <f t="shared" si="388"/>
        <v>7.2669258655581964E-2</v>
      </c>
      <c r="BI67" s="296">
        <f t="shared" si="389"/>
        <v>7.3395951242137783E-2</v>
      </c>
      <c r="BJ67" s="296">
        <f t="shared" si="390"/>
        <v>7.4129910754559158E-2</v>
      </c>
      <c r="BK67" s="308">
        <f t="shared" si="391"/>
        <v>0.10200000000000001</v>
      </c>
      <c r="BL67" s="296">
        <f t="shared" si="392"/>
        <v>0.10200000000000001</v>
      </c>
      <c r="BM67" s="296">
        <f t="shared" si="393"/>
        <v>0.17697185405807889</v>
      </c>
      <c r="BN67" s="296">
        <f t="shared" si="394"/>
        <v>0.13861763085399495</v>
      </c>
      <c r="BO67" s="296">
        <f t="shared" si="395"/>
        <v>8.8431686978832538E-2</v>
      </c>
      <c r="BP67" s="296">
        <f t="shared" si="396"/>
        <v>7.6991803278688556E-2</v>
      </c>
      <c r="BQ67" s="296">
        <f t="shared" si="365"/>
        <v>7.1237387173396685E-2</v>
      </c>
      <c r="BR67" s="296">
        <f t="shared" si="366"/>
        <v>7.194976104513065E-2</v>
      </c>
      <c r="BS67" s="296">
        <f t="shared" si="367"/>
        <v>7.2669258655581978E-2</v>
      </c>
      <c r="BT67" s="296">
        <f t="shared" si="368"/>
        <v>7.3395951242137783E-2</v>
      </c>
      <c r="BU67" s="296">
        <f t="shared" si="369"/>
        <v>7.4129910754559158E-2</v>
      </c>
      <c r="BV67" s="295">
        <f t="shared" si="370"/>
        <v>7.4871209862104757E-2</v>
      </c>
      <c r="BW67" s="308">
        <f t="shared" si="397"/>
        <v>0.10200000000000001</v>
      </c>
      <c r="BX67" s="296">
        <f t="shared" si="398"/>
        <v>0.10200000000000001</v>
      </c>
      <c r="BY67" s="296">
        <f t="shared" si="399"/>
        <v>0.17697185405807889</v>
      </c>
      <c r="BZ67" s="296">
        <f t="shared" si="400"/>
        <v>0.13861763085399495</v>
      </c>
      <c r="CA67" s="296">
        <f t="shared" si="401"/>
        <v>8.8431686978832538E-2</v>
      </c>
      <c r="CB67" s="296">
        <f t="shared" si="402"/>
        <v>7.6991803278688556E-2</v>
      </c>
      <c r="CC67" s="296">
        <f t="shared" si="403"/>
        <v>7.1237387173396685E-2</v>
      </c>
      <c r="CD67" s="296">
        <f t="shared" si="404"/>
        <v>7.3388756266033264E-2</v>
      </c>
      <c r="CE67" s="296">
        <f t="shared" si="405"/>
        <v>7.4122643828693616E-2</v>
      </c>
      <c r="CF67" s="296">
        <f t="shared" si="406"/>
        <v>7.4863870266980534E-2</v>
      </c>
      <c r="CG67" s="296">
        <f t="shared" si="373"/>
        <v>7.6353808077195939E-2</v>
      </c>
      <c r="CH67" s="295">
        <f t="shared" si="373"/>
        <v>7.7117346157967906E-2</v>
      </c>
      <c r="CI67" s="308">
        <f t="shared" si="407"/>
        <v>0.10200000000000001</v>
      </c>
      <c r="CJ67" s="296">
        <f t="shared" si="408"/>
        <v>0.10200000000000001</v>
      </c>
      <c r="CK67" s="296">
        <f t="shared" si="409"/>
        <v>0.17697185405807889</v>
      </c>
      <c r="CL67" s="296">
        <f t="shared" si="410"/>
        <v>0.13861763085399495</v>
      </c>
      <c r="CM67" s="296">
        <f t="shared" si="411"/>
        <v>8.8431686978832538E-2</v>
      </c>
      <c r="CN67" s="296">
        <f t="shared" si="412"/>
        <v>7.6991803278688556E-2</v>
      </c>
      <c r="CO67" s="296">
        <f t="shared" si="413"/>
        <v>7.1237387173396685E-2</v>
      </c>
      <c r="CP67" s="296">
        <f t="shared" si="414"/>
        <v>7.3388756266033264E-2</v>
      </c>
      <c r="CQ67" s="296">
        <f t="shared" si="415"/>
        <v>7.4122643828693616E-2</v>
      </c>
      <c r="CR67" s="296">
        <f t="shared" si="378"/>
        <v>7.6361147672320148E-2</v>
      </c>
      <c r="CS67" s="296">
        <f t="shared" si="378"/>
        <v>7.7880884238739859E-2</v>
      </c>
      <c r="CT67" s="295">
        <f t="shared" si="378"/>
        <v>7.865969308112726E-2</v>
      </c>
    </row>
    <row r="68" spans="1:98" s="19" customFormat="1" x14ac:dyDescent="0.25">
      <c r="A68" s="19" t="s">
        <v>173</v>
      </c>
      <c r="B68" s="19" t="s">
        <v>2</v>
      </c>
      <c r="C68" s="19">
        <f t="shared" si="359"/>
        <v>2.6315789473684209E-2</v>
      </c>
      <c r="D68" s="19">
        <f t="shared" ref="D68:N68" si="426">IFERROR(D56/D40,"")</f>
        <v>7.6923076923076927E-2</v>
      </c>
      <c r="E68" s="19">
        <f t="shared" si="426"/>
        <v>5.0632911392405063E-2</v>
      </c>
      <c r="F68" s="19">
        <f t="shared" si="426"/>
        <v>3.8461538461538464E-2</v>
      </c>
      <c r="G68" s="19">
        <f t="shared" si="426"/>
        <v>0.15</v>
      </c>
      <c r="H68" s="19">
        <f t="shared" si="426"/>
        <v>0.10743801652892562</v>
      </c>
      <c r="I68" s="19">
        <f t="shared" si="426"/>
        <v>0.19607843137254902</v>
      </c>
      <c r="J68" s="19">
        <f t="shared" si="426"/>
        <v>0.22222222222222221</v>
      </c>
      <c r="K68" s="19">
        <f t="shared" si="426"/>
        <v>0.44827586206896552</v>
      </c>
      <c r="L68" s="19">
        <f t="shared" si="426"/>
        <v>0.20799999999999999</v>
      </c>
      <c r="M68" s="19">
        <f t="shared" si="426"/>
        <v>0.40298507462686567</v>
      </c>
      <c r="N68" s="107">
        <f t="shared" si="426"/>
        <v>0.29585798816568049</v>
      </c>
      <c r="O68" s="1380">
        <v>0.16759776536312801</v>
      </c>
      <c r="P68" s="1380">
        <v>0.117073170731707</v>
      </c>
      <c r="Q68" s="1380">
        <v>0.21777777777777799</v>
      </c>
      <c r="R68" s="1380">
        <v>0.128099173553719</v>
      </c>
      <c r="S68" s="1380">
        <v>0.185714285714286</v>
      </c>
      <c r="T68" s="1380">
        <v>0.21766561514195601</v>
      </c>
      <c r="U68" s="1380">
        <v>0.150782361308677</v>
      </c>
      <c r="V68" s="1380">
        <v>0.207759699624531</v>
      </c>
      <c r="W68" s="1380">
        <v>0.17199558985666999</v>
      </c>
      <c r="X68" s="1380">
        <v>0.172348484848485</v>
      </c>
      <c r="Y68" s="1380">
        <v>0.136286201022147</v>
      </c>
      <c r="Z68" s="1380">
        <v>0.184049079754601</v>
      </c>
      <c r="AA68" s="2195">
        <v>7.1151358344113846E-2</v>
      </c>
      <c r="AB68" s="2195">
        <v>0.115072933549433</v>
      </c>
      <c r="AC68" s="2195">
        <v>0.14955357142857101</v>
      </c>
      <c r="AD68" s="2195">
        <v>0.17016317016317001</v>
      </c>
      <c r="AE68" s="2195">
        <v>0.14169570267131201</v>
      </c>
      <c r="AF68" s="2195">
        <v>0.118551042810099</v>
      </c>
      <c r="AG68" s="2195">
        <v>9.99020568070519E-2</v>
      </c>
      <c r="AH68" s="296">
        <f t="shared" ref="AH68:AL68" si="427">AG68*1.01</f>
        <v>0.10090107737512242</v>
      </c>
      <c r="AI68" s="296">
        <f t="shared" si="427"/>
        <v>0.10191008814887365</v>
      </c>
      <c r="AJ68" s="296">
        <f t="shared" si="427"/>
        <v>0.10292918903036238</v>
      </c>
      <c r="AK68" s="296">
        <f t="shared" si="427"/>
        <v>0.10395848092066601</v>
      </c>
      <c r="AL68" s="295">
        <f t="shared" si="427"/>
        <v>0.10499806572987266</v>
      </c>
      <c r="AM68" s="308">
        <v>0.10200000000000001</v>
      </c>
      <c r="AN68" s="296">
        <v>0.10200000000000001</v>
      </c>
      <c r="AO68" s="296">
        <f t="shared" si="362"/>
        <v>0.15104910714285671</v>
      </c>
      <c r="AP68" s="296">
        <f t="shared" si="362"/>
        <v>0.17186480186480171</v>
      </c>
      <c r="AQ68" s="296">
        <f t="shared" si="362"/>
        <v>0.14311265969802514</v>
      </c>
      <c r="AR68" s="296">
        <f t="shared" si="362"/>
        <v>0.11973655323819998</v>
      </c>
      <c r="AS68" s="296">
        <f t="shared" si="362"/>
        <v>0.10090107737512242</v>
      </c>
      <c r="AT68" s="296">
        <f t="shared" si="362"/>
        <v>0.10191008814887365</v>
      </c>
      <c r="AU68" s="296">
        <f t="shared" si="362"/>
        <v>0.10292918903036238</v>
      </c>
      <c r="AV68" s="296">
        <f t="shared" si="362"/>
        <v>0.10395848092066601</v>
      </c>
      <c r="AW68" s="296">
        <f t="shared" si="362"/>
        <v>0.10499806572987266</v>
      </c>
      <c r="AX68" s="295">
        <f t="shared" si="362"/>
        <v>0.10604804638717139</v>
      </c>
      <c r="AY68" s="308">
        <f t="shared" si="381"/>
        <v>0.10200000000000001</v>
      </c>
      <c r="AZ68" s="296">
        <f t="shared" si="382"/>
        <v>0.10200000000000001</v>
      </c>
      <c r="BA68" s="296">
        <f t="shared" si="383"/>
        <v>0.16011205357142813</v>
      </c>
      <c r="BB68" s="296">
        <f t="shared" si="418"/>
        <v>0.18217668997668982</v>
      </c>
      <c r="BC68" s="296">
        <f t="shared" si="421"/>
        <v>0.15026829268292641</v>
      </c>
      <c r="BD68" s="296">
        <f t="shared" si="384"/>
        <v>0.12572338090010998</v>
      </c>
      <c r="BE68" s="296">
        <f t="shared" si="385"/>
        <v>0.10594613124387856</v>
      </c>
      <c r="BF68" s="296">
        <f t="shared" si="386"/>
        <v>0.10700559255631734</v>
      </c>
      <c r="BG68" s="296">
        <f t="shared" si="387"/>
        <v>0.1080756484818805</v>
      </c>
      <c r="BH68" s="296">
        <f t="shared" si="388"/>
        <v>0.10915640496669932</v>
      </c>
      <c r="BI68" s="296">
        <f t="shared" si="389"/>
        <v>0.1102479690163663</v>
      </c>
      <c r="BJ68" s="296">
        <f t="shared" si="390"/>
        <v>0.11135044870652996</v>
      </c>
      <c r="BK68" s="308">
        <f t="shared" si="391"/>
        <v>0.10200000000000001</v>
      </c>
      <c r="BL68" s="296">
        <f t="shared" si="392"/>
        <v>0.10200000000000001</v>
      </c>
      <c r="BM68" s="296">
        <f t="shared" si="393"/>
        <v>0.16011205357142813</v>
      </c>
      <c r="BN68" s="296">
        <f t="shared" si="394"/>
        <v>0.18217668997668982</v>
      </c>
      <c r="BO68" s="296">
        <f t="shared" si="395"/>
        <v>0.15026829268292641</v>
      </c>
      <c r="BP68" s="296">
        <f t="shared" si="396"/>
        <v>0.12572338090010998</v>
      </c>
      <c r="BQ68" s="296">
        <f t="shared" si="365"/>
        <v>0.10700559255631734</v>
      </c>
      <c r="BR68" s="296">
        <f t="shared" si="366"/>
        <v>0.1080756484818805</v>
      </c>
      <c r="BS68" s="296">
        <f t="shared" si="367"/>
        <v>0.10915640496669932</v>
      </c>
      <c r="BT68" s="296">
        <f t="shared" si="368"/>
        <v>0.11024796901636631</v>
      </c>
      <c r="BU68" s="296">
        <f t="shared" si="369"/>
        <v>0.11135044870652996</v>
      </c>
      <c r="BV68" s="295">
        <f t="shared" si="370"/>
        <v>0.11246395319359527</v>
      </c>
      <c r="BW68" s="308">
        <f t="shared" si="397"/>
        <v>0.10200000000000001</v>
      </c>
      <c r="BX68" s="296">
        <f t="shared" si="398"/>
        <v>0.10200000000000001</v>
      </c>
      <c r="BY68" s="296">
        <f t="shared" si="399"/>
        <v>0.16011205357142813</v>
      </c>
      <c r="BZ68" s="296">
        <f t="shared" si="400"/>
        <v>0.18217668997668982</v>
      </c>
      <c r="CA68" s="296">
        <f t="shared" si="401"/>
        <v>0.15026829268292641</v>
      </c>
      <c r="CB68" s="296">
        <f t="shared" si="402"/>
        <v>0.12572338090010998</v>
      </c>
      <c r="CC68" s="296">
        <f t="shared" si="403"/>
        <v>0.10700559255631734</v>
      </c>
      <c r="CD68" s="296">
        <f t="shared" si="404"/>
        <v>0.11023716145151811</v>
      </c>
      <c r="CE68" s="296">
        <f t="shared" si="405"/>
        <v>0.11133953306603331</v>
      </c>
      <c r="CF68" s="296">
        <f t="shared" si="406"/>
        <v>0.11245292839669364</v>
      </c>
      <c r="CG68" s="296">
        <f t="shared" si="373"/>
        <v>0.11469096216772587</v>
      </c>
      <c r="CH68" s="295">
        <f t="shared" si="373"/>
        <v>0.11583787178940314</v>
      </c>
      <c r="CI68" s="308">
        <f t="shared" si="407"/>
        <v>0.10200000000000001</v>
      </c>
      <c r="CJ68" s="296">
        <f t="shared" si="408"/>
        <v>0.10200000000000001</v>
      </c>
      <c r="CK68" s="296">
        <f t="shared" si="409"/>
        <v>0.16011205357142813</v>
      </c>
      <c r="CL68" s="296">
        <f t="shared" si="410"/>
        <v>0.18217668997668982</v>
      </c>
      <c r="CM68" s="296">
        <f t="shared" si="411"/>
        <v>0.15026829268292641</v>
      </c>
      <c r="CN68" s="296">
        <f t="shared" si="412"/>
        <v>0.12572338090010998</v>
      </c>
      <c r="CO68" s="296">
        <f t="shared" si="413"/>
        <v>0.10700559255631734</v>
      </c>
      <c r="CP68" s="296">
        <f t="shared" si="414"/>
        <v>0.11023716145151811</v>
      </c>
      <c r="CQ68" s="296">
        <f t="shared" si="415"/>
        <v>0.11133953306603331</v>
      </c>
      <c r="CR68" s="296">
        <f t="shared" si="378"/>
        <v>0.11470198696462752</v>
      </c>
      <c r="CS68" s="296">
        <f t="shared" si="378"/>
        <v>0.11698478141108039</v>
      </c>
      <c r="CT68" s="295">
        <f t="shared" si="378"/>
        <v>0.1181546292251912</v>
      </c>
    </row>
    <row r="69" spans="1:98" s="19" customFormat="1" x14ac:dyDescent="0.25">
      <c r="A69" s="19" t="s">
        <v>174</v>
      </c>
      <c r="B69" s="19" t="s">
        <v>150</v>
      </c>
      <c r="N69" s="107"/>
      <c r="O69" s="1380"/>
      <c r="P69" s="1380"/>
      <c r="Q69" s="1380"/>
      <c r="R69" s="1380"/>
      <c r="S69" s="1380"/>
      <c r="T69" s="1380"/>
      <c r="U69" s="1380"/>
      <c r="V69" s="1380"/>
      <c r="W69" s="1380"/>
      <c r="X69" s="1380"/>
      <c r="Y69" s="1380"/>
      <c r="Z69" s="1380"/>
      <c r="AA69" s="1380"/>
      <c r="AB69" s="2195">
        <v>8.6173633440514499E-2</v>
      </c>
      <c r="AC69" s="2195">
        <v>2.7573529411764702E-2</v>
      </c>
      <c r="AD69" s="2195">
        <v>5.6441717791411002E-2</v>
      </c>
      <c r="AE69" s="2195">
        <v>1.7234625930278101E-2</v>
      </c>
      <c r="AF69" s="2195">
        <v>1.3909587680079501E-2</v>
      </c>
      <c r="AG69" s="2195">
        <v>8.6580086580086597E-3</v>
      </c>
      <c r="AH69" s="296"/>
      <c r="AI69" s="296"/>
      <c r="AJ69" s="296"/>
      <c r="AK69" s="296"/>
      <c r="AL69" s="295"/>
      <c r="AM69" s="296"/>
      <c r="AN69" s="296"/>
      <c r="AO69" s="296"/>
      <c r="AP69" s="296"/>
      <c r="AQ69" s="296"/>
      <c r="AR69" s="296"/>
      <c r="AS69" s="296"/>
      <c r="AT69" s="296"/>
      <c r="AU69" s="296"/>
      <c r="AV69" s="296"/>
      <c r="AW69" s="296"/>
      <c r="AX69" s="295"/>
      <c r="AY69" s="296"/>
      <c r="AZ69" s="296"/>
      <c r="BA69" s="296"/>
      <c r="BB69" s="296"/>
      <c r="BC69" s="296"/>
      <c r="BD69" s="296"/>
      <c r="BE69" s="296"/>
      <c r="BF69" s="296"/>
      <c r="BG69" s="296"/>
      <c r="BH69" s="296"/>
      <c r="BI69" s="296"/>
      <c r="BJ69" s="296"/>
      <c r="BK69" s="296"/>
      <c r="BL69" s="296"/>
      <c r="BM69" s="296"/>
      <c r="BN69" s="296"/>
      <c r="BO69" s="296"/>
      <c r="BP69" s="296"/>
      <c r="BQ69" s="296"/>
      <c r="BR69" s="296"/>
      <c r="BS69" s="296"/>
      <c r="BT69" s="296"/>
      <c r="BU69" s="296"/>
      <c r="BV69" s="295"/>
      <c r="BW69" s="296"/>
      <c r="BX69" s="296"/>
      <c r="BY69" s="296"/>
      <c r="BZ69" s="296"/>
      <c r="CA69" s="296"/>
      <c r="CB69" s="296"/>
      <c r="CC69" s="296"/>
      <c r="CD69" s="296"/>
      <c r="CE69" s="296"/>
      <c r="CF69" s="296"/>
      <c r="CG69" s="296"/>
      <c r="CH69" s="295"/>
      <c r="CI69" s="296"/>
      <c r="CJ69" s="296"/>
      <c r="CK69" s="296"/>
      <c r="CL69" s="296"/>
      <c r="CM69" s="296"/>
      <c r="CN69" s="296"/>
      <c r="CO69" s="296"/>
      <c r="CP69" s="296"/>
      <c r="CQ69" s="296"/>
      <c r="CR69" s="296"/>
      <c r="CS69" s="296"/>
      <c r="CT69" s="295"/>
    </row>
    <row r="70" spans="1:98" s="5" customFormat="1" x14ac:dyDescent="0.25">
      <c r="B70" s="1" t="s">
        <v>3</v>
      </c>
      <c r="C70" s="11">
        <f t="shared" ref="C70" si="428">IFERROR(C58/C42,"")</f>
        <v>0.21978984238178634</v>
      </c>
      <c r="D70" s="11">
        <f t="shared" ref="D70:T70" si="429">IFERROR(D58/D42,"")</f>
        <v>0.19368246051537821</v>
      </c>
      <c r="E70" s="11">
        <f t="shared" si="429"/>
        <v>0.24417731029301276</v>
      </c>
      <c r="F70" s="11">
        <f t="shared" si="429"/>
        <v>0.22155688622754491</v>
      </c>
      <c r="G70" s="11">
        <f t="shared" si="429"/>
        <v>0.27347498286497601</v>
      </c>
      <c r="H70" s="11">
        <f t="shared" si="429"/>
        <v>0.29629629629629628</v>
      </c>
      <c r="I70" s="11">
        <f t="shared" si="429"/>
        <v>0.32861952861952864</v>
      </c>
      <c r="J70" s="11">
        <f t="shared" si="429"/>
        <v>0.25318066157760816</v>
      </c>
      <c r="K70" s="11">
        <f t="shared" si="429"/>
        <v>0.43187066974595845</v>
      </c>
      <c r="L70" s="11">
        <f t="shared" si="429"/>
        <v>0.33315334773218142</v>
      </c>
      <c r="M70" s="11">
        <f t="shared" si="429"/>
        <v>0.35246679316888047</v>
      </c>
      <c r="N70" s="99">
        <f t="shared" si="429"/>
        <v>0.36177007299270075</v>
      </c>
      <c r="O70" s="11">
        <f t="shared" si="429"/>
        <v>0.17214961694456962</v>
      </c>
      <c r="P70" s="11">
        <f t="shared" si="429"/>
        <v>0.17793427230046949</v>
      </c>
      <c r="Q70" s="11">
        <f t="shared" si="429"/>
        <v>0.28198317839752102</v>
      </c>
      <c r="R70" s="11">
        <f t="shared" si="429"/>
        <v>0.22641509433962265</v>
      </c>
      <c r="S70" s="11">
        <f t="shared" si="429"/>
        <v>0.23783388218075374</v>
      </c>
      <c r="T70" s="11">
        <f t="shared" si="429"/>
        <v>0.29778786159954623</v>
      </c>
      <c r="U70" s="152">
        <f t="shared" ref="U70:Z70" si="430">IFERROR(U58/U42,"")</f>
        <v>0.20621683093252463</v>
      </c>
      <c r="V70" s="152">
        <f t="shared" si="430"/>
        <v>0.21118568232662194</v>
      </c>
      <c r="W70" s="152">
        <f t="shared" si="430"/>
        <v>0.23415977961432508</v>
      </c>
      <c r="X70" s="152">
        <f t="shared" si="430"/>
        <v>0.17494639027877054</v>
      </c>
      <c r="Y70" s="152">
        <f t="shared" si="430"/>
        <v>0.15847176079734218</v>
      </c>
      <c r="Z70" s="153">
        <f t="shared" si="430"/>
        <v>0.2514550067154156</v>
      </c>
      <c r="AA70" s="169">
        <f t="shared" ref="AA70:CL70" si="431">IFERROR(AA58/AA42,"")</f>
        <v>9.324522760646109E-2</v>
      </c>
      <c r="AB70" s="169">
        <f t="shared" si="431"/>
        <v>0.17312206572769953</v>
      </c>
      <c r="AC70" s="169">
        <f t="shared" si="431"/>
        <v>0.23135609383940492</v>
      </c>
      <c r="AD70" s="169">
        <f t="shared" si="431"/>
        <v>0.19894291754756871</v>
      </c>
      <c r="AE70" s="169">
        <f t="shared" si="431"/>
        <v>0.154126213592233</v>
      </c>
      <c r="AF70" s="169">
        <f t="shared" si="431"/>
        <v>0.20528602461984069</v>
      </c>
      <c r="AG70" s="169">
        <f t="shared" si="431"/>
        <v>0.15165963689712086</v>
      </c>
      <c r="AH70" s="169">
        <f t="shared" si="431"/>
        <v>0.12727378043716711</v>
      </c>
      <c r="AI70" s="169">
        <f t="shared" si="431"/>
        <v>0.13369568667128626</v>
      </c>
      <c r="AJ70" s="169">
        <f t="shared" si="431"/>
        <v>0.13038657777762414</v>
      </c>
      <c r="AK70" s="169">
        <f t="shared" si="431"/>
        <v>0.13379126178792883</v>
      </c>
      <c r="AL70" s="170">
        <f t="shared" si="431"/>
        <v>0.13866794143027261</v>
      </c>
      <c r="AM70" s="169">
        <f t="shared" si="431"/>
        <v>0.11268378458279803</v>
      </c>
      <c r="AN70" s="169">
        <f t="shared" si="431"/>
        <v>0.108332038231504</v>
      </c>
      <c r="AO70" s="169">
        <f t="shared" si="431"/>
        <v>0.23587137289266064</v>
      </c>
      <c r="AP70" s="169">
        <f t="shared" si="431"/>
        <v>0.18750676586833692</v>
      </c>
      <c r="AQ70" s="169">
        <f t="shared" si="431"/>
        <v>0.1606375456716658</v>
      </c>
      <c r="AR70" s="169">
        <f t="shared" si="431"/>
        <v>0.19300915342091637</v>
      </c>
      <c r="AS70" s="169">
        <f t="shared" si="431"/>
        <v>0.13235905172035478</v>
      </c>
      <c r="AT70" s="169">
        <f t="shared" si="431"/>
        <v>0.1377515026344491</v>
      </c>
      <c r="AU70" s="169">
        <f t="shared" si="431"/>
        <v>0.14128757913838816</v>
      </c>
      <c r="AV70" s="169">
        <f t="shared" si="431"/>
        <v>0.13697925979544451</v>
      </c>
      <c r="AW70" s="169">
        <f t="shared" si="431"/>
        <v>0.14026129581509134</v>
      </c>
      <c r="AX70" s="170">
        <f t="shared" si="431"/>
        <v>0.14381192125383738</v>
      </c>
      <c r="AY70" s="169">
        <f t="shared" si="431"/>
        <v>0.11242445016614359</v>
      </c>
      <c r="AZ70" s="169">
        <f t="shared" si="431"/>
        <v>0.10839249773939541</v>
      </c>
      <c r="BA70" s="169">
        <f t="shared" si="431"/>
        <v>0.25685549861384127</v>
      </c>
      <c r="BB70" s="169">
        <f t="shared" si="431"/>
        <v>0.20728119920363902</v>
      </c>
      <c r="BC70" s="169">
        <f t="shared" si="431"/>
        <v>0.17408867404496028</v>
      </c>
      <c r="BD70" s="169">
        <f t="shared" si="431"/>
        <v>0.20569367663830143</v>
      </c>
      <c r="BE70" s="169">
        <f t="shared" si="431"/>
        <v>0.14502092030675101</v>
      </c>
      <c r="BF70" s="169">
        <f t="shared" si="431"/>
        <v>0.14768115016039288</v>
      </c>
      <c r="BG70" s="169">
        <f t="shared" si="431"/>
        <v>0.14844624111112098</v>
      </c>
      <c r="BH70" s="169">
        <f t="shared" si="431"/>
        <v>0.14806689949824928</v>
      </c>
      <c r="BI70" s="169">
        <f t="shared" si="431"/>
        <v>0.14889962646320298</v>
      </c>
      <c r="BJ70" s="170">
        <f t="shared" si="431"/>
        <v>0.1507263778861514</v>
      </c>
      <c r="BK70" s="169">
        <f t="shared" si="431"/>
        <v>0.11223122098359929</v>
      </c>
      <c r="BL70" s="169">
        <f t="shared" si="431"/>
        <v>0.10810775994064728</v>
      </c>
      <c r="BM70" s="169">
        <f t="shared" si="431"/>
        <v>0.25275702043507547</v>
      </c>
      <c r="BN70" s="169">
        <f t="shared" si="431"/>
        <v>0.20316011041469528</v>
      </c>
      <c r="BO70" s="169">
        <f t="shared" si="431"/>
        <v>0.16975711169590826</v>
      </c>
      <c r="BP70" s="169">
        <f t="shared" si="431"/>
        <v>0.19932596497048702</v>
      </c>
      <c r="BQ70" s="169">
        <f t="shared" si="431"/>
        <v>0.1429704185366911</v>
      </c>
      <c r="BR70" s="169">
        <f t="shared" si="431"/>
        <v>0.14581311598540389</v>
      </c>
      <c r="BS70" s="169">
        <f t="shared" si="431"/>
        <v>0.14694065368773598</v>
      </c>
      <c r="BT70" s="169">
        <f t="shared" si="431"/>
        <v>0.14663820734711644</v>
      </c>
      <c r="BU70" s="169">
        <f t="shared" si="431"/>
        <v>0.14772581927940809</v>
      </c>
      <c r="BV70" s="170">
        <f t="shared" si="431"/>
        <v>0.14980287281366242</v>
      </c>
      <c r="BW70" s="169">
        <f t="shared" si="431"/>
        <v>0.11168998661359278</v>
      </c>
      <c r="BX70" s="169">
        <f t="shared" si="431"/>
        <v>0.10784957735044311</v>
      </c>
      <c r="BY70" s="169">
        <f t="shared" si="431"/>
        <v>0.25081574059152034</v>
      </c>
      <c r="BZ70" s="169">
        <f t="shared" si="431"/>
        <v>0.20346488968434276</v>
      </c>
      <c r="CA70" s="169">
        <f t="shared" si="431"/>
        <v>0.17043644546705985</v>
      </c>
      <c r="CB70" s="169">
        <f t="shared" si="431"/>
        <v>0.20007067908153123</v>
      </c>
      <c r="CC70" s="169">
        <f t="shared" si="431"/>
        <v>0.14374979294364926</v>
      </c>
      <c r="CD70" s="169">
        <f t="shared" si="431"/>
        <v>0.14953200827179547</v>
      </c>
      <c r="CE70" s="169">
        <f t="shared" si="431"/>
        <v>0.15054305171401169</v>
      </c>
      <c r="CF70" s="169">
        <f t="shared" si="431"/>
        <v>0.15051526789892855</v>
      </c>
      <c r="CG70" s="169">
        <f t="shared" si="431"/>
        <v>0.15311370044445638</v>
      </c>
      <c r="CH70" s="170">
        <f t="shared" si="431"/>
        <v>0.15507182064642833</v>
      </c>
      <c r="CI70" s="169">
        <f t="shared" si="431"/>
        <v>0.11184212685971226</v>
      </c>
      <c r="CJ70" s="169">
        <f t="shared" si="431"/>
        <v>0.10792103836662337</v>
      </c>
      <c r="CK70" s="169">
        <f t="shared" si="431"/>
        <v>0.25171689615574944</v>
      </c>
      <c r="CL70" s="169">
        <f t="shared" si="431"/>
        <v>0.20361458633420856</v>
      </c>
      <c r="CM70" s="169">
        <f t="shared" ref="CM70:CT70" si="432">IFERROR(CM58/CM42,"")</f>
        <v>0.1704684799699954</v>
      </c>
      <c r="CN70" s="169">
        <f t="shared" si="432"/>
        <v>0.2001616422281631</v>
      </c>
      <c r="CO70" s="169">
        <f t="shared" si="432"/>
        <v>0.14371340056817886</v>
      </c>
      <c r="CP70" s="169">
        <f t="shared" si="432"/>
        <v>0.14947539594049136</v>
      </c>
      <c r="CQ70" s="169">
        <f t="shared" si="432"/>
        <v>0.15046004099677979</v>
      </c>
      <c r="CR70" s="169">
        <f t="shared" si="432"/>
        <v>0.15341376214822419</v>
      </c>
      <c r="CS70" s="169">
        <f t="shared" si="432"/>
        <v>0.15605302576762617</v>
      </c>
      <c r="CT70" s="170">
        <f t="shared" si="432"/>
        <v>0.15803781059790839</v>
      </c>
    </row>
    <row r="72" spans="1:98" s="116" customFormat="1" x14ac:dyDescent="0.25">
      <c r="B72" s="63"/>
      <c r="C72" s="63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5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5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5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5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115"/>
      <c r="BK72" s="114"/>
      <c r="BL72" s="114"/>
      <c r="BM72" s="114"/>
      <c r="BN72" s="114"/>
      <c r="BO72" s="114"/>
      <c r="BP72" s="114"/>
      <c r="BQ72" s="114"/>
      <c r="BR72" s="114"/>
      <c r="BS72" s="114"/>
      <c r="BT72" s="114"/>
      <c r="BU72" s="114"/>
      <c r="BV72" s="115"/>
      <c r="BW72" s="114"/>
      <c r="BX72" s="114"/>
      <c r="BY72" s="114"/>
      <c r="BZ72" s="114"/>
      <c r="CA72" s="114"/>
      <c r="CB72" s="114"/>
      <c r="CC72" s="114"/>
      <c r="CD72" s="114"/>
      <c r="CE72" s="114"/>
      <c r="CF72" s="114"/>
      <c r="CG72" s="114"/>
      <c r="CH72" s="115"/>
      <c r="CI72" s="114"/>
      <c r="CJ72" s="114"/>
      <c r="CK72" s="114"/>
      <c r="CL72" s="114"/>
      <c r="CM72" s="114"/>
      <c r="CN72" s="114"/>
      <c r="CO72" s="114"/>
      <c r="CP72" s="114"/>
      <c r="CQ72" s="114"/>
      <c r="CR72" s="114"/>
      <c r="CS72" s="114"/>
      <c r="CT72" s="115"/>
    </row>
    <row r="73" spans="1:98" s="104" customFormat="1" x14ac:dyDescent="0.25">
      <c r="B73" s="104" t="s">
        <v>12</v>
      </c>
      <c r="C73" s="104">
        <f t="shared" ref="C73:BN73" si="433">C33</f>
        <v>42005</v>
      </c>
      <c r="D73" s="104">
        <f t="shared" si="433"/>
        <v>42036</v>
      </c>
      <c r="E73" s="104">
        <f t="shared" si="433"/>
        <v>42064</v>
      </c>
      <c r="F73" s="104">
        <f t="shared" si="433"/>
        <v>42095</v>
      </c>
      <c r="G73" s="104">
        <f t="shared" si="433"/>
        <v>42125</v>
      </c>
      <c r="H73" s="104">
        <f t="shared" si="433"/>
        <v>42156</v>
      </c>
      <c r="I73" s="104">
        <f t="shared" si="433"/>
        <v>42186</v>
      </c>
      <c r="J73" s="104">
        <f t="shared" si="433"/>
        <v>42217</v>
      </c>
      <c r="K73" s="104">
        <f t="shared" si="433"/>
        <v>42248</v>
      </c>
      <c r="L73" s="104">
        <f t="shared" si="433"/>
        <v>42278</v>
      </c>
      <c r="M73" s="104">
        <f t="shared" si="433"/>
        <v>42309</v>
      </c>
      <c r="N73" s="105">
        <f t="shared" si="433"/>
        <v>42339</v>
      </c>
      <c r="O73" s="144">
        <f t="shared" si="433"/>
        <v>42370</v>
      </c>
      <c r="P73" s="144">
        <f t="shared" si="433"/>
        <v>42401</v>
      </c>
      <c r="Q73" s="144">
        <f t="shared" si="433"/>
        <v>42430</v>
      </c>
      <c r="R73" s="144">
        <f t="shared" si="433"/>
        <v>42461</v>
      </c>
      <c r="S73" s="144">
        <f t="shared" si="433"/>
        <v>42491</v>
      </c>
      <c r="T73" s="144">
        <f t="shared" si="433"/>
        <v>42522</v>
      </c>
      <c r="U73" s="144">
        <f t="shared" si="433"/>
        <v>42552</v>
      </c>
      <c r="V73" s="144">
        <f t="shared" si="433"/>
        <v>42583</v>
      </c>
      <c r="W73" s="104">
        <f t="shared" si="433"/>
        <v>42614</v>
      </c>
      <c r="X73" s="104">
        <f t="shared" si="433"/>
        <v>42644</v>
      </c>
      <c r="Y73" s="104">
        <f t="shared" si="433"/>
        <v>42675</v>
      </c>
      <c r="Z73" s="105">
        <f t="shared" si="433"/>
        <v>42705</v>
      </c>
      <c r="AA73" s="104">
        <f t="shared" si="433"/>
        <v>42752</v>
      </c>
      <c r="AB73" s="104">
        <f t="shared" si="433"/>
        <v>42783</v>
      </c>
      <c r="AC73" s="104">
        <f t="shared" si="433"/>
        <v>42811</v>
      </c>
      <c r="AD73" s="104">
        <f t="shared" si="433"/>
        <v>42842</v>
      </c>
      <c r="AE73" s="104">
        <f t="shared" si="433"/>
        <v>42872</v>
      </c>
      <c r="AF73" s="104">
        <f t="shared" si="433"/>
        <v>42903</v>
      </c>
      <c r="AG73" s="104">
        <f t="shared" si="433"/>
        <v>42933</v>
      </c>
      <c r="AH73" s="104">
        <f t="shared" si="433"/>
        <v>42964</v>
      </c>
      <c r="AI73" s="104">
        <f t="shared" si="433"/>
        <v>42995</v>
      </c>
      <c r="AJ73" s="104">
        <f t="shared" si="433"/>
        <v>43025</v>
      </c>
      <c r="AK73" s="104">
        <f t="shared" si="433"/>
        <v>43056</v>
      </c>
      <c r="AL73" s="105">
        <f t="shared" si="433"/>
        <v>43086</v>
      </c>
      <c r="AM73" s="104">
        <f t="shared" si="433"/>
        <v>43118</v>
      </c>
      <c r="AN73" s="104">
        <f t="shared" si="433"/>
        <v>43149</v>
      </c>
      <c r="AO73" s="104">
        <f t="shared" si="433"/>
        <v>43177</v>
      </c>
      <c r="AP73" s="104">
        <f t="shared" si="433"/>
        <v>43208</v>
      </c>
      <c r="AQ73" s="104">
        <f t="shared" si="433"/>
        <v>43238</v>
      </c>
      <c r="AR73" s="104">
        <f t="shared" si="433"/>
        <v>43269</v>
      </c>
      <c r="AS73" s="104">
        <f t="shared" si="433"/>
        <v>43299</v>
      </c>
      <c r="AT73" s="104">
        <f t="shared" si="433"/>
        <v>43330</v>
      </c>
      <c r="AU73" s="104">
        <f t="shared" si="433"/>
        <v>43361</v>
      </c>
      <c r="AV73" s="104">
        <f t="shared" si="433"/>
        <v>43391</v>
      </c>
      <c r="AW73" s="104">
        <f t="shared" si="433"/>
        <v>43422</v>
      </c>
      <c r="AX73" s="105">
        <f t="shared" si="433"/>
        <v>43452</v>
      </c>
      <c r="AY73" s="104">
        <f t="shared" si="433"/>
        <v>43483</v>
      </c>
      <c r="AZ73" s="104">
        <f t="shared" si="433"/>
        <v>43514</v>
      </c>
      <c r="BA73" s="104">
        <f t="shared" si="433"/>
        <v>43542</v>
      </c>
      <c r="BB73" s="104">
        <f t="shared" si="433"/>
        <v>43573</v>
      </c>
      <c r="BC73" s="104">
        <f t="shared" si="433"/>
        <v>43603</v>
      </c>
      <c r="BD73" s="104">
        <f t="shared" si="433"/>
        <v>43634</v>
      </c>
      <c r="BE73" s="104">
        <f t="shared" si="433"/>
        <v>43664</v>
      </c>
      <c r="BF73" s="104">
        <f t="shared" si="433"/>
        <v>43695</v>
      </c>
      <c r="BG73" s="104">
        <f t="shared" si="433"/>
        <v>43726</v>
      </c>
      <c r="BH73" s="104">
        <f t="shared" si="433"/>
        <v>43756</v>
      </c>
      <c r="BI73" s="104">
        <f t="shared" si="433"/>
        <v>43787</v>
      </c>
      <c r="BJ73" s="105">
        <f t="shared" si="433"/>
        <v>43817</v>
      </c>
      <c r="BK73" s="104">
        <f t="shared" si="433"/>
        <v>43848</v>
      </c>
      <c r="BL73" s="104">
        <f t="shared" si="433"/>
        <v>43879</v>
      </c>
      <c r="BM73" s="104">
        <f t="shared" si="433"/>
        <v>43908</v>
      </c>
      <c r="BN73" s="104">
        <f t="shared" si="433"/>
        <v>43939</v>
      </c>
      <c r="BO73" s="104">
        <f t="shared" ref="BO73:CT73" si="434">BO33</f>
        <v>43969</v>
      </c>
      <c r="BP73" s="104">
        <f t="shared" si="434"/>
        <v>44000</v>
      </c>
      <c r="BQ73" s="104">
        <f t="shared" si="434"/>
        <v>44030</v>
      </c>
      <c r="BR73" s="104">
        <f t="shared" si="434"/>
        <v>44061</v>
      </c>
      <c r="BS73" s="104">
        <f t="shared" si="434"/>
        <v>44092</v>
      </c>
      <c r="BT73" s="104">
        <f t="shared" si="434"/>
        <v>44122</v>
      </c>
      <c r="BU73" s="104">
        <f t="shared" si="434"/>
        <v>44153</v>
      </c>
      <c r="BV73" s="105">
        <f t="shared" si="434"/>
        <v>44183</v>
      </c>
      <c r="BW73" s="104">
        <f t="shared" si="434"/>
        <v>44214</v>
      </c>
      <c r="BX73" s="104">
        <f t="shared" si="434"/>
        <v>44245</v>
      </c>
      <c r="BY73" s="104">
        <f t="shared" si="434"/>
        <v>44273</v>
      </c>
      <c r="BZ73" s="104">
        <f t="shared" si="434"/>
        <v>44304</v>
      </c>
      <c r="CA73" s="104">
        <f t="shared" si="434"/>
        <v>44334</v>
      </c>
      <c r="CB73" s="104">
        <f t="shared" si="434"/>
        <v>44365</v>
      </c>
      <c r="CC73" s="104">
        <f t="shared" si="434"/>
        <v>44395</v>
      </c>
      <c r="CD73" s="104">
        <f t="shared" si="434"/>
        <v>44426</v>
      </c>
      <c r="CE73" s="104">
        <f t="shared" si="434"/>
        <v>44457</v>
      </c>
      <c r="CF73" s="104">
        <f t="shared" si="434"/>
        <v>44487</v>
      </c>
      <c r="CG73" s="104">
        <f t="shared" si="434"/>
        <v>44518</v>
      </c>
      <c r="CH73" s="105">
        <f t="shared" si="434"/>
        <v>44548</v>
      </c>
      <c r="CI73" s="104">
        <f t="shared" si="434"/>
        <v>44579</v>
      </c>
      <c r="CJ73" s="104">
        <f t="shared" si="434"/>
        <v>44610</v>
      </c>
      <c r="CK73" s="104">
        <f t="shared" si="434"/>
        <v>44638</v>
      </c>
      <c r="CL73" s="104">
        <f t="shared" si="434"/>
        <v>44669</v>
      </c>
      <c r="CM73" s="104">
        <f t="shared" si="434"/>
        <v>44699</v>
      </c>
      <c r="CN73" s="104">
        <f t="shared" si="434"/>
        <v>44730</v>
      </c>
      <c r="CO73" s="104">
        <f t="shared" si="434"/>
        <v>44760</v>
      </c>
      <c r="CP73" s="104">
        <f t="shared" si="434"/>
        <v>44791</v>
      </c>
      <c r="CQ73" s="104">
        <f t="shared" si="434"/>
        <v>44822</v>
      </c>
      <c r="CR73" s="104">
        <f t="shared" si="434"/>
        <v>44852</v>
      </c>
      <c r="CS73" s="104">
        <f t="shared" si="434"/>
        <v>44883</v>
      </c>
      <c r="CT73" s="105">
        <f t="shared" si="434"/>
        <v>44913</v>
      </c>
    </row>
    <row r="74" spans="1:98" x14ac:dyDescent="0.25">
      <c r="A74" s="4" t="s">
        <v>175</v>
      </c>
      <c r="B74" t="s">
        <v>142</v>
      </c>
      <c r="C74">
        <v>22</v>
      </c>
      <c r="D74">
        <v>8</v>
      </c>
      <c r="E74">
        <v>41</v>
      </c>
      <c r="F74">
        <v>19</v>
      </c>
      <c r="G74">
        <v>19</v>
      </c>
      <c r="H74">
        <v>26</v>
      </c>
      <c r="I74">
        <v>46</v>
      </c>
      <c r="J74">
        <v>23</v>
      </c>
      <c r="K74">
        <v>52</v>
      </c>
      <c r="L74">
        <v>34</v>
      </c>
      <c r="M74">
        <v>54</v>
      </c>
      <c r="N74" s="36">
        <v>100</v>
      </c>
      <c r="O74" s="620">
        <v>17</v>
      </c>
      <c r="P74" s="621">
        <v>12</v>
      </c>
      <c r="Q74" s="622">
        <v>44</v>
      </c>
      <c r="R74" s="623">
        <v>25</v>
      </c>
      <c r="S74" s="624">
        <v>24</v>
      </c>
      <c r="T74" s="625">
        <v>34</v>
      </c>
      <c r="U74" s="626">
        <v>34</v>
      </c>
      <c r="V74" s="627">
        <v>30</v>
      </c>
      <c r="W74" s="628">
        <v>40.5</v>
      </c>
      <c r="X74" s="629">
        <v>25</v>
      </c>
      <c r="Y74" s="630">
        <v>20</v>
      </c>
      <c r="Z74" s="631">
        <v>50.5</v>
      </c>
      <c r="AA74" s="1623">
        <v>51.5</v>
      </c>
      <c r="AB74" s="1624">
        <v>92.5</v>
      </c>
      <c r="AC74" s="1625">
        <v>102.5</v>
      </c>
      <c r="AD74" s="1626">
        <v>332</v>
      </c>
      <c r="AE74" s="1627">
        <v>241</v>
      </c>
      <c r="AF74" s="1628">
        <v>156.5</v>
      </c>
      <c r="AG74" s="1629">
        <v>181</v>
      </c>
      <c r="AH74" s="15">
        <f t="shared" ref="AH74:CL74" si="435">AH86*AH50</f>
        <v>130.38568421052651</v>
      </c>
      <c r="AI74" s="15">
        <f t="shared" si="435"/>
        <v>144.23140210526338</v>
      </c>
      <c r="AJ74" s="15">
        <f t="shared" si="435"/>
        <v>131.10634451368441</v>
      </c>
      <c r="AK74" s="15">
        <f t="shared" si="435"/>
        <v>140.73347705768444</v>
      </c>
      <c r="AL74" s="96">
        <f t="shared" si="435"/>
        <v>148.60175782045496</v>
      </c>
      <c r="AM74" s="15">
        <f t="shared" si="435"/>
        <v>44.1252</v>
      </c>
      <c r="AN74" s="15">
        <f t="shared" si="435"/>
        <v>58.308299999999932</v>
      </c>
      <c r="AO74" s="15">
        <f t="shared" si="435"/>
        <v>133.28843750000016</v>
      </c>
      <c r="AP74" s="15">
        <f t="shared" si="435"/>
        <v>107.09444961240303</v>
      </c>
      <c r="AQ74" s="15">
        <f t="shared" si="435"/>
        <v>44.571075555555609</v>
      </c>
      <c r="AR74" s="15">
        <f t="shared" si="435"/>
        <v>29.964469325153363</v>
      </c>
      <c r="AS74" s="15">
        <f t="shared" si="435"/>
        <v>37.884967105263222</v>
      </c>
      <c r="AT74" s="15">
        <f t="shared" si="435"/>
        <v>28.412469473684258</v>
      </c>
      <c r="AU74" s="15">
        <f t="shared" si="435"/>
        <v>31.429603136842157</v>
      </c>
      <c r="AV74" s="15">
        <f t="shared" si="435"/>
        <v>29.113690379987418</v>
      </c>
      <c r="AW74" s="15">
        <f t="shared" si="435"/>
        <v>31.251507258131426</v>
      </c>
      <c r="AX74" s="96">
        <f t="shared" si="435"/>
        <v>32.998750618472407</v>
      </c>
      <c r="AY74" s="15">
        <f t="shared" si="435"/>
        <v>61.775280000000002</v>
      </c>
      <c r="AZ74" s="15">
        <f t="shared" si="435"/>
        <v>81.631619999999913</v>
      </c>
      <c r="BA74" s="15">
        <f t="shared" si="435"/>
        <v>197.80004125000025</v>
      </c>
      <c r="BB74" s="15">
        <f t="shared" si="435"/>
        <v>158.92816322480607</v>
      </c>
      <c r="BC74" s="15">
        <f t="shared" si="435"/>
        <v>66.143476124444518</v>
      </c>
      <c r="BD74" s="15">
        <f t="shared" si="435"/>
        <v>44.04776990797545</v>
      </c>
      <c r="BE74" s="15">
        <f t="shared" si="435"/>
        <v>55.690901644736932</v>
      </c>
      <c r="BF74" s="15">
        <f t="shared" si="435"/>
        <v>41.766330126315864</v>
      </c>
      <c r="BG74" s="15">
        <f t="shared" si="435"/>
        <v>46.201516611157977</v>
      </c>
      <c r="BH74" s="15">
        <f t="shared" si="435"/>
        <v>42.797124858581505</v>
      </c>
      <c r="BI74" s="15">
        <f t="shared" si="435"/>
        <v>45.9397156694532</v>
      </c>
      <c r="BJ74" s="96">
        <f t="shared" si="435"/>
        <v>49.432128426471664</v>
      </c>
      <c r="BK74" s="15">
        <f t="shared" si="435"/>
        <v>78.763481999999996</v>
      </c>
      <c r="BL74" s="15">
        <f t="shared" si="435"/>
        <v>104.08031549999988</v>
      </c>
      <c r="BM74" s="15">
        <f t="shared" si="435"/>
        <v>252.19505259375035</v>
      </c>
      <c r="BN74" s="15">
        <f t="shared" si="435"/>
        <v>202.6334081116278</v>
      </c>
      <c r="BO74" s="15">
        <f t="shared" si="435"/>
        <v>84.332932058666756</v>
      </c>
      <c r="BP74" s="15">
        <f t="shared" si="435"/>
        <v>56.160906632668706</v>
      </c>
      <c r="BQ74" s="15">
        <f t="shared" si="435"/>
        <v>71.715958593009987</v>
      </c>
      <c r="BR74" s="15">
        <f t="shared" si="435"/>
        <v>53.784591620163262</v>
      </c>
      <c r="BS74" s="15">
        <f t="shared" si="435"/>
        <v>59.496003016018676</v>
      </c>
      <c r="BT74" s="15">
        <f t="shared" si="435"/>
        <v>55.111997536638334</v>
      </c>
      <c r="BU74" s="15">
        <f t="shared" si="435"/>
        <v>59.158868853338376</v>
      </c>
      <c r="BV74" s="96">
        <f t="shared" si="435"/>
        <v>63.65622338118888</v>
      </c>
      <c r="BW74" s="15">
        <f t="shared" si="435"/>
        <v>97.351663752000022</v>
      </c>
      <c r="BX74" s="15">
        <f t="shared" si="435"/>
        <v>128.64326995799988</v>
      </c>
      <c r="BY74" s="15">
        <f t="shared" si="435"/>
        <v>311.71308500587537</v>
      </c>
      <c r="BZ74" s="15">
        <f t="shared" si="435"/>
        <v>250.45489242597193</v>
      </c>
      <c r="CA74" s="15">
        <f t="shared" si="435"/>
        <v>104.23550402451212</v>
      </c>
      <c r="CB74" s="15">
        <f t="shared" si="435"/>
        <v>69.414880597978524</v>
      </c>
      <c r="CC74" s="15">
        <f t="shared" si="435"/>
        <v>88.64092482096035</v>
      </c>
      <c r="CD74" s="15">
        <f t="shared" si="435"/>
        <v>67.807310347372223</v>
      </c>
      <c r="CE74" s="15">
        <f t="shared" si="435"/>
        <v>75.007800922355074</v>
      </c>
      <c r="CF74" s="15">
        <f t="shared" si="435"/>
        <v>69.480797534390689</v>
      </c>
      <c r="CG74" s="15">
        <f t="shared" si="435"/>
        <v>75.313972759808024</v>
      </c>
      <c r="CH74" s="96">
        <f t="shared" si="435"/>
        <v>84.973419467081428</v>
      </c>
      <c r="CI74" s="15">
        <f t="shared" si="435"/>
        <v>116.98424927532002</v>
      </c>
      <c r="CJ74" s="15">
        <f t="shared" si="435"/>
        <v>154.58632939952983</v>
      </c>
      <c r="CK74" s="15">
        <f t="shared" si="435"/>
        <v>374.5752238153936</v>
      </c>
      <c r="CL74" s="15">
        <f t="shared" si="435"/>
        <v>300.96329573187626</v>
      </c>
      <c r="CM74" s="15">
        <f t="shared" ref="CM74:CT74" si="436">CM86*CM50</f>
        <v>125.25633066945541</v>
      </c>
      <c r="CN74" s="15">
        <f t="shared" si="436"/>
        <v>83.413548185237516</v>
      </c>
      <c r="CO74" s="15">
        <f t="shared" si="436"/>
        <v>106.51684465985402</v>
      </c>
      <c r="CP74" s="15">
        <f t="shared" si="436"/>
        <v>81.481784600758971</v>
      </c>
      <c r="CQ74" s="15">
        <f t="shared" si="436"/>
        <v>90.13437410836336</v>
      </c>
      <c r="CR74" s="15">
        <f t="shared" si="436"/>
        <v>85.162613537902672</v>
      </c>
      <c r="CS74" s="15">
        <f t="shared" si="436"/>
        <v>92.31233641169672</v>
      </c>
      <c r="CT74" s="96">
        <f t="shared" si="436"/>
        <v>104.1519202408017</v>
      </c>
    </row>
    <row r="75" spans="1:98" x14ac:dyDescent="0.25">
      <c r="A75" s="4" t="s">
        <v>176</v>
      </c>
      <c r="B75" t="s">
        <v>5</v>
      </c>
      <c r="C75">
        <v>101</v>
      </c>
      <c r="D75">
        <v>61</v>
      </c>
      <c r="E75">
        <v>102</v>
      </c>
      <c r="F75">
        <v>132</v>
      </c>
      <c r="G75">
        <v>106.5</v>
      </c>
      <c r="H75">
        <v>133</v>
      </c>
      <c r="I75">
        <v>214</v>
      </c>
      <c r="J75">
        <v>125</v>
      </c>
      <c r="K75">
        <v>285</v>
      </c>
      <c r="L75">
        <v>173</v>
      </c>
      <c r="M75">
        <v>431</v>
      </c>
      <c r="N75" s="36">
        <v>247</v>
      </c>
      <c r="O75" s="632">
        <v>63</v>
      </c>
      <c r="P75" s="633">
        <v>47</v>
      </c>
      <c r="Q75" s="634">
        <v>307</v>
      </c>
      <c r="R75" s="635">
        <v>235</v>
      </c>
      <c r="S75" s="636">
        <v>304</v>
      </c>
      <c r="T75" s="637">
        <v>755</v>
      </c>
      <c r="U75" s="638">
        <v>383</v>
      </c>
      <c r="V75" s="639">
        <v>440</v>
      </c>
      <c r="W75" s="640">
        <v>691.5</v>
      </c>
      <c r="X75" s="641">
        <v>497.5</v>
      </c>
      <c r="Y75" s="642">
        <v>533</v>
      </c>
      <c r="Z75" s="643">
        <v>1110</v>
      </c>
      <c r="AA75" s="1630">
        <v>195</v>
      </c>
      <c r="AB75" s="1631">
        <v>268</v>
      </c>
      <c r="AC75" s="1632">
        <v>726</v>
      </c>
      <c r="AD75" s="1633">
        <v>470</v>
      </c>
      <c r="AE75" s="1634">
        <v>458</v>
      </c>
      <c r="AF75" s="1635">
        <v>1053</v>
      </c>
      <c r="AG75" s="1636">
        <v>568</v>
      </c>
      <c r="AH75" s="15">
        <f t="shared" ref="AH75:CL75" si="437">AH87*AH51</f>
        <v>430.76358288067399</v>
      </c>
      <c r="AI75" s="15">
        <f t="shared" si="437"/>
        <v>541.0176790546692</v>
      </c>
      <c r="AJ75" s="15">
        <f t="shared" si="437"/>
        <v>389.80408246351948</v>
      </c>
      <c r="AK75" s="15">
        <f t="shared" si="437"/>
        <v>492.35977812448829</v>
      </c>
      <c r="AL75" s="96">
        <f t="shared" si="437"/>
        <v>613.87844184658763</v>
      </c>
      <c r="AM75" s="15">
        <f t="shared" si="437"/>
        <v>86.252636546539406</v>
      </c>
      <c r="AN75" s="15">
        <f t="shared" si="437"/>
        <v>67.993301555360489</v>
      </c>
      <c r="AO75" s="15">
        <f t="shared" si="437"/>
        <v>1071.4182461035709</v>
      </c>
      <c r="AP75" s="15">
        <f t="shared" si="437"/>
        <v>579.31388682847592</v>
      </c>
      <c r="AQ75" s="15">
        <f t="shared" si="437"/>
        <v>829.78308857771731</v>
      </c>
      <c r="AR75" s="15">
        <f t="shared" si="437"/>
        <v>1299.1788432461585</v>
      </c>
      <c r="AS75" s="15">
        <f t="shared" si="437"/>
        <v>519.5594376732937</v>
      </c>
      <c r="AT75" s="15">
        <f t="shared" si="437"/>
        <v>566.56212519186283</v>
      </c>
      <c r="AU75" s="15">
        <f t="shared" si="437"/>
        <v>641.82947237623227</v>
      </c>
      <c r="AV75" s="15">
        <f t="shared" si="437"/>
        <v>487.46959608519899</v>
      </c>
      <c r="AW75" s="15">
        <f t="shared" si="437"/>
        <v>621.94370869598288</v>
      </c>
      <c r="AX75" s="96">
        <f t="shared" si="437"/>
        <v>705.29259776428921</v>
      </c>
      <c r="AY75" s="15">
        <f t="shared" si="437"/>
        <v>110.44423300009302</v>
      </c>
      <c r="AZ75" s="15">
        <f t="shared" si="437"/>
        <v>86.662322849314592</v>
      </c>
      <c r="BA75" s="15">
        <f t="shared" si="437"/>
        <v>1495.9779439965173</v>
      </c>
      <c r="BB75" s="15">
        <f t="shared" si="437"/>
        <v>941.77317651885687</v>
      </c>
      <c r="BC75" s="15">
        <f t="shared" si="437"/>
        <v>1155.4748184940618</v>
      </c>
      <c r="BD75" s="15">
        <f t="shared" si="437"/>
        <v>1774.8230255644851</v>
      </c>
      <c r="BE75" s="15">
        <f t="shared" si="437"/>
        <v>839.81454185939333</v>
      </c>
      <c r="BF75" s="15">
        <f t="shared" si="437"/>
        <v>781.92980256210456</v>
      </c>
      <c r="BG75" s="15">
        <f t="shared" si="437"/>
        <v>879.65864809519098</v>
      </c>
      <c r="BH75" s="15">
        <f t="shared" si="437"/>
        <v>793.69973897560772</v>
      </c>
      <c r="BI75" s="15">
        <f t="shared" si="437"/>
        <v>865.75161495578732</v>
      </c>
      <c r="BJ75" s="96">
        <f t="shared" si="437"/>
        <v>974.95578965389154</v>
      </c>
      <c r="BK75" s="15">
        <f t="shared" si="437"/>
        <v>133.69643356457161</v>
      </c>
      <c r="BL75" s="15">
        <f t="shared" si="437"/>
        <v>105.10298621328526</v>
      </c>
      <c r="BM75" s="15">
        <f t="shared" si="437"/>
        <v>1775.5028810400015</v>
      </c>
      <c r="BN75" s="15">
        <f t="shared" si="437"/>
        <v>1106.812054687746</v>
      </c>
      <c r="BO75" s="15">
        <f t="shared" si="437"/>
        <v>1353.8907495504441</v>
      </c>
      <c r="BP75" s="15">
        <f t="shared" si="437"/>
        <v>2073.3555143202798</v>
      </c>
      <c r="BQ75" s="15">
        <f t="shared" si="437"/>
        <v>974.72196616904023</v>
      </c>
      <c r="BR75" s="15">
        <f t="shared" si="437"/>
        <v>905.38153051344534</v>
      </c>
      <c r="BS75" s="15">
        <f t="shared" si="437"/>
        <v>1016.1773487275617</v>
      </c>
      <c r="BT75" s="15">
        <f t="shared" si="437"/>
        <v>900.47705775241616</v>
      </c>
      <c r="BU75" s="15">
        <f t="shared" si="437"/>
        <v>980.13575347610197</v>
      </c>
      <c r="BV75" s="96">
        <f t="shared" si="437"/>
        <v>1101.3908796423766</v>
      </c>
      <c r="BW75" s="15">
        <f t="shared" si="437"/>
        <v>154.67688195007045</v>
      </c>
      <c r="BX75" s="15">
        <f t="shared" si="437"/>
        <v>121.69274028105009</v>
      </c>
      <c r="BY75" s="15">
        <f t="shared" si="437"/>
        <v>2059.9011452843488</v>
      </c>
      <c r="BZ75" s="15">
        <f t="shared" si="437"/>
        <v>1303.4117708043652</v>
      </c>
      <c r="CA75" s="15">
        <f t="shared" si="437"/>
        <v>1593.1340816212933</v>
      </c>
      <c r="CB75" s="15">
        <f t="shared" si="437"/>
        <v>2437.4996883491012</v>
      </c>
      <c r="CC75" s="15">
        <f t="shared" si="437"/>
        <v>1160.9424656477399</v>
      </c>
      <c r="CD75" s="15">
        <f t="shared" si="437"/>
        <v>1098.2568902049823</v>
      </c>
      <c r="CE75" s="15">
        <f t="shared" si="437"/>
        <v>1230.9283918788888</v>
      </c>
      <c r="CF75" s="15">
        <f t="shared" si="437"/>
        <v>1106.9019687674379</v>
      </c>
      <c r="CG75" s="15">
        <f t="shared" si="437"/>
        <v>1214.31462285717</v>
      </c>
      <c r="CH75" s="96">
        <f t="shared" si="437"/>
        <v>1362.1670461835706</v>
      </c>
      <c r="CI75" s="15">
        <f t="shared" si="437"/>
        <v>184.97180859733297</v>
      </c>
      <c r="CJ75" s="15">
        <f t="shared" si="437"/>
        <v>145.34478199038873</v>
      </c>
      <c r="CK75" s="15">
        <f t="shared" si="437"/>
        <v>2461.9339621741315</v>
      </c>
      <c r="CL75" s="15">
        <f t="shared" si="437"/>
        <v>1555.6856115433727</v>
      </c>
      <c r="CM75" s="15">
        <f t="shared" ref="CM75:CT75" si="438">CM87*CM51</f>
        <v>1899.8031366259006</v>
      </c>
      <c r="CN75" s="15">
        <f t="shared" si="438"/>
        <v>2904.5922823377923</v>
      </c>
      <c r="CO75" s="15">
        <f t="shared" si="438"/>
        <v>1382.4224510222193</v>
      </c>
      <c r="CP75" s="15">
        <f t="shared" si="438"/>
        <v>1307.0398644276816</v>
      </c>
      <c r="CQ75" s="15">
        <f t="shared" si="438"/>
        <v>1464.1780153929899</v>
      </c>
      <c r="CR75" s="15">
        <f t="shared" si="438"/>
        <v>1342.3214811857397</v>
      </c>
      <c r="CS75" s="15">
        <f t="shared" si="438"/>
        <v>1471.9620936481438</v>
      </c>
      <c r="CT75" s="96">
        <f t="shared" si="438"/>
        <v>1650.5702304081117</v>
      </c>
    </row>
    <row r="76" spans="1:98" x14ac:dyDescent="0.25">
      <c r="A76" s="4" t="s">
        <v>177</v>
      </c>
      <c r="B76" t="s">
        <v>6</v>
      </c>
      <c r="C76">
        <v>67</v>
      </c>
      <c r="D76">
        <v>76</v>
      </c>
      <c r="E76">
        <v>80</v>
      </c>
      <c r="F76">
        <v>83</v>
      </c>
      <c r="G76">
        <v>117.5</v>
      </c>
      <c r="H76">
        <v>101</v>
      </c>
      <c r="I76">
        <v>132</v>
      </c>
      <c r="J76">
        <v>102</v>
      </c>
      <c r="K76">
        <v>188</v>
      </c>
      <c r="L76">
        <v>193</v>
      </c>
      <c r="M76">
        <v>132</v>
      </c>
      <c r="N76" s="36">
        <v>358</v>
      </c>
      <c r="O76" s="644">
        <v>73</v>
      </c>
      <c r="P76" s="645">
        <v>61</v>
      </c>
      <c r="Q76" s="646">
        <v>39</v>
      </c>
      <c r="R76" s="647">
        <v>100</v>
      </c>
      <c r="S76" s="648">
        <v>156</v>
      </c>
      <c r="T76" s="649">
        <v>301</v>
      </c>
      <c r="U76" s="650">
        <v>266</v>
      </c>
      <c r="V76" s="651">
        <v>242</v>
      </c>
      <c r="W76" s="652">
        <v>408</v>
      </c>
      <c r="X76" s="653">
        <v>269.5</v>
      </c>
      <c r="Y76" s="654">
        <v>305.5</v>
      </c>
      <c r="Z76" s="655">
        <v>488.5</v>
      </c>
      <c r="AA76" s="1637">
        <v>189</v>
      </c>
      <c r="AB76" s="1638">
        <v>116</v>
      </c>
      <c r="AC76" s="1639">
        <v>281</v>
      </c>
      <c r="AD76" s="1640">
        <v>292</v>
      </c>
      <c r="AE76" s="1641">
        <v>199</v>
      </c>
      <c r="AF76" s="1642">
        <v>154.5</v>
      </c>
      <c r="AG76" s="1643">
        <v>228</v>
      </c>
      <c r="AH76" s="15">
        <f t="shared" ref="AH76:CL76" si="439">AH88*AH52</f>
        <v>240.74638844301728</v>
      </c>
      <c r="AI76" s="15">
        <f t="shared" si="439"/>
        <v>284.26116162414081</v>
      </c>
      <c r="AJ76" s="15">
        <f t="shared" si="439"/>
        <v>299.8950440940543</v>
      </c>
      <c r="AK76" s="15">
        <f t="shared" si="439"/>
        <v>250.08662905498625</v>
      </c>
      <c r="AL76" s="96">
        <f t="shared" si="439"/>
        <v>324.90852994284177</v>
      </c>
      <c r="AM76" s="15">
        <f t="shared" si="439"/>
        <v>213.23340883116398</v>
      </c>
      <c r="AN76" s="15">
        <f t="shared" si="439"/>
        <v>80.87601374056176</v>
      </c>
      <c r="AO76" s="15">
        <f t="shared" si="439"/>
        <v>194.96989440694938</v>
      </c>
      <c r="AP76" s="15">
        <f t="shared" si="439"/>
        <v>437.54494374360735</v>
      </c>
      <c r="AQ76" s="15">
        <f t="shared" si="439"/>
        <v>248.25310497459574</v>
      </c>
      <c r="AR76" s="15">
        <f t="shared" si="439"/>
        <v>285.4542306385398</v>
      </c>
      <c r="AS76" s="15">
        <f t="shared" si="439"/>
        <v>291.36887232485924</v>
      </c>
      <c r="AT76" s="15">
        <f t="shared" si="439"/>
        <v>285.2116499959908</v>
      </c>
      <c r="AU76" s="15">
        <f t="shared" si="439"/>
        <v>373.87470584739242</v>
      </c>
      <c r="AV76" s="15">
        <f t="shared" si="439"/>
        <v>362.5533866601051</v>
      </c>
      <c r="AW76" s="15">
        <f t="shared" si="439"/>
        <v>312.74589860959776</v>
      </c>
      <c r="AX76" s="96">
        <f t="shared" si="439"/>
        <v>410.42104793645063</v>
      </c>
      <c r="AY76" s="15">
        <f t="shared" si="439"/>
        <v>238.02706473828923</v>
      </c>
      <c r="AZ76" s="15">
        <f t="shared" si="439"/>
        <v>103.55960888061348</v>
      </c>
      <c r="BA76" s="15">
        <f t="shared" si="439"/>
        <v>263.41325044362856</v>
      </c>
      <c r="BB76" s="15">
        <f t="shared" si="439"/>
        <v>610.92630046955458</v>
      </c>
      <c r="BC76" s="15">
        <f t="shared" si="439"/>
        <v>403.57761235890678</v>
      </c>
      <c r="BD76" s="15">
        <f t="shared" si="439"/>
        <v>393.74569961162075</v>
      </c>
      <c r="BE76" s="15">
        <f t="shared" si="439"/>
        <v>398.0423374527947</v>
      </c>
      <c r="BF76" s="15">
        <f t="shared" si="439"/>
        <v>461.01537919702133</v>
      </c>
      <c r="BG76" s="15">
        <f t="shared" si="439"/>
        <v>515.99597277565272</v>
      </c>
      <c r="BH76" s="15">
        <f t="shared" si="439"/>
        <v>496.89712875137701</v>
      </c>
      <c r="BI76" s="15">
        <f t="shared" si="439"/>
        <v>509.21399013518175</v>
      </c>
      <c r="BJ76" s="96">
        <f t="shared" si="439"/>
        <v>571.31003995172944</v>
      </c>
      <c r="BK76" s="15">
        <f t="shared" si="439"/>
        <v>304.41322177596618</v>
      </c>
      <c r="BL76" s="15">
        <f t="shared" si="439"/>
        <v>125.36236607907178</v>
      </c>
      <c r="BM76" s="15">
        <f t="shared" si="439"/>
        <v>319.46431066603145</v>
      </c>
      <c r="BN76" s="15">
        <f t="shared" si="439"/>
        <v>725.07847521402311</v>
      </c>
      <c r="BO76" s="15">
        <f t="shared" si="439"/>
        <v>474.3016444915624</v>
      </c>
      <c r="BP76" s="15">
        <f t="shared" si="439"/>
        <v>461.3589598380164</v>
      </c>
      <c r="BQ76" s="15">
        <f t="shared" si="439"/>
        <v>469.64463275344576</v>
      </c>
      <c r="BR76" s="15">
        <f t="shared" si="439"/>
        <v>535.07267908242659</v>
      </c>
      <c r="BS76" s="15">
        <f t="shared" si="439"/>
        <v>597.46184636988494</v>
      </c>
      <c r="BT76" s="15">
        <f t="shared" si="439"/>
        <v>574.01312199714937</v>
      </c>
      <c r="BU76" s="15">
        <f t="shared" si="439"/>
        <v>577.71912108111246</v>
      </c>
      <c r="BV76" s="96">
        <f t="shared" si="439"/>
        <v>646.79220552784841</v>
      </c>
      <c r="BW76" s="15">
        <f t="shared" si="439"/>
        <v>343.8236479939311</v>
      </c>
      <c r="BX76" s="15">
        <f t="shared" si="439"/>
        <v>145.0349824748987</v>
      </c>
      <c r="BY76" s="15">
        <f t="shared" si="439"/>
        <v>369.88946544348499</v>
      </c>
      <c r="BZ76" s="15">
        <f t="shared" si="439"/>
        <v>841.22081550187329</v>
      </c>
      <c r="CA76" s="15">
        <f t="shared" si="439"/>
        <v>558.55042753087787</v>
      </c>
      <c r="CB76" s="15">
        <f t="shared" si="439"/>
        <v>542.88478078703952</v>
      </c>
      <c r="CC76" s="15">
        <f t="shared" si="439"/>
        <v>552.1284883681152</v>
      </c>
      <c r="CD76" s="15">
        <f t="shared" si="439"/>
        <v>650.04420671063883</v>
      </c>
      <c r="CE76" s="15">
        <f t="shared" si="439"/>
        <v>724.74041859259285</v>
      </c>
      <c r="CF76" s="15">
        <f t="shared" si="439"/>
        <v>695.32060526844452</v>
      </c>
      <c r="CG76" s="15">
        <f t="shared" si="439"/>
        <v>717.1174694092781</v>
      </c>
      <c r="CH76" s="96">
        <f t="shared" si="439"/>
        <v>801.32698999808133</v>
      </c>
      <c r="CI76" s="15">
        <f t="shared" si="439"/>
        <v>412.84536472754314</v>
      </c>
      <c r="CJ76" s="15">
        <f t="shared" si="439"/>
        <v>173.44145214230755</v>
      </c>
      <c r="CK76" s="15">
        <f t="shared" si="439"/>
        <v>441.78069777426526</v>
      </c>
      <c r="CL76" s="15">
        <f t="shared" si="439"/>
        <v>1005.4026622165871</v>
      </c>
      <c r="CM76" s="15">
        <f t="shared" ref="CM76:CT76" si="440">CM88*CM52</f>
        <v>666.65721677114368</v>
      </c>
      <c r="CN76" s="15">
        <f t="shared" si="440"/>
        <v>647.38694706479328</v>
      </c>
      <c r="CO76" s="15">
        <f t="shared" si="440"/>
        <v>657.93163126885872</v>
      </c>
      <c r="CP76" s="15">
        <f t="shared" si="440"/>
        <v>774.0570545951457</v>
      </c>
      <c r="CQ76" s="15">
        <f t="shared" si="440"/>
        <v>862.51643573638148</v>
      </c>
      <c r="CR76" s="15">
        <f t="shared" si="440"/>
        <v>843.61902253015171</v>
      </c>
      <c r="CS76" s="15">
        <f t="shared" si="440"/>
        <v>869.63634620102107</v>
      </c>
      <c r="CT76" s="96">
        <f t="shared" si="440"/>
        <v>971.34871942745178</v>
      </c>
    </row>
    <row r="77" spans="1:98" x14ac:dyDescent="0.25">
      <c r="A77" s="4" t="s">
        <v>178</v>
      </c>
      <c r="B77" t="s">
        <v>7</v>
      </c>
      <c r="C77">
        <v>80</v>
      </c>
      <c r="D77">
        <v>65</v>
      </c>
      <c r="E77">
        <v>116</v>
      </c>
      <c r="F77">
        <v>75</v>
      </c>
      <c r="G77">
        <v>79</v>
      </c>
      <c r="H77">
        <v>157</v>
      </c>
      <c r="I77">
        <v>162</v>
      </c>
      <c r="J77">
        <v>94</v>
      </c>
      <c r="K77">
        <v>245</v>
      </c>
      <c r="L77">
        <v>177</v>
      </c>
      <c r="M77">
        <v>311</v>
      </c>
      <c r="N77" s="36">
        <v>250.5</v>
      </c>
      <c r="O77" s="656">
        <v>110</v>
      </c>
      <c r="P77" s="657">
        <v>150</v>
      </c>
      <c r="Q77" s="658">
        <v>174</v>
      </c>
      <c r="R77" s="659">
        <v>78</v>
      </c>
      <c r="S77" s="660">
        <v>129</v>
      </c>
      <c r="T77" s="661">
        <v>229</v>
      </c>
      <c r="U77" s="662">
        <v>177</v>
      </c>
      <c r="V77" s="663">
        <v>325</v>
      </c>
      <c r="W77" s="664">
        <v>477</v>
      </c>
      <c r="X77" s="665">
        <v>268</v>
      </c>
      <c r="Y77" s="666">
        <v>294</v>
      </c>
      <c r="Z77" s="667">
        <v>554.5</v>
      </c>
      <c r="AA77" s="1644">
        <v>239.5</v>
      </c>
      <c r="AB77" s="1645">
        <v>417</v>
      </c>
      <c r="AC77" s="1646">
        <v>326</v>
      </c>
      <c r="AD77" s="1647">
        <v>205</v>
      </c>
      <c r="AE77" s="1648">
        <v>226</v>
      </c>
      <c r="AF77" s="1649">
        <v>203.5</v>
      </c>
      <c r="AG77" s="1650">
        <v>203.5</v>
      </c>
      <c r="AH77" s="15">
        <f t="shared" ref="AH77:CL77" si="441">AH89*AH53</f>
        <v>180.46823217763921</v>
      </c>
      <c r="AI77" s="15">
        <f t="shared" si="441"/>
        <v>121.77865976821188</v>
      </c>
      <c r="AJ77" s="15">
        <f t="shared" si="441"/>
        <v>121.32288291877181</v>
      </c>
      <c r="AK77" s="15">
        <f t="shared" si="441"/>
        <v>148.72381816601555</v>
      </c>
      <c r="AL77" s="96">
        <f t="shared" si="441"/>
        <v>126.50330793840625</v>
      </c>
      <c r="AM77" s="15">
        <f t="shared" si="441"/>
        <v>188.65321967349212</v>
      </c>
      <c r="AN77" s="15">
        <f t="shared" si="441"/>
        <v>193.04714996239409</v>
      </c>
      <c r="AO77" s="15">
        <f t="shared" si="441"/>
        <v>60.221660802575379</v>
      </c>
      <c r="AP77" s="15">
        <f t="shared" si="441"/>
        <v>58.208093851688396</v>
      </c>
      <c r="AQ77" s="15">
        <f t="shared" si="441"/>
        <v>203.43169381593495</v>
      </c>
      <c r="AR77" s="15">
        <f t="shared" si="441"/>
        <v>124.0917065762556</v>
      </c>
      <c r="AS77" s="15">
        <f t="shared" si="441"/>
        <v>172.06123095770539</v>
      </c>
      <c r="AT77" s="15">
        <f t="shared" si="441"/>
        <v>164.26859436144653</v>
      </c>
      <c r="AU77" s="15">
        <f t="shared" si="441"/>
        <v>144.27087654946499</v>
      </c>
      <c r="AV77" s="15">
        <f t="shared" si="441"/>
        <v>162.60944148943122</v>
      </c>
      <c r="AW77" s="15">
        <f t="shared" si="441"/>
        <v>179.79731581092716</v>
      </c>
      <c r="AX77" s="96">
        <f t="shared" si="441"/>
        <v>158.19874444220991</v>
      </c>
      <c r="AY77" s="15">
        <f t="shared" si="441"/>
        <v>231.53512284515071</v>
      </c>
      <c r="AZ77" s="15">
        <f t="shared" si="441"/>
        <v>215.49365417697803</v>
      </c>
      <c r="BA77" s="15">
        <f t="shared" si="441"/>
        <v>81.738988254208934</v>
      </c>
      <c r="BB77" s="15">
        <f t="shared" si="441"/>
        <v>78.641798777393802</v>
      </c>
      <c r="BC77" s="15">
        <f t="shared" si="441"/>
        <v>281.36378745411622</v>
      </c>
      <c r="BD77" s="15">
        <f t="shared" si="441"/>
        <v>199.82902466084806</v>
      </c>
      <c r="BE77" s="15">
        <f t="shared" si="441"/>
        <v>237.33531504483335</v>
      </c>
      <c r="BF77" s="15">
        <f t="shared" si="441"/>
        <v>224.40919906095439</v>
      </c>
      <c r="BG77" s="15">
        <f t="shared" si="441"/>
        <v>233.19907465376392</v>
      </c>
      <c r="BH77" s="15">
        <f t="shared" si="441"/>
        <v>224.42228808624776</v>
      </c>
      <c r="BI77" s="15">
        <f t="shared" si="441"/>
        <v>246.42100521160347</v>
      </c>
      <c r="BJ77" s="96">
        <f t="shared" si="441"/>
        <v>257.5797612372636</v>
      </c>
      <c r="BK77" s="15">
        <f t="shared" si="441"/>
        <v>298.18149359873632</v>
      </c>
      <c r="BL77" s="15">
        <f t="shared" si="441"/>
        <v>275.59520432021452</v>
      </c>
      <c r="BM77" s="15">
        <f t="shared" si="441"/>
        <v>98.947775867617636</v>
      </c>
      <c r="BN77" s="15">
        <f t="shared" si="441"/>
        <v>95.375794473685147</v>
      </c>
      <c r="BO77" s="15">
        <f t="shared" si="441"/>
        <v>333.93688539987789</v>
      </c>
      <c r="BP77" s="15">
        <f t="shared" si="441"/>
        <v>234.84760331427111</v>
      </c>
      <c r="BQ77" s="15">
        <f t="shared" si="441"/>
        <v>280.87098330677856</v>
      </c>
      <c r="BR77" s="15">
        <f t="shared" si="441"/>
        <v>264.77730121353164</v>
      </c>
      <c r="BS77" s="15">
        <f t="shared" si="441"/>
        <v>270.66006746210184</v>
      </c>
      <c r="BT77" s="15">
        <f t="shared" si="441"/>
        <v>259.85426569377779</v>
      </c>
      <c r="BU77" s="15">
        <f t="shared" si="441"/>
        <v>284.66433461313562</v>
      </c>
      <c r="BV77" s="96">
        <f t="shared" si="441"/>
        <v>292.2322562873228</v>
      </c>
      <c r="BW77" s="15">
        <f t="shared" si="441"/>
        <v>337.5120527384455</v>
      </c>
      <c r="BX77" s="15">
        <f t="shared" si="441"/>
        <v>311.27474676098348</v>
      </c>
      <c r="BY77" s="15">
        <f t="shared" si="441"/>
        <v>114.47525591403058</v>
      </c>
      <c r="BZ77" s="15">
        <f t="shared" si="441"/>
        <v>110.430180950633</v>
      </c>
      <c r="CA77" s="15">
        <f t="shared" si="441"/>
        <v>387.42655955870521</v>
      </c>
      <c r="CB77" s="15">
        <f t="shared" si="441"/>
        <v>276.56288094131133</v>
      </c>
      <c r="CC77" s="15">
        <f t="shared" si="441"/>
        <v>330.50313416580616</v>
      </c>
      <c r="CD77" s="15">
        <f t="shared" si="441"/>
        <v>317.50583844735024</v>
      </c>
      <c r="CE77" s="15">
        <f t="shared" si="441"/>
        <v>328.8170293862953</v>
      </c>
      <c r="CF77" s="15">
        <f t="shared" si="441"/>
        <v>315.21157449004255</v>
      </c>
      <c r="CG77" s="15">
        <f t="shared" si="441"/>
        <v>348.20370679473581</v>
      </c>
      <c r="CH77" s="96">
        <f t="shared" si="441"/>
        <v>362.74523113647365</v>
      </c>
      <c r="CI77" s="15">
        <f t="shared" si="441"/>
        <v>405.97291007536791</v>
      </c>
      <c r="CJ77" s="15">
        <f t="shared" si="441"/>
        <v>373.76235493633106</v>
      </c>
      <c r="CK77" s="15">
        <f t="shared" si="441"/>
        <v>136.89631481513797</v>
      </c>
      <c r="CL77" s="15">
        <f t="shared" si="441"/>
        <v>131.89324637082152</v>
      </c>
      <c r="CM77" s="15">
        <f t="shared" ref="CM77:CT77" si="442">CM89*CM53</f>
        <v>463.0409604894852</v>
      </c>
      <c r="CN77" s="15">
        <f t="shared" si="442"/>
        <v>330.09130668036465</v>
      </c>
      <c r="CO77" s="15">
        <f t="shared" si="442"/>
        <v>394.12306735281209</v>
      </c>
      <c r="CP77" s="15">
        <f t="shared" si="442"/>
        <v>378.34876958527082</v>
      </c>
      <c r="CQ77" s="15">
        <f t="shared" si="442"/>
        <v>391.54743422054651</v>
      </c>
      <c r="CR77" s="15">
        <f t="shared" si="442"/>
        <v>382.63723105877119</v>
      </c>
      <c r="CS77" s="15">
        <f t="shared" si="442"/>
        <v>422.4688130076932</v>
      </c>
      <c r="CT77" s="96">
        <f t="shared" si="442"/>
        <v>439.89506721572883</v>
      </c>
    </row>
    <row r="78" spans="1:98" x14ac:dyDescent="0.25">
      <c r="A78" s="4" t="s">
        <v>179</v>
      </c>
      <c r="B78" t="s">
        <v>8</v>
      </c>
      <c r="C78">
        <v>37</v>
      </c>
      <c r="D78">
        <v>34</v>
      </c>
      <c r="E78">
        <v>77</v>
      </c>
      <c r="F78">
        <v>103</v>
      </c>
      <c r="G78">
        <v>112</v>
      </c>
      <c r="H78">
        <v>85</v>
      </c>
      <c r="I78">
        <v>80</v>
      </c>
      <c r="J78">
        <v>62</v>
      </c>
      <c r="K78">
        <v>144</v>
      </c>
      <c r="L78">
        <v>106.5</v>
      </c>
      <c r="M78">
        <v>206</v>
      </c>
      <c r="N78" s="36">
        <v>213</v>
      </c>
      <c r="O78" s="668">
        <v>101</v>
      </c>
      <c r="P78" s="669">
        <v>98</v>
      </c>
      <c r="Q78" s="670">
        <v>249</v>
      </c>
      <c r="R78" s="671">
        <v>105</v>
      </c>
      <c r="S78" s="672">
        <v>105</v>
      </c>
      <c r="T78" s="673">
        <v>89</v>
      </c>
      <c r="U78" s="674">
        <v>70</v>
      </c>
      <c r="V78" s="675">
        <v>98</v>
      </c>
      <c r="W78" s="676">
        <v>151.5</v>
      </c>
      <c r="X78" s="677">
        <v>177</v>
      </c>
      <c r="Y78" s="678">
        <v>200</v>
      </c>
      <c r="Z78" s="679">
        <v>414</v>
      </c>
      <c r="AA78" s="1651">
        <v>124.5</v>
      </c>
      <c r="AB78" s="1652">
        <v>238</v>
      </c>
      <c r="AC78" s="1653">
        <v>352.5</v>
      </c>
      <c r="AD78" s="1654">
        <v>145</v>
      </c>
      <c r="AE78" s="1655">
        <v>100</v>
      </c>
      <c r="AF78" s="1656">
        <v>99</v>
      </c>
      <c r="AG78" s="1657">
        <v>118</v>
      </c>
      <c r="AH78" s="15">
        <f t="shared" ref="AH78:CL78" si="443">AH90*AH54</f>
        <v>207.61526672777191</v>
      </c>
      <c r="AI78" s="15">
        <f t="shared" si="443"/>
        <v>292.41105724106217</v>
      </c>
      <c r="AJ78" s="15">
        <f t="shared" si="443"/>
        <v>277.30703457585599</v>
      </c>
      <c r="AK78" s="15">
        <f t="shared" si="443"/>
        <v>310.69002504597671</v>
      </c>
      <c r="AL78" s="96">
        <f t="shared" si="443"/>
        <v>320.31508426746115</v>
      </c>
      <c r="AM78" s="15">
        <f t="shared" si="443"/>
        <v>244.33543415421641</v>
      </c>
      <c r="AN78" s="15">
        <f t="shared" si="443"/>
        <v>299.81151196811174</v>
      </c>
      <c r="AO78" s="15">
        <f t="shared" si="443"/>
        <v>722.47846630451659</v>
      </c>
      <c r="AP78" s="15">
        <f t="shared" si="443"/>
        <v>250.97701058185552</v>
      </c>
      <c r="AQ78" s="15">
        <f t="shared" si="443"/>
        <v>164.48357828461226</v>
      </c>
      <c r="AR78" s="15">
        <f t="shared" si="443"/>
        <v>220.68631173783385</v>
      </c>
      <c r="AS78" s="15">
        <f t="shared" si="443"/>
        <v>381.85310886065747</v>
      </c>
      <c r="AT78" s="15">
        <f t="shared" si="443"/>
        <v>326.70346133034582</v>
      </c>
      <c r="AU78" s="15">
        <f t="shared" si="443"/>
        <v>366.96837898465151</v>
      </c>
      <c r="AV78" s="15">
        <f t="shared" si="443"/>
        <v>337.13633984147879</v>
      </c>
      <c r="AW78" s="15">
        <f t="shared" si="443"/>
        <v>356.643594195118</v>
      </c>
      <c r="AX78" s="96">
        <f t="shared" si="443"/>
        <v>400.64216164647058</v>
      </c>
      <c r="AY78" s="15">
        <f t="shared" si="443"/>
        <v>299.08830335044104</v>
      </c>
      <c r="AZ78" s="15">
        <f t="shared" si="443"/>
        <v>361.95602846125581</v>
      </c>
      <c r="BA78" s="15">
        <f t="shared" si="443"/>
        <v>900.71385854054995</v>
      </c>
      <c r="BB78" s="15">
        <f t="shared" si="443"/>
        <v>314.26856328796526</v>
      </c>
      <c r="BC78" s="15">
        <f t="shared" si="443"/>
        <v>204.18158728675078</v>
      </c>
      <c r="BD78" s="15">
        <f t="shared" si="443"/>
        <v>302.20872667039282</v>
      </c>
      <c r="BE78" s="15">
        <f t="shared" si="443"/>
        <v>563.3048603075423</v>
      </c>
      <c r="BF78" s="15">
        <f t="shared" si="443"/>
        <v>473.08973246267209</v>
      </c>
      <c r="BG78" s="15">
        <f t="shared" si="443"/>
        <v>524.88791769325314</v>
      </c>
      <c r="BH78" s="15">
        <f t="shared" si="443"/>
        <v>490.5406457211709</v>
      </c>
      <c r="BI78" s="15">
        <f t="shared" si="443"/>
        <v>515.20153855982437</v>
      </c>
      <c r="BJ78" s="96">
        <f t="shared" si="443"/>
        <v>574.34206533774318</v>
      </c>
      <c r="BK78" s="15">
        <f t="shared" si="443"/>
        <v>404.2709890079658</v>
      </c>
      <c r="BL78" s="15">
        <f t="shared" si="443"/>
        <v>486.96702707198654</v>
      </c>
      <c r="BM78" s="15">
        <f t="shared" si="443"/>
        <v>1204.3913684540219</v>
      </c>
      <c r="BN78" s="15">
        <f t="shared" si="443"/>
        <v>399.45494038077629</v>
      </c>
      <c r="BO78" s="15">
        <f t="shared" si="443"/>
        <v>255.05929613709787</v>
      </c>
      <c r="BP78" s="15">
        <f t="shared" si="443"/>
        <v>361.07984614272499</v>
      </c>
      <c r="BQ78" s="15">
        <f t="shared" si="443"/>
        <v>673.73224993584699</v>
      </c>
      <c r="BR78" s="15">
        <f t="shared" si="443"/>
        <v>562.51477532815773</v>
      </c>
      <c r="BS78" s="15">
        <f t="shared" si="443"/>
        <v>620.95280885497732</v>
      </c>
      <c r="BT78" s="15">
        <f t="shared" si="443"/>
        <v>575.71270299930211</v>
      </c>
      <c r="BU78" s="15">
        <f t="shared" si="443"/>
        <v>600.27069264775298</v>
      </c>
      <c r="BV78" s="96">
        <f t="shared" si="443"/>
        <v>664.84527593143616</v>
      </c>
      <c r="BW78" s="15">
        <f t="shared" si="443"/>
        <v>464.0609053302627</v>
      </c>
      <c r="BX78" s="15">
        <f t="shared" si="443"/>
        <v>554.80075756492272</v>
      </c>
      <c r="BY78" s="15">
        <f t="shared" si="443"/>
        <v>1362.8859676285986</v>
      </c>
      <c r="BZ78" s="15">
        <f t="shared" si="443"/>
        <v>453.25310533845834</v>
      </c>
      <c r="CA78" s="15">
        <f t="shared" si="443"/>
        <v>291.14239490924444</v>
      </c>
      <c r="CB78" s="15">
        <f t="shared" si="443"/>
        <v>418.59573967755603</v>
      </c>
      <c r="CC78" s="15">
        <f t="shared" si="443"/>
        <v>786.93484416418187</v>
      </c>
      <c r="CD78" s="15">
        <f t="shared" si="443"/>
        <v>672.55406759788332</v>
      </c>
      <c r="CE78" s="15">
        <f t="shared" si="443"/>
        <v>745.18689275473514</v>
      </c>
      <c r="CF78" s="15">
        <f t="shared" si="443"/>
        <v>693.91884835938458</v>
      </c>
      <c r="CG78" s="15">
        <f t="shared" si="443"/>
        <v>733.19153247899226</v>
      </c>
      <c r="CH78" s="96">
        <f t="shared" si="443"/>
        <v>814.27516724759073</v>
      </c>
      <c r="CI78" s="15">
        <f t="shared" si="443"/>
        <v>554.37935637797057</v>
      </c>
      <c r="CJ78" s="15">
        <f t="shared" si="443"/>
        <v>665.2898212734749</v>
      </c>
      <c r="CK78" s="15">
        <f t="shared" si="443"/>
        <v>1639.0671039745503</v>
      </c>
      <c r="CL78" s="15">
        <f t="shared" si="443"/>
        <v>544.25053129940068</v>
      </c>
      <c r="CM78" s="15">
        <f t="shared" ref="CM78:CT78" si="444">CM90*CM54</f>
        <v>348.86562529307685</v>
      </c>
      <c r="CN78" s="15">
        <f t="shared" si="444"/>
        <v>500.27538481773888</v>
      </c>
      <c r="CO78" s="15">
        <f t="shared" si="444"/>
        <v>939.85485387179085</v>
      </c>
      <c r="CP78" s="15">
        <f t="shared" si="444"/>
        <v>802.76892643769861</v>
      </c>
      <c r="CQ78" s="15">
        <f t="shared" si="444"/>
        <v>888.59529451720982</v>
      </c>
      <c r="CR78" s="15">
        <f t="shared" si="444"/>
        <v>843.3779147935677</v>
      </c>
      <c r="CS78" s="15">
        <f t="shared" si="444"/>
        <v>890.51888809109971</v>
      </c>
      <c r="CT78" s="96">
        <f t="shared" si="444"/>
        <v>988.40690119790577</v>
      </c>
    </row>
    <row r="79" spans="1:98" x14ac:dyDescent="0.25">
      <c r="A79" s="4" t="s">
        <v>180</v>
      </c>
      <c r="B79" t="s">
        <v>1</v>
      </c>
      <c r="C79">
        <v>33</v>
      </c>
      <c r="D79">
        <v>31</v>
      </c>
      <c r="E79">
        <v>66</v>
      </c>
      <c r="F79">
        <v>77</v>
      </c>
      <c r="G79">
        <v>70</v>
      </c>
      <c r="H79">
        <v>61</v>
      </c>
      <c r="I79">
        <v>76</v>
      </c>
      <c r="J79">
        <v>58</v>
      </c>
      <c r="K79">
        <v>132</v>
      </c>
      <c r="L79">
        <v>111</v>
      </c>
      <c r="M79">
        <v>177</v>
      </c>
      <c r="N79" s="36">
        <v>169</v>
      </c>
      <c r="O79" s="680">
        <v>56</v>
      </c>
      <c r="P79" s="681">
        <v>83</v>
      </c>
      <c r="Q79" s="682">
        <v>175</v>
      </c>
      <c r="R79" s="683">
        <v>110</v>
      </c>
      <c r="S79" s="684">
        <v>171</v>
      </c>
      <c r="T79" s="685">
        <v>235</v>
      </c>
      <c r="U79" s="686">
        <v>98</v>
      </c>
      <c r="V79" s="687">
        <v>75</v>
      </c>
      <c r="W79" s="688">
        <v>120</v>
      </c>
      <c r="X79" s="689">
        <v>68</v>
      </c>
      <c r="Y79" s="690">
        <v>114</v>
      </c>
      <c r="Z79" s="691">
        <v>276</v>
      </c>
      <c r="AA79" s="1658">
        <v>41</v>
      </c>
      <c r="AB79" s="1659">
        <v>88</v>
      </c>
      <c r="AC79" s="1660">
        <v>148.5</v>
      </c>
      <c r="AD79" s="1661">
        <v>132</v>
      </c>
      <c r="AE79" s="1662">
        <v>97</v>
      </c>
      <c r="AF79" s="1663">
        <v>76.5</v>
      </c>
      <c r="AG79" s="1664">
        <v>69</v>
      </c>
      <c r="AH79" s="15">
        <f t="shared" ref="AH79:CL79" si="445">AH91*AH55</f>
        <v>187.32846650831351</v>
      </c>
      <c r="AI79" s="15">
        <f t="shared" si="445"/>
        <v>202.02923002375297</v>
      </c>
      <c r="AJ79" s="15">
        <f t="shared" si="445"/>
        <v>174.2643769587649</v>
      </c>
      <c r="AK79" s="15">
        <f t="shared" si="445"/>
        <v>169.15465568121999</v>
      </c>
      <c r="AL79" s="96">
        <f t="shared" si="445"/>
        <v>207.46938388974002</v>
      </c>
      <c r="AM79" s="15">
        <f t="shared" si="445"/>
        <v>206.1510394666667</v>
      </c>
      <c r="AN79" s="15">
        <f t="shared" si="445"/>
        <v>281.03202752233864</v>
      </c>
      <c r="AO79" s="15">
        <f t="shared" si="445"/>
        <v>535.06596048140455</v>
      </c>
      <c r="AP79" s="15">
        <f t="shared" si="445"/>
        <v>445.32200301833808</v>
      </c>
      <c r="AQ79" s="15">
        <f t="shared" si="445"/>
        <v>321.54587520658646</v>
      </c>
      <c r="AR79" s="15">
        <f t="shared" si="445"/>
        <v>232.52806174743026</v>
      </c>
      <c r="AS79" s="15">
        <f t="shared" si="445"/>
        <v>188.87167929431041</v>
      </c>
      <c r="AT79" s="15">
        <f t="shared" si="445"/>
        <v>185.90886670242034</v>
      </c>
      <c r="AU79" s="15">
        <f t="shared" si="445"/>
        <v>211.64500986713949</v>
      </c>
      <c r="AV79" s="15">
        <f t="shared" si="445"/>
        <v>200.73867731427504</v>
      </c>
      <c r="AW79" s="15">
        <f t="shared" si="445"/>
        <v>221.05670830877881</v>
      </c>
      <c r="AX79" s="96">
        <f t="shared" si="445"/>
        <v>249.21020443758377</v>
      </c>
      <c r="AY79" s="15">
        <f t="shared" si="445"/>
        <v>242.23427173039977</v>
      </c>
      <c r="AZ79" s="15">
        <f t="shared" si="445"/>
        <v>352.51660767729783</v>
      </c>
      <c r="BA79" s="15">
        <f t="shared" si="445"/>
        <v>695.45133925091591</v>
      </c>
      <c r="BB79" s="15">
        <f t="shared" si="445"/>
        <v>569.8587416628684</v>
      </c>
      <c r="BC79" s="15">
        <f t="shared" si="445"/>
        <v>394.39388764170991</v>
      </c>
      <c r="BD79" s="15">
        <f t="shared" si="445"/>
        <v>291.13552705142888</v>
      </c>
      <c r="BE79" s="15">
        <f t="shared" si="445"/>
        <v>238.09179249397107</v>
      </c>
      <c r="BF79" s="15">
        <f t="shared" si="445"/>
        <v>233.18021694577064</v>
      </c>
      <c r="BG79" s="15">
        <f t="shared" si="445"/>
        <v>274.35013090326146</v>
      </c>
      <c r="BH79" s="15">
        <f t="shared" si="445"/>
        <v>276.26322673215623</v>
      </c>
      <c r="BI79" s="15">
        <f t="shared" si="445"/>
        <v>307.39990292464211</v>
      </c>
      <c r="BJ79" s="96">
        <f t="shared" si="445"/>
        <v>352.5996180985328</v>
      </c>
      <c r="BK79" s="15">
        <f t="shared" si="445"/>
        <v>327.19443104285398</v>
      </c>
      <c r="BL79" s="15">
        <f t="shared" si="445"/>
        <v>471.5485321269511</v>
      </c>
      <c r="BM79" s="15">
        <f t="shared" si="445"/>
        <v>922.76004861393301</v>
      </c>
      <c r="BN79" s="15">
        <f t="shared" si="445"/>
        <v>767.94975787864087</v>
      </c>
      <c r="BO79" s="15">
        <f t="shared" si="445"/>
        <v>529.1294721366819</v>
      </c>
      <c r="BP79" s="15">
        <f t="shared" si="445"/>
        <v>388.53696987275083</v>
      </c>
      <c r="BQ79" s="15">
        <f t="shared" si="445"/>
        <v>314.5781785785237</v>
      </c>
      <c r="BR79" s="15">
        <f t="shared" si="445"/>
        <v>306.68961774071391</v>
      </c>
      <c r="BS79" s="15">
        <f t="shared" si="445"/>
        <v>351.48314632296638</v>
      </c>
      <c r="BT79" s="15">
        <f t="shared" si="445"/>
        <v>339.51723190497995</v>
      </c>
      <c r="BU79" s="15">
        <f t="shared" si="445"/>
        <v>371.10341558167238</v>
      </c>
      <c r="BV79" s="96">
        <f t="shared" si="445"/>
        <v>419.51521396952199</v>
      </c>
      <c r="BW79" s="15">
        <f t="shared" si="445"/>
        <v>386.58085599528692</v>
      </c>
      <c r="BX79" s="15">
        <f t="shared" si="445"/>
        <v>553.93401375546296</v>
      </c>
      <c r="BY79" s="15">
        <f t="shared" si="445"/>
        <v>1077.4386701886594</v>
      </c>
      <c r="BZ79" s="15">
        <f t="shared" si="445"/>
        <v>889.52713034105739</v>
      </c>
      <c r="CA79" s="15">
        <f t="shared" si="445"/>
        <v>608.3556763539666</v>
      </c>
      <c r="CB79" s="15">
        <f t="shared" si="445"/>
        <v>443.67912346620017</v>
      </c>
      <c r="CC79" s="15">
        <f t="shared" si="445"/>
        <v>358.8726821787821</v>
      </c>
      <c r="CD79" s="15">
        <f t="shared" si="445"/>
        <v>356.63029160753462</v>
      </c>
      <c r="CE79" s="15">
        <f t="shared" si="445"/>
        <v>410.20922775373987</v>
      </c>
      <c r="CF79" s="15">
        <f t="shared" si="445"/>
        <v>399.94790282757566</v>
      </c>
      <c r="CG79" s="15">
        <f t="shared" si="445"/>
        <v>444.93399869825532</v>
      </c>
      <c r="CH79" s="96">
        <f t="shared" si="445"/>
        <v>506.26226702652082</v>
      </c>
      <c r="CI79" s="15">
        <f t="shared" si="445"/>
        <v>454.88406530775251</v>
      </c>
      <c r="CJ79" s="15">
        <f t="shared" si="445"/>
        <v>653.73203599550675</v>
      </c>
      <c r="CK79" s="15">
        <f t="shared" si="445"/>
        <v>1275.6931501799361</v>
      </c>
      <c r="CL79" s="15">
        <f t="shared" si="445"/>
        <v>1057.862119726301</v>
      </c>
      <c r="CM79" s="15">
        <f t="shared" ref="CM79:CT79" si="446">CM91*CM55</f>
        <v>726.15490403892068</v>
      </c>
      <c r="CN79" s="15">
        <f t="shared" si="446"/>
        <v>531.1702286694441</v>
      </c>
      <c r="CO79" s="15">
        <f t="shared" si="446"/>
        <v>429.8909148206485</v>
      </c>
      <c r="CP79" s="15">
        <f t="shared" si="446"/>
        <v>427.53163793377314</v>
      </c>
      <c r="CQ79" s="15">
        <f t="shared" si="446"/>
        <v>491.913144217389</v>
      </c>
      <c r="CR79" s="15">
        <f t="shared" si="446"/>
        <v>488.23013699795109</v>
      </c>
      <c r="CS79" s="15">
        <f t="shared" si="446"/>
        <v>542.25084150550481</v>
      </c>
      <c r="CT79" s="96">
        <f t="shared" si="446"/>
        <v>616.16593632132162</v>
      </c>
    </row>
    <row r="80" spans="1:98" x14ac:dyDescent="0.25">
      <c r="A80" s="4" t="s">
        <v>181</v>
      </c>
      <c r="B80" t="s">
        <v>2</v>
      </c>
      <c r="C80">
        <v>2</v>
      </c>
      <c r="D80">
        <v>7</v>
      </c>
      <c r="E80">
        <v>4</v>
      </c>
      <c r="F80">
        <v>3</v>
      </c>
      <c r="G80">
        <v>15</v>
      </c>
      <c r="H80">
        <v>15</v>
      </c>
      <c r="I80">
        <v>20</v>
      </c>
      <c r="J80">
        <v>19</v>
      </c>
      <c r="K80">
        <v>60</v>
      </c>
      <c r="L80">
        <v>22.5</v>
      </c>
      <c r="M80">
        <v>124</v>
      </c>
      <c r="N80" s="36">
        <v>91.5</v>
      </c>
      <c r="O80" s="692">
        <v>48</v>
      </c>
      <c r="P80" s="693">
        <v>32</v>
      </c>
      <c r="Q80" s="694">
        <v>91</v>
      </c>
      <c r="R80" s="695">
        <v>43</v>
      </c>
      <c r="S80" s="696">
        <v>68</v>
      </c>
      <c r="T80" s="697">
        <v>117</v>
      </c>
      <c r="U80" s="698">
        <v>58</v>
      </c>
      <c r="V80" s="699">
        <v>111</v>
      </c>
      <c r="W80" s="700">
        <v>143.5</v>
      </c>
      <c r="X80" s="701">
        <v>149</v>
      </c>
      <c r="Y80" s="702">
        <v>169.5</v>
      </c>
      <c r="Z80" s="703">
        <v>315.5</v>
      </c>
      <c r="AA80" s="1665">
        <v>71.5</v>
      </c>
      <c r="AB80" s="1666">
        <v>104.5</v>
      </c>
      <c r="AC80" s="1667">
        <v>94.5</v>
      </c>
      <c r="AD80" s="1668">
        <v>140</v>
      </c>
      <c r="AE80" s="1669">
        <v>115</v>
      </c>
      <c r="AF80" s="1670">
        <v>109</v>
      </c>
      <c r="AG80" s="1671">
        <v>80.5</v>
      </c>
      <c r="AH80" s="15">
        <f t="shared" ref="AH80:CL80" si="447">AH92*AH56</f>
        <v>216.86466758080311</v>
      </c>
      <c r="AI80" s="15">
        <f t="shared" si="447"/>
        <v>282.1416458932419</v>
      </c>
      <c r="AJ80" s="15">
        <f t="shared" si="447"/>
        <v>285.01818093290007</v>
      </c>
      <c r="AK80" s="15">
        <f t="shared" si="447"/>
        <v>335.73599330290926</v>
      </c>
      <c r="AL80" s="96">
        <f t="shared" si="447"/>
        <v>396.58399414567276</v>
      </c>
      <c r="AM80" s="15">
        <f t="shared" si="447"/>
        <v>235.11252960000002</v>
      </c>
      <c r="AN80" s="15">
        <f t="shared" si="447"/>
        <v>262.9801991408446</v>
      </c>
      <c r="AO80" s="15">
        <f t="shared" si="447"/>
        <v>375.89777578124904</v>
      </c>
      <c r="AP80" s="15">
        <f t="shared" si="447"/>
        <v>552.31927692307579</v>
      </c>
      <c r="AQ80" s="15">
        <f t="shared" si="447"/>
        <v>427.59954738675742</v>
      </c>
      <c r="AR80" s="15">
        <f t="shared" si="447"/>
        <v>411.20101396267938</v>
      </c>
      <c r="AS80" s="15">
        <f t="shared" si="447"/>
        <v>261.62929701273271</v>
      </c>
      <c r="AT80" s="15">
        <f t="shared" si="447"/>
        <v>297.86216878500505</v>
      </c>
      <c r="AU80" s="15">
        <f t="shared" si="447"/>
        <v>340.77692464943732</v>
      </c>
      <c r="AV80" s="15">
        <f t="shared" si="447"/>
        <v>314.48216492244427</v>
      </c>
      <c r="AW80" s="15">
        <f t="shared" si="447"/>
        <v>351.20017160550628</v>
      </c>
      <c r="AX80" s="96">
        <f t="shared" si="447"/>
        <v>409.79431105608671</v>
      </c>
      <c r="AY80" s="15">
        <f t="shared" si="447"/>
        <v>264.25955744691538</v>
      </c>
      <c r="AZ80" s="15">
        <f t="shared" si="447"/>
        <v>272.04593074718912</v>
      </c>
      <c r="BA80" s="15">
        <f t="shared" si="447"/>
        <v>422.02530866418186</v>
      </c>
      <c r="BB80" s="15">
        <f t="shared" si="447"/>
        <v>635.02184770155679</v>
      </c>
      <c r="BC80" s="15">
        <f t="shared" si="447"/>
        <v>537.4555457458539</v>
      </c>
      <c r="BD80" s="15">
        <f t="shared" si="447"/>
        <v>491.58339462701065</v>
      </c>
      <c r="BE80" s="15">
        <f t="shared" si="447"/>
        <v>317.27707398012097</v>
      </c>
      <c r="BF80" s="15">
        <f t="shared" si="447"/>
        <v>370.54281075034424</v>
      </c>
      <c r="BG80" s="15">
        <f t="shared" si="447"/>
        <v>449.11737519573256</v>
      </c>
      <c r="BH80" s="15">
        <f t="shared" si="447"/>
        <v>409.47613569159114</v>
      </c>
      <c r="BI80" s="15">
        <f t="shared" si="447"/>
        <v>449.19260564871701</v>
      </c>
      <c r="BJ80" s="96">
        <f t="shared" si="447"/>
        <v>491.70698700561189</v>
      </c>
      <c r="BK80" s="15">
        <f t="shared" si="447"/>
        <v>308.55207464233183</v>
      </c>
      <c r="BL80" s="15">
        <f t="shared" si="447"/>
        <v>319.89791693486967</v>
      </c>
      <c r="BM80" s="15">
        <f t="shared" si="447"/>
        <v>498.55040763675458</v>
      </c>
      <c r="BN80" s="15">
        <f t="shared" si="447"/>
        <v>786.14245370613401</v>
      </c>
      <c r="BO80" s="15">
        <f t="shared" si="447"/>
        <v>673.54563984776883</v>
      </c>
      <c r="BP80" s="15">
        <f t="shared" si="447"/>
        <v>622.08358627758707</v>
      </c>
      <c r="BQ80" s="15">
        <f t="shared" si="447"/>
        <v>429.05131297939585</v>
      </c>
      <c r="BR80" s="15">
        <f t="shared" si="447"/>
        <v>498.80960593704032</v>
      </c>
      <c r="BS80" s="15">
        <f t="shared" si="447"/>
        <v>601.81067522571107</v>
      </c>
      <c r="BT80" s="15">
        <f t="shared" si="447"/>
        <v>561.41351104980163</v>
      </c>
      <c r="BU80" s="15">
        <f t="shared" si="447"/>
        <v>603.87822801358789</v>
      </c>
      <c r="BV80" s="96">
        <f t="shared" si="447"/>
        <v>660.71498871963445</v>
      </c>
      <c r="BW80" s="15">
        <f t="shared" si="447"/>
        <v>415.82346330286362</v>
      </c>
      <c r="BX80" s="15">
        <f t="shared" si="447"/>
        <v>421.25181700141371</v>
      </c>
      <c r="BY80" s="15">
        <f t="shared" si="447"/>
        <v>646.83782383312791</v>
      </c>
      <c r="BZ80" s="15">
        <f t="shared" si="447"/>
        <v>1005.6156944570783</v>
      </c>
      <c r="CA80" s="15">
        <f t="shared" si="447"/>
        <v>827.62449319478594</v>
      </c>
      <c r="CB80" s="15">
        <f t="shared" si="447"/>
        <v>751.57449078726859</v>
      </c>
      <c r="CC80" s="15">
        <f t="shared" si="447"/>
        <v>508.85459809733601</v>
      </c>
      <c r="CD80" s="15">
        <f t="shared" si="447"/>
        <v>600.22234540021134</v>
      </c>
      <c r="CE80" s="15">
        <f t="shared" si="447"/>
        <v>720.71963084785614</v>
      </c>
      <c r="CF80" s="15">
        <f t="shared" si="447"/>
        <v>667.04272208906229</v>
      </c>
      <c r="CG80" s="15">
        <f t="shared" si="447"/>
        <v>719.65379046461942</v>
      </c>
      <c r="CH80" s="96">
        <f t="shared" si="447"/>
        <v>782.12428755390124</v>
      </c>
      <c r="CI80" s="15">
        <f t="shared" si="447"/>
        <v>476.12001605589529</v>
      </c>
      <c r="CJ80" s="15">
        <f t="shared" si="447"/>
        <v>481.57991938438175</v>
      </c>
      <c r="CK80" s="15">
        <f t="shared" si="447"/>
        <v>739.96845317409827</v>
      </c>
      <c r="CL80" s="15">
        <f t="shared" si="447"/>
        <v>1154.5049254570758</v>
      </c>
      <c r="CM80" s="15">
        <f t="shared" ref="CM80:CT80" si="448">CM92*CM56</f>
        <v>956.33078613282385</v>
      </c>
      <c r="CN80" s="15">
        <f t="shared" si="448"/>
        <v>874.25869247398634</v>
      </c>
      <c r="CO80" s="15">
        <f t="shared" si="448"/>
        <v>597.456679108858</v>
      </c>
      <c r="CP80" s="15">
        <f t="shared" si="448"/>
        <v>706.67528295211741</v>
      </c>
      <c r="CQ80" s="15">
        <f t="shared" si="448"/>
        <v>850.24932321620327</v>
      </c>
      <c r="CR80" s="15">
        <f t="shared" si="448"/>
        <v>807.04894278627739</v>
      </c>
      <c r="CS80" s="15">
        <f t="shared" si="448"/>
        <v>873.34964675946503</v>
      </c>
      <c r="CT80" s="96">
        <f t="shared" si="448"/>
        <v>951.91915614066238</v>
      </c>
    </row>
    <row r="81" spans="1:98" x14ac:dyDescent="0.25">
      <c r="A81" s="4" t="s">
        <v>182</v>
      </c>
      <c r="B81" s="1378" t="s">
        <v>150</v>
      </c>
      <c r="C81" s="1378"/>
      <c r="D81" s="1378"/>
      <c r="E81" s="1378"/>
      <c r="F81" s="1378"/>
      <c r="G81" s="1378"/>
      <c r="H81" s="1378"/>
      <c r="I81" s="1378"/>
      <c r="J81" s="1378"/>
      <c r="K81" s="1378"/>
      <c r="L81" s="1378"/>
      <c r="M81" s="1378"/>
      <c r="O81" s="872"/>
      <c r="P81" s="872"/>
      <c r="Q81" s="872"/>
      <c r="R81" s="872"/>
      <c r="S81" s="872"/>
      <c r="T81" s="872"/>
      <c r="U81" s="872"/>
      <c r="V81" s="872"/>
      <c r="W81" s="872"/>
      <c r="X81" s="872"/>
      <c r="Y81" s="872"/>
      <c r="Z81" s="872"/>
      <c r="AA81" s="872"/>
      <c r="AB81" s="1672">
        <v>81</v>
      </c>
      <c r="AC81" s="1673">
        <v>64</v>
      </c>
      <c r="AD81" s="1674">
        <v>159</v>
      </c>
      <c r="AE81" s="1675">
        <v>57</v>
      </c>
      <c r="AF81" s="1676">
        <v>47</v>
      </c>
      <c r="AG81" s="1677">
        <v>49</v>
      </c>
      <c r="AH81" s="15"/>
      <c r="AI81" s="15"/>
      <c r="AJ81" s="15"/>
      <c r="AK81" s="15"/>
      <c r="AL81" s="96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96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96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96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96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96"/>
    </row>
    <row r="82" spans="1:98" s="5" customFormat="1" x14ac:dyDescent="0.25">
      <c r="B82" s="1" t="s">
        <v>3</v>
      </c>
      <c r="C82" s="9">
        <f>SUM(C75:C80)</f>
        <v>320</v>
      </c>
      <c r="D82" s="9">
        <f t="shared" ref="D82" si="449">SUM(D75:D80)</f>
        <v>274</v>
      </c>
      <c r="E82" s="9">
        <f t="shared" ref="E82" si="450">SUM(E75:E80)</f>
        <v>445</v>
      </c>
      <c r="F82" s="9">
        <f t="shared" ref="F82" si="451">SUM(F75:F80)</f>
        <v>473</v>
      </c>
      <c r="G82" s="9">
        <f t="shared" ref="G82" si="452">SUM(G75:G80)</f>
        <v>500</v>
      </c>
      <c r="H82" s="9">
        <f t="shared" ref="H82" si="453">SUM(H75:H80)</f>
        <v>552</v>
      </c>
      <c r="I82" s="9">
        <f t="shared" ref="I82" si="454">SUM(I75:I80)</f>
        <v>684</v>
      </c>
      <c r="J82" s="9">
        <f t="shared" ref="J82" si="455">SUM(J75:J80)</f>
        <v>460</v>
      </c>
      <c r="K82" s="9">
        <f t="shared" ref="K82" si="456">SUM(K75:K80)</f>
        <v>1054</v>
      </c>
      <c r="L82" s="9">
        <f t="shared" ref="L82" si="457">SUM(L75:L80)</f>
        <v>783</v>
      </c>
      <c r="M82" s="9">
        <f t="shared" ref="M82" si="458">SUM(M75:M80)</f>
        <v>1381</v>
      </c>
      <c r="N82" s="98">
        <f t="shared" ref="N82" si="459">SUM(N75:N80)</f>
        <v>1329</v>
      </c>
      <c r="O82" s="9">
        <f t="shared" ref="O82" si="460">SUM(O75:O80)</f>
        <v>451</v>
      </c>
      <c r="P82" s="9">
        <f t="shared" ref="P82" si="461">SUM(P75:P80)</f>
        <v>471</v>
      </c>
      <c r="Q82" s="9">
        <f t="shared" ref="Q82" si="462">SUM(Q75:Q80)</f>
        <v>1035</v>
      </c>
      <c r="R82" s="9">
        <f>SUM(R75:R80)</f>
        <v>671</v>
      </c>
      <c r="S82" s="9">
        <f t="shared" ref="S82" si="463">SUM(S75:S80)</f>
        <v>933</v>
      </c>
      <c r="T82" s="9">
        <f t="shared" ref="T82" si="464">SUM(T75:T80)</f>
        <v>1726</v>
      </c>
      <c r="U82" s="154">
        <f t="shared" ref="U82" si="465">SUM(U75:U80)</f>
        <v>1052</v>
      </c>
      <c r="V82" s="154">
        <f t="shared" ref="V82" si="466">SUM(V75:V80)</f>
        <v>1291</v>
      </c>
      <c r="W82" s="154">
        <f t="shared" ref="W82" si="467">SUM(W75:W80)</f>
        <v>1991.5</v>
      </c>
      <c r="X82" s="154">
        <f t="shared" ref="X82" si="468">SUM(X75:X80)</f>
        <v>1429</v>
      </c>
      <c r="Y82" s="154">
        <f t="shared" ref="Y82" si="469">SUM(Y75:Y80)</f>
        <v>1616</v>
      </c>
      <c r="Z82" s="155">
        <f t="shared" ref="Z82:CK82" si="470">SUM(Z75:Z80)</f>
        <v>3158.5</v>
      </c>
      <c r="AA82" s="16">
        <f t="shared" si="470"/>
        <v>860.5</v>
      </c>
      <c r="AB82" s="16">
        <f t="shared" si="470"/>
        <v>1231.5</v>
      </c>
      <c r="AC82" s="16">
        <f t="shared" si="470"/>
        <v>1928.5</v>
      </c>
      <c r="AD82" s="16">
        <f t="shared" si="470"/>
        <v>1384</v>
      </c>
      <c r="AE82" s="16">
        <f t="shared" si="470"/>
        <v>1195</v>
      </c>
      <c r="AF82" s="16">
        <f t="shared" si="470"/>
        <v>1695.5</v>
      </c>
      <c r="AG82" s="16">
        <f t="shared" si="470"/>
        <v>1267</v>
      </c>
      <c r="AH82" s="16">
        <f t="shared" si="470"/>
        <v>1463.7866043182191</v>
      </c>
      <c r="AI82" s="16">
        <f t="shared" si="470"/>
        <v>1723.6394336050789</v>
      </c>
      <c r="AJ82" s="16">
        <f t="shared" si="470"/>
        <v>1547.6116019438666</v>
      </c>
      <c r="AK82" s="16">
        <f t="shared" si="470"/>
        <v>1706.7508993755962</v>
      </c>
      <c r="AL82" s="97">
        <f t="shared" si="470"/>
        <v>1989.6587420307094</v>
      </c>
      <c r="AM82" s="16">
        <f t="shared" si="470"/>
        <v>1173.7382682720786</v>
      </c>
      <c r="AN82" s="16">
        <f t="shared" si="470"/>
        <v>1185.7402038896114</v>
      </c>
      <c r="AO82" s="16">
        <f t="shared" si="470"/>
        <v>2960.0520038802661</v>
      </c>
      <c r="AP82" s="16">
        <f t="shared" si="470"/>
        <v>2323.685214947041</v>
      </c>
      <c r="AQ82" s="16">
        <f t="shared" si="470"/>
        <v>2195.0968882462043</v>
      </c>
      <c r="AR82" s="16">
        <f t="shared" si="470"/>
        <v>2573.1401679088976</v>
      </c>
      <c r="AS82" s="16">
        <f t="shared" si="470"/>
        <v>1815.343626123559</v>
      </c>
      <c r="AT82" s="16">
        <f t="shared" si="470"/>
        <v>1826.5168663670711</v>
      </c>
      <c r="AU82" s="16">
        <f t="shared" si="470"/>
        <v>2079.3653682743179</v>
      </c>
      <c r="AV82" s="16">
        <f t="shared" si="470"/>
        <v>1864.9896063129333</v>
      </c>
      <c r="AW82" s="16">
        <f t="shared" si="470"/>
        <v>2043.3873972259107</v>
      </c>
      <c r="AX82" s="97">
        <f t="shared" si="470"/>
        <v>2333.5590672830908</v>
      </c>
      <c r="AY82" s="16">
        <f t="shared" si="470"/>
        <v>1385.5885531112892</v>
      </c>
      <c r="AZ82" s="16">
        <f t="shared" si="470"/>
        <v>1392.2341527926487</v>
      </c>
      <c r="BA82" s="16">
        <f t="shared" si="470"/>
        <v>3859.3206891500026</v>
      </c>
      <c r="BB82" s="16">
        <f t="shared" si="470"/>
        <v>3150.4904284181957</v>
      </c>
      <c r="BC82" s="16">
        <f t="shared" si="470"/>
        <v>2976.4472389813991</v>
      </c>
      <c r="BD82" s="16">
        <f t="shared" si="470"/>
        <v>3453.3253981857861</v>
      </c>
      <c r="BE82" s="16">
        <f t="shared" si="470"/>
        <v>2593.8659211386557</v>
      </c>
      <c r="BF82" s="16">
        <f t="shared" si="470"/>
        <v>2544.1671409788673</v>
      </c>
      <c r="BG82" s="16">
        <f t="shared" si="470"/>
        <v>2877.2091193168549</v>
      </c>
      <c r="BH82" s="16">
        <f t="shared" si="470"/>
        <v>2691.299163958151</v>
      </c>
      <c r="BI82" s="16">
        <f t="shared" si="470"/>
        <v>2893.1806574357556</v>
      </c>
      <c r="BJ82" s="97">
        <f t="shared" si="470"/>
        <v>3222.4942612847726</v>
      </c>
      <c r="BK82" s="16">
        <f t="shared" si="470"/>
        <v>1776.3086436324256</v>
      </c>
      <c r="BL82" s="16">
        <f t="shared" si="470"/>
        <v>1784.474032746379</v>
      </c>
      <c r="BM82" s="16">
        <f t="shared" si="470"/>
        <v>4819.6167922783598</v>
      </c>
      <c r="BN82" s="16">
        <f t="shared" si="470"/>
        <v>3880.8134763410053</v>
      </c>
      <c r="BO82" s="16">
        <f t="shared" si="470"/>
        <v>3619.8636875634338</v>
      </c>
      <c r="BP82" s="16">
        <f t="shared" si="470"/>
        <v>4141.2624797656299</v>
      </c>
      <c r="BQ82" s="16">
        <f t="shared" si="470"/>
        <v>3142.5993237230309</v>
      </c>
      <c r="BR82" s="16">
        <f t="shared" si="470"/>
        <v>3073.2455098153155</v>
      </c>
      <c r="BS82" s="16">
        <f t="shared" si="470"/>
        <v>3458.5458929632032</v>
      </c>
      <c r="BT82" s="16">
        <f t="shared" si="470"/>
        <v>3210.9878913974271</v>
      </c>
      <c r="BU82" s="16">
        <f t="shared" si="470"/>
        <v>3417.7715454133631</v>
      </c>
      <c r="BV82" s="97">
        <f t="shared" si="470"/>
        <v>3785.4908200781401</v>
      </c>
      <c r="BW82" s="16">
        <f t="shared" si="470"/>
        <v>2102.4778073108605</v>
      </c>
      <c r="BX82" s="16">
        <f t="shared" si="470"/>
        <v>2107.9890578387317</v>
      </c>
      <c r="BY82" s="16">
        <f t="shared" si="470"/>
        <v>5631.4283282922506</v>
      </c>
      <c r="BZ82" s="16">
        <f t="shared" si="470"/>
        <v>4603.4586973934647</v>
      </c>
      <c r="CA82" s="16">
        <f t="shared" si="470"/>
        <v>4266.233633168873</v>
      </c>
      <c r="CB82" s="16">
        <f t="shared" si="470"/>
        <v>4870.7967040084777</v>
      </c>
      <c r="CC82" s="16">
        <f t="shared" si="470"/>
        <v>3698.2362126219614</v>
      </c>
      <c r="CD82" s="16">
        <f t="shared" si="470"/>
        <v>3695.213639968601</v>
      </c>
      <c r="CE82" s="16">
        <f t="shared" si="470"/>
        <v>4160.6015912141083</v>
      </c>
      <c r="CF82" s="16">
        <f t="shared" si="470"/>
        <v>3878.3436218019478</v>
      </c>
      <c r="CG82" s="16">
        <f t="shared" si="470"/>
        <v>4177.4151207030518</v>
      </c>
      <c r="CH82" s="97">
        <f t="shared" si="470"/>
        <v>4628.9009891461383</v>
      </c>
      <c r="CI82" s="16">
        <f t="shared" si="470"/>
        <v>2489.1735211418622</v>
      </c>
      <c r="CJ82" s="16">
        <f t="shared" si="470"/>
        <v>2493.1503657223907</v>
      </c>
      <c r="CK82" s="16">
        <f t="shared" si="470"/>
        <v>6695.3396820921198</v>
      </c>
      <c r="CL82" s="16">
        <f t="shared" ref="CL82:CT82" si="471">SUM(CL75:CL80)</f>
        <v>5449.5990966135587</v>
      </c>
      <c r="CM82" s="16">
        <f t="shared" si="471"/>
        <v>5060.8526293513514</v>
      </c>
      <c r="CN82" s="16">
        <f t="shared" si="471"/>
        <v>5787.7748420441194</v>
      </c>
      <c r="CO82" s="16">
        <f t="shared" si="471"/>
        <v>4401.6795974451879</v>
      </c>
      <c r="CP82" s="16">
        <f t="shared" si="471"/>
        <v>4396.4215359316877</v>
      </c>
      <c r="CQ82" s="16">
        <f t="shared" si="471"/>
        <v>4948.9996473007204</v>
      </c>
      <c r="CR82" s="16">
        <f t="shared" si="471"/>
        <v>4707.2347293524581</v>
      </c>
      <c r="CS82" s="16">
        <f t="shared" si="471"/>
        <v>5070.1866292129271</v>
      </c>
      <c r="CT82" s="97">
        <f t="shared" si="471"/>
        <v>5618.3060107111824</v>
      </c>
    </row>
    <row r="84" spans="1:98" s="116" customFormat="1" x14ac:dyDescent="0.25">
      <c r="B84" s="63"/>
      <c r="C84" s="63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5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5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5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5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115"/>
      <c r="BK84" s="114"/>
      <c r="BL84" s="114"/>
      <c r="BM84" s="114"/>
      <c r="BN84" s="114"/>
      <c r="BO84" s="114"/>
      <c r="BP84" s="114"/>
      <c r="BQ84" s="114"/>
      <c r="BR84" s="114"/>
      <c r="BS84" s="114"/>
      <c r="BT84" s="114"/>
      <c r="BU84" s="114"/>
      <c r="BV84" s="115"/>
      <c r="BW84" s="114"/>
      <c r="BX84" s="114"/>
      <c r="BY84" s="114"/>
      <c r="BZ84" s="114"/>
      <c r="CA84" s="114"/>
      <c r="CB84" s="114"/>
      <c r="CC84" s="114"/>
      <c r="CD84" s="114"/>
      <c r="CE84" s="114"/>
      <c r="CF84" s="114"/>
      <c r="CG84" s="114"/>
      <c r="CH84" s="115"/>
      <c r="CI84" s="114"/>
      <c r="CJ84" s="114"/>
      <c r="CK84" s="114"/>
      <c r="CL84" s="114"/>
      <c r="CM84" s="114"/>
      <c r="CN84" s="114"/>
      <c r="CO84" s="114"/>
      <c r="CP84" s="114"/>
      <c r="CQ84" s="114"/>
      <c r="CR84" s="114"/>
      <c r="CS84" s="114"/>
      <c r="CT84" s="115"/>
    </row>
    <row r="85" spans="1:98" s="104" customFormat="1" x14ac:dyDescent="0.25">
      <c r="B85" s="104" t="s">
        <v>13</v>
      </c>
      <c r="C85" s="104">
        <f t="shared" ref="C85:BN85" si="472">C33</f>
        <v>42005</v>
      </c>
      <c r="D85" s="104">
        <f t="shared" si="472"/>
        <v>42036</v>
      </c>
      <c r="E85" s="104">
        <f t="shared" si="472"/>
        <v>42064</v>
      </c>
      <c r="F85" s="104">
        <f t="shared" si="472"/>
        <v>42095</v>
      </c>
      <c r="G85" s="104">
        <f t="shared" si="472"/>
        <v>42125</v>
      </c>
      <c r="H85" s="104">
        <f t="shared" si="472"/>
        <v>42156</v>
      </c>
      <c r="I85" s="104">
        <f t="shared" si="472"/>
        <v>42186</v>
      </c>
      <c r="J85" s="104">
        <f t="shared" si="472"/>
        <v>42217</v>
      </c>
      <c r="K85" s="104">
        <f t="shared" si="472"/>
        <v>42248</v>
      </c>
      <c r="L85" s="104">
        <f t="shared" si="472"/>
        <v>42278</v>
      </c>
      <c r="M85" s="104">
        <f t="shared" si="472"/>
        <v>42309</v>
      </c>
      <c r="N85" s="105">
        <f t="shared" si="472"/>
        <v>42339</v>
      </c>
      <c r="O85" s="144">
        <f t="shared" si="472"/>
        <v>42370</v>
      </c>
      <c r="P85" s="144">
        <f t="shared" si="472"/>
        <v>42401</v>
      </c>
      <c r="Q85" s="144">
        <f t="shared" si="472"/>
        <v>42430</v>
      </c>
      <c r="R85" s="144">
        <f t="shared" si="472"/>
        <v>42461</v>
      </c>
      <c r="S85" s="144">
        <f t="shared" si="472"/>
        <v>42491</v>
      </c>
      <c r="T85" s="144">
        <f t="shared" si="472"/>
        <v>42522</v>
      </c>
      <c r="U85" s="144">
        <f t="shared" si="472"/>
        <v>42552</v>
      </c>
      <c r="V85" s="144">
        <f t="shared" si="472"/>
        <v>42583</v>
      </c>
      <c r="W85" s="104">
        <f t="shared" si="472"/>
        <v>42614</v>
      </c>
      <c r="X85" s="104">
        <f t="shared" si="472"/>
        <v>42644</v>
      </c>
      <c r="Y85" s="104">
        <f t="shared" si="472"/>
        <v>42675</v>
      </c>
      <c r="Z85" s="105">
        <f t="shared" si="472"/>
        <v>42705</v>
      </c>
      <c r="AA85" s="104">
        <f t="shared" si="472"/>
        <v>42752</v>
      </c>
      <c r="AB85" s="104">
        <f t="shared" si="472"/>
        <v>42783</v>
      </c>
      <c r="AC85" s="104">
        <f t="shared" si="472"/>
        <v>42811</v>
      </c>
      <c r="AD85" s="104">
        <f t="shared" si="472"/>
        <v>42842</v>
      </c>
      <c r="AE85" s="104">
        <f t="shared" si="472"/>
        <v>42872</v>
      </c>
      <c r="AF85" s="104">
        <f t="shared" si="472"/>
        <v>42903</v>
      </c>
      <c r="AG85" s="104">
        <f t="shared" si="472"/>
        <v>42933</v>
      </c>
      <c r="AH85" s="104">
        <f t="shared" si="472"/>
        <v>42964</v>
      </c>
      <c r="AI85" s="104">
        <f t="shared" si="472"/>
        <v>42995</v>
      </c>
      <c r="AJ85" s="104">
        <f t="shared" si="472"/>
        <v>43025</v>
      </c>
      <c r="AK85" s="104">
        <f t="shared" si="472"/>
        <v>43056</v>
      </c>
      <c r="AL85" s="105">
        <f t="shared" si="472"/>
        <v>43086</v>
      </c>
      <c r="AM85" s="104">
        <f t="shared" si="472"/>
        <v>43118</v>
      </c>
      <c r="AN85" s="104">
        <f t="shared" si="472"/>
        <v>43149</v>
      </c>
      <c r="AO85" s="104">
        <f t="shared" si="472"/>
        <v>43177</v>
      </c>
      <c r="AP85" s="104">
        <f t="shared" si="472"/>
        <v>43208</v>
      </c>
      <c r="AQ85" s="104">
        <f t="shared" si="472"/>
        <v>43238</v>
      </c>
      <c r="AR85" s="104">
        <f t="shared" si="472"/>
        <v>43269</v>
      </c>
      <c r="AS85" s="104">
        <f t="shared" si="472"/>
        <v>43299</v>
      </c>
      <c r="AT85" s="104">
        <f t="shared" si="472"/>
        <v>43330</v>
      </c>
      <c r="AU85" s="104">
        <f t="shared" si="472"/>
        <v>43361</v>
      </c>
      <c r="AV85" s="104">
        <f t="shared" si="472"/>
        <v>43391</v>
      </c>
      <c r="AW85" s="104">
        <f t="shared" si="472"/>
        <v>43422</v>
      </c>
      <c r="AX85" s="105">
        <f t="shared" si="472"/>
        <v>43452</v>
      </c>
      <c r="AY85" s="104">
        <f t="shared" si="472"/>
        <v>43483</v>
      </c>
      <c r="AZ85" s="104">
        <f t="shared" si="472"/>
        <v>43514</v>
      </c>
      <c r="BA85" s="104">
        <f t="shared" si="472"/>
        <v>43542</v>
      </c>
      <c r="BB85" s="104">
        <f t="shared" si="472"/>
        <v>43573</v>
      </c>
      <c r="BC85" s="104">
        <f t="shared" si="472"/>
        <v>43603</v>
      </c>
      <c r="BD85" s="104">
        <f t="shared" si="472"/>
        <v>43634</v>
      </c>
      <c r="BE85" s="104">
        <f t="shared" si="472"/>
        <v>43664</v>
      </c>
      <c r="BF85" s="104">
        <f t="shared" si="472"/>
        <v>43695</v>
      </c>
      <c r="BG85" s="104">
        <f t="shared" si="472"/>
        <v>43726</v>
      </c>
      <c r="BH85" s="104">
        <f t="shared" si="472"/>
        <v>43756</v>
      </c>
      <c r="BI85" s="104">
        <f t="shared" si="472"/>
        <v>43787</v>
      </c>
      <c r="BJ85" s="105">
        <f t="shared" si="472"/>
        <v>43817</v>
      </c>
      <c r="BK85" s="104">
        <f t="shared" si="472"/>
        <v>43848</v>
      </c>
      <c r="BL85" s="104">
        <f t="shared" si="472"/>
        <v>43879</v>
      </c>
      <c r="BM85" s="104">
        <f t="shared" si="472"/>
        <v>43908</v>
      </c>
      <c r="BN85" s="104">
        <f t="shared" si="472"/>
        <v>43939</v>
      </c>
      <c r="BO85" s="104">
        <f t="shared" ref="BO85:CT85" si="473">BO33</f>
        <v>43969</v>
      </c>
      <c r="BP85" s="104">
        <f t="shared" si="473"/>
        <v>44000</v>
      </c>
      <c r="BQ85" s="104">
        <f t="shared" si="473"/>
        <v>44030</v>
      </c>
      <c r="BR85" s="104">
        <f t="shared" si="473"/>
        <v>44061</v>
      </c>
      <c r="BS85" s="104">
        <f t="shared" si="473"/>
        <v>44092</v>
      </c>
      <c r="BT85" s="104">
        <f t="shared" si="473"/>
        <v>44122</v>
      </c>
      <c r="BU85" s="104">
        <f t="shared" si="473"/>
        <v>44153</v>
      </c>
      <c r="BV85" s="105">
        <f t="shared" si="473"/>
        <v>44183</v>
      </c>
      <c r="BW85" s="104">
        <f t="shared" si="473"/>
        <v>44214</v>
      </c>
      <c r="BX85" s="104">
        <f t="shared" si="473"/>
        <v>44245</v>
      </c>
      <c r="BY85" s="104">
        <f t="shared" si="473"/>
        <v>44273</v>
      </c>
      <c r="BZ85" s="104">
        <f t="shared" si="473"/>
        <v>44304</v>
      </c>
      <c r="CA85" s="104">
        <f t="shared" si="473"/>
        <v>44334</v>
      </c>
      <c r="CB85" s="104">
        <f t="shared" si="473"/>
        <v>44365</v>
      </c>
      <c r="CC85" s="104">
        <f t="shared" si="473"/>
        <v>44395</v>
      </c>
      <c r="CD85" s="104">
        <f t="shared" si="473"/>
        <v>44426</v>
      </c>
      <c r="CE85" s="104">
        <f t="shared" si="473"/>
        <v>44457</v>
      </c>
      <c r="CF85" s="104">
        <f t="shared" si="473"/>
        <v>44487</v>
      </c>
      <c r="CG85" s="104">
        <f t="shared" si="473"/>
        <v>44518</v>
      </c>
      <c r="CH85" s="105">
        <f t="shared" si="473"/>
        <v>44548</v>
      </c>
      <c r="CI85" s="104">
        <f t="shared" si="473"/>
        <v>44579</v>
      </c>
      <c r="CJ85" s="104">
        <f t="shared" si="473"/>
        <v>44610</v>
      </c>
      <c r="CK85" s="104">
        <f t="shared" si="473"/>
        <v>44638</v>
      </c>
      <c r="CL85" s="104">
        <f t="shared" si="473"/>
        <v>44669</v>
      </c>
      <c r="CM85" s="104">
        <f t="shared" si="473"/>
        <v>44699</v>
      </c>
      <c r="CN85" s="104">
        <f t="shared" si="473"/>
        <v>44730</v>
      </c>
      <c r="CO85" s="104">
        <f t="shared" si="473"/>
        <v>44760</v>
      </c>
      <c r="CP85" s="104">
        <f t="shared" si="473"/>
        <v>44791</v>
      </c>
      <c r="CQ85" s="104">
        <f t="shared" si="473"/>
        <v>44822</v>
      </c>
      <c r="CR85" s="104">
        <f t="shared" si="473"/>
        <v>44852</v>
      </c>
      <c r="CS85" s="104">
        <f t="shared" si="473"/>
        <v>44883</v>
      </c>
      <c r="CT85" s="105">
        <f t="shared" si="473"/>
        <v>44913</v>
      </c>
    </row>
    <row r="86" spans="1:98" x14ac:dyDescent="0.25">
      <c r="A86" s="4" t="s">
        <v>183</v>
      </c>
      <c r="B86" t="s">
        <v>142</v>
      </c>
      <c r="C86" s="13">
        <f t="shared" ref="C86:C92" si="474">IFERROR(C74/C50,"")</f>
        <v>2</v>
      </c>
      <c r="D86" s="13">
        <f t="shared" ref="D86:N86" si="475">IFERROR(D74/D50,"")</f>
        <v>1.6</v>
      </c>
      <c r="E86" s="13">
        <f t="shared" si="475"/>
        <v>3.7272727272727271</v>
      </c>
      <c r="F86" s="13">
        <f t="shared" si="475"/>
        <v>1.7272727272727273</v>
      </c>
      <c r="G86" s="13">
        <f t="shared" si="475"/>
        <v>1.1875</v>
      </c>
      <c r="H86" s="13">
        <f t="shared" si="475"/>
        <v>2</v>
      </c>
      <c r="I86" s="13">
        <f t="shared" si="475"/>
        <v>3.2857142857142856</v>
      </c>
      <c r="J86" s="13">
        <f t="shared" si="475"/>
        <v>1.7692307692307692</v>
      </c>
      <c r="K86" s="13">
        <f t="shared" si="475"/>
        <v>3.0588235294117645</v>
      </c>
      <c r="L86" s="13">
        <f t="shared" si="475"/>
        <v>1.7894736842105263</v>
      </c>
      <c r="M86" s="13">
        <f t="shared" si="475"/>
        <v>4.5</v>
      </c>
      <c r="N86" s="100">
        <f t="shared" si="475"/>
        <v>6.666666666666667</v>
      </c>
      <c r="O86" s="704">
        <v>1.4166666666666701</v>
      </c>
      <c r="P86" s="705">
        <v>1.5</v>
      </c>
      <c r="Q86" s="706">
        <v>2.4444444444444402</v>
      </c>
      <c r="R86" s="707">
        <v>1.92307692307692</v>
      </c>
      <c r="S86" s="708">
        <v>1.84615384615385</v>
      </c>
      <c r="T86" s="709">
        <v>2.2666666666666702</v>
      </c>
      <c r="U86" s="710">
        <v>2.2666666666666702</v>
      </c>
      <c r="V86" s="711">
        <v>2.5</v>
      </c>
      <c r="W86" s="712">
        <v>3.1153846153846199</v>
      </c>
      <c r="X86" s="713">
        <v>2.2727272727272698</v>
      </c>
      <c r="Y86" s="714">
        <v>1.8181818181818199</v>
      </c>
      <c r="Z86" s="715">
        <v>3.8846153846153801</v>
      </c>
      <c r="AA86" s="1678">
        <v>1.9807692307692308</v>
      </c>
      <c r="AB86" s="1679">
        <v>2.6428571428571401</v>
      </c>
      <c r="AC86" s="1680">
        <v>3.10606060606061</v>
      </c>
      <c r="AD86" s="1681">
        <v>2.1146496815286602</v>
      </c>
      <c r="AE86" s="1682">
        <v>2.3627450980392202</v>
      </c>
      <c r="AF86" s="1683">
        <v>1.7010869565217399</v>
      </c>
      <c r="AG86" s="1684">
        <v>2.828125</v>
      </c>
      <c r="AH86" s="309">
        <v>2.1</v>
      </c>
      <c r="AI86" s="309">
        <v>2.2999999999999998</v>
      </c>
      <c r="AJ86" s="309">
        <f>AI86*0.9</f>
        <v>2.0699999999999998</v>
      </c>
      <c r="AK86" s="309">
        <v>2.2000000000000002</v>
      </c>
      <c r="AL86" s="310">
        <v>2.2999999999999998</v>
      </c>
      <c r="AM86" s="311">
        <f>AA86*1.04</f>
        <v>2.06</v>
      </c>
      <c r="AN86" s="312">
        <f t="shared" ref="AN86:AN92" si="476">AB86*1.03</f>
        <v>2.7221428571428543</v>
      </c>
      <c r="AO86" s="312">
        <f t="shared" ref="AO86:AO92" si="477">AC86*1.03</f>
        <v>3.1992424242424282</v>
      </c>
      <c r="AP86" s="312">
        <f t="shared" ref="AP86:AP92" si="478">AD86*1.03</f>
        <v>2.1780891719745199</v>
      </c>
      <c r="AQ86" s="312">
        <f t="shared" ref="AQ86:AQ92" si="479">AE86*1.03</f>
        <v>2.433627450980397</v>
      </c>
      <c r="AR86" s="312">
        <f t="shared" ref="AR86:AR92" si="480">AF86*1.03</f>
        <v>1.7521195652173922</v>
      </c>
      <c r="AS86" s="312">
        <f>AG86*1.05</f>
        <v>2.9695312500000002</v>
      </c>
      <c r="AT86" s="312">
        <f>AH86*1.05</f>
        <v>2.2050000000000001</v>
      </c>
      <c r="AU86" s="312">
        <f>AI86*1.05</f>
        <v>2.415</v>
      </c>
      <c r="AV86" s="312">
        <f>AJ86*1.07</f>
        <v>2.2149000000000001</v>
      </c>
      <c r="AW86" s="312">
        <f>AK86*1.07</f>
        <v>2.3540000000000005</v>
      </c>
      <c r="AX86" s="313">
        <f>AL86*1.07</f>
        <v>2.4609999999999999</v>
      </c>
      <c r="AY86" s="311">
        <f>AM86*1.05</f>
        <v>2.1630000000000003</v>
      </c>
      <c r="AZ86" s="312">
        <f t="shared" ref="AZ86:AZ92" si="481">AN86*1.05</f>
        <v>2.8582499999999973</v>
      </c>
      <c r="BA86" s="312">
        <f t="shared" ref="BA86:BA92" si="482">AO86*1.05</f>
        <v>3.3592045454545496</v>
      </c>
      <c r="BB86" s="312">
        <f t="shared" ref="BB86:BB92" si="483">AP86*1.05</f>
        <v>2.2869936305732459</v>
      </c>
      <c r="BC86" s="312">
        <f t="shared" ref="BC86:BC92" si="484">AQ86*1.05</f>
        <v>2.5553088235294168</v>
      </c>
      <c r="BD86" s="312">
        <f t="shared" ref="BD86:BD92" si="485">AR86*1.05</f>
        <v>1.839725543478262</v>
      </c>
      <c r="BE86" s="312">
        <f t="shared" ref="BE86:BE92" si="486">AS86*1.05</f>
        <v>3.1180078125000001</v>
      </c>
      <c r="BF86" s="312">
        <f t="shared" ref="BF86:BF92" si="487">AT86*1.05</f>
        <v>2.3152500000000003</v>
      </c>
      <c r="BG86" s="312">
        <f t="shared" ref="BG86:BG92" si="488">AU86*1.05</f>
        <v>2.5357500000000002</v>
      </c>
      <c r="BH86" s="312">
        <f t="shared" ref="BH86:BH92" si="489">AV86*1.05</f>
        <v>2.3256450000000002</v>
      </c>
      <c r="BI86" s="312">
        <f t="shared" ref="BI86:BI92" si="490">AW86*1.05</f>
        <v>2.4717000000000007</v>
      </c>
      <c r="BJ86" s="313">
        <f t="shared" ref="BJ86:BJ92" si="491">AX86*1.05</f>
        <v>2.58405</v>
      </c>
      <c r="BK86" s="311">
        <f>AY86*1.02</f>
        <v>2.2062600000000003</v>
      </c>
      <c r="BL86" s="312">
        <f t="shared" ref="BL86:BV92" si="492">AZ86*1.02</f>
        <v>2.9154149999999972</v>
      </c>
      <c r="BM86" s="312">
        <f t="shared" si="492"/>
        <v>3.4263886363636407</v>
      </c>
      <c r="BN86" s="312">
        <f t="shared" si="492"/>
        <v>2.332733503184711</v>
      </c>
      <c r="BO86" s="312">
        <f t="shared" si="492"/>
        <v>2.606415000000005</v>
      </c>
      <c r="BP86" s="312">
        <f t="shared" si="492"/>
        <v>1.8765200543478273</v>
      </c>
      <c r="BQ86" s="312">
        <f t="shared" si="492"/>
        <v>3.1803679687500002</v>
      </c>
      <c r="BR86" s="312">
        <f t="shared" si="492"/>
        <v>2.3615550000000005</v>
      </c>
      <c r="BS86" s="312">
        <f t="shared" si="492"/>
        <v>2.586465</v>
      </c>
      <c r="BT86" s="312">
        <f t="shared" si="492"/>
        <v>2.3721579000000004</v>
      </c>
      <c r="BU86" s="312">
        <f t="shared" si="492"/>
        <v>2.5211340000000009</v>
      </c>
      <c r="BV86" s="313">
        <f t="shared" si="492"/>
        <v>2.6357309999999998</v>
      </c>
      <c r="BW86" s="311">
        <f>BK86*1.03</f>
        <v>2.2724478000000006</v>
      </c>
      <c r="BX86" s="312">
        <f t="shared" ref="BX86:CH92" si="493">BL86*1.03</f>
        <v>3.0028774499999971</v>
      </c>
      <c r="BY86" s="312">
        <f t="shared" si="493"/>
        <v>3.5291802954545499</v>
      </c>
      <c r="BZ86" s="312">
        <f t="shared" si="493"/>
        <v>2.4027155082802523</v>
      </c>
      <c r="CA86" s="312">
        <f t="shared" si="493"/>
        <v>2.6846074500000054</v>
      </c>
      <c r="CB86" s="312">
        <f t="shared" si="493"/>
        <v>1.9328156559782621</v>
      </c>
      <c r="CC86" s="312">
        <f t="shared" si="493"/>
        <v>3.2757790078125004</v>
      </c>
      <c r="CD86" s="312">
        <f t="shared" si="493"/>
        <v>2.4324016500000005</v>
      </c>
      <c r="CE86" s="312">
        <f t="shared" si="493"/>
        <v>2.6640589500000003</v>
      </c>
      <c r="CF86" s="312">
        <f t="shared" si="493"/>
        <v>2.4433226370000005</v>
      </c>
      <c r="CG86" s="312">
        <f t="shared" si="493"/>
        <v>2.5967680200000012</v>
      </c>
      <c r="CH86" s="313">
        <f t="shared" si="493"/>
        <v>2.7148029299999998</v>
      </c>
      <c r="CI86" s="311">
        <f>BW86*1.03</f>
        <v>2.3406212340000008</v>
      </c>
      <c r="CJ86" s="312">
        <f t="shared" ref="CJ86:CO92" si="494">BX86*1.03</f>
        <v>3.0929637734999971</v>
      </c>
      <c r="CK86" s="312">
        <f t="shared" si="494"/>
        <v>3.6350557043181864</v>
      </c>
      <c r="CL86" s="312">
        <f t="shared" si="494"/>
        <v>2.4747969735286599</v>
      </c>
      <c r="CM86" s="312">
        <f t="shared" si="494"/>
        <v>2.7651456735000055</v>
      </c>
      <c r="CN86" s="312">
        <f t="shared" si="494"/>
        <v>1.99080012565761</v>
      </c>
      <c r="CO86" s="312">
        <f t="shared" si="494"/>
        <v>3.3740523780468754</v>
      </c>
      <c r="CP86" s="312">
        <f>CD86*1.03</f>
        <v>2.5053736995000007</v>
      </c>
      <c r="CQ86" s="312">
        <f t="shared" ref="CQ86:CQ92" si="495">CE86*1.03</f>
        <v>2.7439807185000005</v>
      </c>
      <c r="CR86" s="312">
        <f t="shared" ref="CR86:CR92" si="496">CF86*1.03</f>
        <v>2.5166223161100008</v>
      </c>
      <c r="CS86" s="312">
        <f t="shared" ref="CS86:CS92" si="497">CG86*1.03</f>
        <v>2.6746710606000015</v>
      </c>
      <c r="CT86" s="313">
        <f t="shared" ref="CT86:CT92" si="498">CH86*1.03</f>
        <v>2.7962470178999999</v>
      </c>
    </row>
    <row r="87" spans="1:98" x14ac:dyDescent="0.25">
      <c r="A87" s="4" t="s">
        <v>184</v>
      </c>
      <c r="B87" t="s">
        <v>5</v>
      </c>
      <c r="C87" s="13">
        <f t="shared" si="474"/>
        <v>1.3116883116883118</v>
      </c>
      <c r="D87" s="13">
        <f t="shared" ref="D87:N87" si="499">IFERROR(D75/D51,"")</f>
        <v>1.1730769230769231</v>
      </c>
      <c r="E87" s="13">
        <f t="shared" si="499"/>
        <v>1.2911392405063291</v>
      </c>
      <c r="F87" s="13">
        <f t="shared" si="499"/>
        <v>1.4666666666666666</v>
      </c>
      <c r="G87" s="13">
        <f t="shared" si="499"/>
        <v>1.2383720930232558</v>
      </c>
      <c r="H87" s="13">
        <f t="shared" si="499"/>
        <v>1.3571428571428572</v>
      </c>
      <c r="I87" s="13">
        <f t="shared" si="499"/>
        <v>1.4557823129251701</v>
      </c>
      <c r="J87" s="13">
        <f t="shared" si="499"/>
        <v>1.2626262626262625</v>
      </c>
      <c r="K87" s="13">
        <f t="shared" si="499"/>
        <v>1.5</v>
      </c>
      <c r="L87" s="13">
        <f t="shared" si="499"/>
        <v>1.3206106870229009</v>
      </c>
      <c r="M87" s="13">
        <f t="shared" si="499"/>
        <v>1.68359375</v>
      </c>
      <c r="N87" s="100">
        <f t="shared" si="499"/>
        <v>1.5341614906832297</v>
      </c>
      <c r="O87" s="716">
        <v>1.3695652173913</v>
      </c>
      <c r="P87" s="717">
        <v>1.175</v>
      </c>
      <c r="Q87" s="718">
        <v>1.64171122994652</v>
      </c>
      <c r="R87" s="719">
        <v>1.3428571428571401</v>
      </c>
      <c r="S87" s="720">
        <v>1.35111111111111</v>
      </c>
      <c r="T87" s="721">
        <v>1.64130434782609</v>
      </c>
      <c r="U87" s="722">
        <v>1.36785714285714</v>
      </c>
      <c r="V87" s="723">
        <v>1.31736526946108</v>
      </c>
      <c r="W87" s="724">
        <v>1.6194379391100699</v>
      </c>
      <c r="X87" s="725">
        <v>1.4420289855072499</v>
      </c>
      <c r="Y87" s="726">
        <v>1.90357142857143</v>
      </c>
      <c r="Z87" s="727">
        <v>1.85</v>
      </c>
      <c r="AA87" s="1685">
        <v>1.7256637168141593</v>
      </c>
      <c r="AB87" s="1686">
        <v>1.32019704433498</v>
      </c>
      <c r="AC87" s="1687">
        <v>1.62053571428571</v>
      </c>
      <c r="AD87" s="1688">
        <v>1.4826498422712899</v>
      </c>
      <c r="AE87" s="1689">
        <v>1.66545454545455</v>
      </c>
      <c r="AF87" s="1690">
        <v>1.49150141643059</v>
      </c>
      <c r="AG87" s="1691">
        <v>1.5777777777777799</v>
      </c>
      <c r="AH87" s="314">
        <v>1.4</v>
      </c>
      <c r="AI87" s="314">
        <v>1.5</v>
      </c>
      <c r="AJ87" s="309">
        <f t="shared" ref="AJ87:AJ92" si="500">AI87*0.9</f>
        <v>1.35</v>
      </c>
      <c r="AK87" s="314">
        <v>1.4</v>
      </c>
      <c r="AL87" s="310">
        <v>1.5</v>
      </c>
      <c r="AM87" s="315">
        <f t="shared" ref="AM87:AM92" si="501">AA87*1.04</f>
        <v>1.7946902654867258</v>
      </c>
      <c r="AN87" s="314">
        <f t="shared" si="476"/>
        <v>1.3598029556650295</v>
      </c>
      <c r="AO87" s="314">
        <f t="shared" si="477"/>
        <v>1.6691517857142812</v>
      </c>
      <c r="AP87" s="314">
        <f t="shared" si="478"/>
        <v>1.5271293375394286</v>
      </c>
      <c r="AQ87" s="314">
        <f t="shared" si="479"/>
        <v>1.7154181818181864</v>
      </c>
      <c r="AR87" s="314">
        <f t="shared" si="480"/>
        <v>1.5362464589235076</v>
      </c>
      <c r="AS87" s="314">
        <f t="shared" ref="AS87:AS92" si="502">AG87*1.05</f>
        <v>1.656666666666669</v>
      </c>
      <c r="AT87" s="314">
        <f t="shared" ref="AT87:AT92" si="503">AH87*1.05</f>
        <v>1.47</v>
      </c>
      <c r="AU87" s="314">
        <f t="shared" ref="AU87:AU92" si="504">AI87*1.05</f>
        <v>1.5750000000000002</v>
      </c>
      <c r="AV87" s="314">
        <f t="shared" ref="AV87:AV92" si="505">AJ87*1.07</f>
        <v>1.4445000000000001</v>
      </c>
      <c r="AW87" s="314">
        <f t="shared" ref="AW87:AW92" si="506">AK87*1.07</f>
        <v>1.498</v>
      </c>
      <c r="AX87" s="310">
        <f t="shared" ref="AX87:AX92" si="507">AL87*1.07</f>
        <v>1.605</v>
      </c>
      <c r="AY87" s="315">
        <f t="shared" ref="AY87:AY92" si="508">AM87*1.05</f>
        <v>1.8844247787610622</v>
      </c>
      <c r="AZ87" s="314">
        <f t="shared" si="481"/>
        <v>1.4277931034482811</v>
      </c>
      <c r="BA87" s="314">
        <f t="shared" si="482"/>
        <v>1.7526093749999954</v>
      </c>
      <c r="BB87" s="314">
        <f t="shared" si="483"/>
        <v>1.6034858044164</v>
      </c>
      <c r="BC87" s="314">
        <f t="shared" si="484"/>
        <v>1.8011890909090957</v>
      </c>
      <c r="BD87" s="314">
        <f t="shared" si="485"/>
        <v>1.6130587818696831</v>
      </c>
      <c r="BE87" s="314">
        <f t="shared" si="486"/>
        <v>1.7395000000000025</v>
      </c>
      <c r="BF87" s="314">
        <f t="shared" si="487"/>
        <v>1.5435000000000001</v>
      </c>
      <c r="BG87" s="314">
        <f t="shared" si="488"/>
        <v>1.6537500000000003</v>
      </c>
      <c r="BH87" s="314">
        <f t="shared" si="489"/>
        <v>1.5167250000000001</v>
      </c>
      <c r="BI87" s="314">
        <f t="shared" si="490"/>
        <v>1.5729</v>
      </c>
      <c r="BJ87" s="310">
        <f t="shared" si="491"/>
        <v>1.6852500000000001</v>
      </c>
      <c r="BK87" s="315">
        <f t="shared" ref="BK87:BK92" si="509">AY87*1.02</f>
        <v>1.9221132743362834</v>
      </c>
      <c r="BL87" s="314">
        <f t="shared" si="492"/>
        <v>1.4563489655172468</v>
      </c>
      <c r="BM87" s="314">
        <f t="shared" si="492"/>
        <v>1.7876615624999952</v>
      </c>
      <c r="BN87" s="314">
        <f t="shared" si="492"/>
        <v>1.6355555205047281</v>
      </c>
      <c r="BO87" s="314">
        <f t="shared" si="492"/>
        <v>1.8372128727272776</v>
      </c>
      <c r="BP87" s="314">
        <f t="shared" si="492"/>
        <v>1.6453199575070767</v>
      </c>
      <c r="BQ87" s="314">
        <f t="shared" si="492"/>
        <v>1.7742900000000026</v>
      </c>
      <c r="BR87" s="314">
        <f t="shared" si="492"/>
        <v>1.57437</v>
      </c>
      <c r="BS87" s="314">
        <f t="shared" si="492"/>
        <v>1.6868250000000002</v>
      </c>
      <c r="BT87" s="314">
        <f t="shared" si="492"/>
        <v>1.5470595</v>
      </c>
      <c r="BU87" s="314">
        <f t="shared" si="492"/>
        <v>1.604358</v>
      </c>
      <c r="BV87" s="310">
        <f t="shared" si="492"/>
        <v>1.7189550000000002</v>
      </c>
      <c r="BW87" s="315">
        <f t="shared" ref="BW87:BW92" si="510">BK87*1.03</f>
        <v>1.9797766725663719</v>
      </c>
      <c r="BX87" s="314">
        <f t="shared" si="493"/>
        <v>1.5000394344827643</v>
      </c>
      <c r="BY87" s="314">
        <f t="shared" si="493"/>
        <v>1.841291409374995</v>
      </c>
      <c r="BZ87" s="314">
        <f t="shared" si="493"/>
        <v>1.68462218611987</v>
      </c>
      <c r="CA87" s="314">
        <f t="shared" si="493"/>
        <v>1.8923292589090961</v>
      </c>
      <c r="CB87" s="314">
        <f t="shared" si="493"/>
        <v>1.6946795562322892</v>
      </c>
      <c r="CC87" s="314">
        <f t="shared" si="493"/>
        <v>1.8275187000000026</v>
      </c>
      <c r="CD87" s="314">
        <f t="shared" si="493"/>
        <v>1.6216011000000001</v>
      </c>
      <c r="CE87" s="314">
        <f t="shared" si="493"/>
        <v>1.7374297500000002</v>
      </c>
      <c r="CF87" s="314">
        <f t="shared" si="493"/>
        <v>1.5934712850000001</v>
      </c>
      <c r="CG87" s="314">
        <f t="shared" si="493"/>
        <v>1.6524887399999999</v>
      </c>
      <c r="CH87" s="310">
        <f t="shared" si="493"/>
        <v>1.7705236500000003</v>
      </c>
      <c r="CI87" s="315">
        <f t="shared" ref="CI87:CI92" si="511">BW87*1.03</f>
        <v>2.039169972743363</v>
      </c>
      <c r="CJ87" s="314">
        <f t="shared" si="494"/>
        <v>1.5450406175172473</v>
      </c>
      <c r="CK87" s="314">
        <f t="shared" si="494"/>
        <v>1.8965301516562449</v>
      </c>
      <c r="CL87" s="314">
        <f t="shared" si="494"/>
        <v>1.7351608517034662</v>
      </c>
      <c r="CM87" s="314">
        <f t="shared" si="494"/>
        <v>1.949099136676369</v>
      </c>
      <c r="CN87" s="314">
        <f t="shared" si="494"/>
        <v>1.7455199429192578</v>
      </c>
      <c r="CO87" s="314">
        <f t="shared" si="494"/>
        <v>1.8823442610000027</v>
      </c>
      <c r="CP87" s="314">
        <f t="shared" ref="CP87:CP92" si="512">CD87*1.03</f>
        <v>1.6702491330000002</v>
      </c>
      <c r="CQ87" s="314">
        <f t="shared" si="495"/>
        <v>1.7895526425000003</v>
      </c>
      <c r="CR87" s="314">
        <f t="shared" si="496"/>
        <v>1.6412754235500002</v>
      </c>
      <c r="CS87" s="314">
        <f t="shared" si="497"/>
        <v>1.7020634021999999</v>
      </c>
      <c r="CT87" s="310">
        <f t="shared" si="498"/>
        <v>1.8236393595000004</v>
      </c>
    </row>
    <row r="88" spans="1:98" x14ac:dyDescent="0.25">
      <c r="A88" s="4" t="s">
        <v>185</v>
      </c>
      <c r="B88" t="s">
        <v>6</v>
      </c>
      <c r="C88" s="13">
        <f t="shared" si="474"/>
        <v>1.4565217391304348</v>
      </c>
      <c r="D88" s="13">
        <f t="shared" ref="D88:N88" si="513">IFERROR(D76/D52,"")</f>
        <v>1.1875</v>
      </c>
      <c r="E88" s="13">
        <f t="shared" si="513"/>
        <v>1.6</v>
      </c>
      <c r="F88" s="13">
        <f t="shared" si="513"/>
        <v>1.2205882352941178</v>
      </c>
      <c r="G88" s="13">
        <f t="shared" si="513"/>
        <v>1.4329268292682926</v>
      </c>
      <c r="H88" s="13">
        <f t="shared" si="513"/>
        <v>1.2948717948717949</v>
      </c>
      <c r="I88" s="13">
        <f t="shared" si="513"/>
        <v>1.4831460674157304</v>
      </c>
      <c r="J88" s="13">
        <f t="shared" si="513"/>
        <v>1.2289156626506024</v>
      </c>
      <c r="K88" s="13">
        <f t="shared" si="513"/>
        <v>1.6936936936936937</v>
      </c>
      <c r="L88" s="13">
        <f t="shared" si="513"/>
        <v>1.3785714285714286</v>
      </c>
      <c r="M88" s="13">
        <f t="shared" si="513"/>
        <v>1.8082191780821917</v>
      </c>
      <c r="N88" s="100">
        <f t="shared" si="513"/>
        <v>1.8358974358974358</v>
      </c>
      <c r="O88" s="728">
        <v>1.08955223880597</v>
      </c>
      <c r="P88" s="729">
        <v>1.4523809523809501</v>
      </c>
      <c r="Q88" s="730">
        <v>1.56</v>
      </c>
      <c r="R88" s="731">
        <v>1.2195121951219501</v>
      </c>
      <c r="S88" s="732">
        <v>1.5145631067961201</v>
      </c>
      <c r="T88" s="733">
        <v>1.83536585365854</v>
      </c>
      <c r="U88" s="734">
        <v>1.2372093023255799</v>
      </c>
      <c r="V88" s="735">
        <v>1.53164556962025</v>
      </c>
      <c r="W88" s="736">
        <v>1.7071129707113</v>
      </c>
      <c r="X88" s="737">
        <v>1.33415841584158</v>
      </c>
      <c r="Y88" s="738">
        <v>1.4758454106280201</v>
      </c>
      <c r="Z88" s="739">
        <v>1.80258302583026</v>
      </c>
      <c r="AA88" s="1692">
        <v>1.1595092024539877</v>
      </c>
      <c r="AB88" s="1693">
        <v>1.63380281690141</v>
      </c>
      <c r="AC88" s="1694">
        <v>1.5698324022346399</v>
      </c>
      <c r="AD88" s="1695">
        <v>1.5531914893617</v>
      </c>
      <c r="AE88" s="1696">
        <v>1.45255474452555</v>
      </c>
      <c r="AF88" s="1697">
        <v>1.43055555555556</v>
      </c>
      <c r="AG88" s="1698">
        <v>1.2666666666666699</v>
      </c>
      <c r="AH88" s="314">
        <v>1.5</v>
      </c>
      <c r="AI88" s="314">
        <v>1.6</v>
      </c>
      <c r="AJ88" s="309">
        <f t="shared" si="500"/>
        <v>1.4400000000000002</v>
      </c>
      <c r="AK88" s="314">
        <v>1.5</v>
      </c>
      <c r="AL88" s="310">
        <v>1.6</v>
      </c>
      <c r="AM88" s="315">
        <f t="shared" si="501"/>
        <v>1.2058895705521473</v>
      </c>
      <c r="AN88" s="314">
        <f t="shared" si="476"/>
        <v>1.6828169014084524</v>
      </c>
      <c r="AO88" s="314">
        <f t="shared" si="477"/>
        <v>1.6169273743016792</v>
      </c>
      <c r="AP88" s="314">
        <f t="shared" si="478"/>
        <v>1.5997872340425512</v>
      </c>
      <c r="AQ88" s="314">
        <f t="shared" si="479"/>
        <v>1.4961313868613166</v>
      </c>
      <c r="AR88" s="314">
        <f t="shared" si="480"/>
        <v>1.473472222222227</v>
      </c>
      <c r="AS88" s="314">
        <f t="shared" si="502"/>
        <v>1.3300000000000034</v>
      </c>
      <c r="AT88" s="314">
        <f t="shared" si="503"/>
        <v>1.5750000000000002</v>
      </c>
      <c r="AU88" s="314">
        <f t="shared" si="504"/>
        <v>1.6800000000000002</v>
      </c>
      <c r="AV88" s="314">
        <f t="shared" si="505"/>
        <v>1.5408000000000002</v>
      </c>
      <c r="AW88" s="314">
        <f t="shared" si="506"/>
        <v>1.605</v>
      </c>
      <c r="AX88" s="310">
        <f t="shared" si="507"/>
        <v>1.7120000000000002</v>
      </c>
      <c r="AY88" s="315">
        <f t="shared" si="508"/>
        <v>1.2661840490797547</v>
      </c>
      <c r="AZ88" s="314">
        <f t="shared" si="481"/>
        <v>1.766957746478875</v>
      </c>
      <c r="BA88" s="314">
        <f t="shared" si="482"/>
        <v>1.6977737430167632</v>
      </c>
      <c r="BB88" s="314">
        <f t="shared" si="483"/>
        <v>1.6797765957446789</v>
      </c>
      <c r="BC88" s="314">
        <f t="shared" si="484"/>
        <v>1.5709379562043826</v>
      </c>
      <c r="BD88" s="314">
        <f t="shared" si="485"/>
        <v>1.5471458333333383</v>
      </c>
      <c r="BE88" s="314">
        <f t="shared" si="486"/>
        <v>1.3965000000000036</v>
      </c>
      <c r="BF88" s="314">
        <f t="shared" si="487"/>
        <v>1.6537500000000003</v>
      </c>
      <c r="BG88" s="314">
        <f t="shared" si="488"/>
        <v>1.7640000000000002</v>
      </c>
      <c r="BH88" s="314">
        <f t="shared" si="489"/>
        <v>1.6178400000000002</v>
      </c>
      <c r="BI88" s="314">
        <f t="shared" si="490"/>
        <v>1.6852500000000001</v>
      </c>
      <c r="BJ88" s="310">
        <f t="shared" si="491"/>
        <v>1.7976000000000003</v>
      </c>
      <c r="BK88" s="315">
        <f t="shared" si="509"/>
        <v>1.2915077300613498</v>
      </c>
      <c r="BL88" s="314">
        <f t="shared" si="492"/>
        <v>1.8022969014084527</v>
      </c>
      <c r="BM88" s="314">
        <f t="shared" si="492"/>
        <v>1.7317292178770984</v>
      </c>
      <c r="BN88" s="314">
        <f t="shared" si="492"/>
        <v>1.7133721276595724</v>
      </c>
      <c r="BO88" s="314">
        <f t="shared" si="492"/>
        <v>1.6023567153284703</v>
      </c>
      <c r="BP88" s="314">
        <f t="shared" si="492"/>
        <v>1.5780887500000051</v>
      </c>
      <c r="BQ88" s="314">
        <f t="shared" si="492"/>
        <v>1.4244300000000036</v>
      </c>
      <c r="BR88" s="314">
        <f t="shared" si="492"/>
        <v>1.6868250000000002</v>
      </c>
      <c r="BS88" s="314">
        <f t="shared" si="492"/>
        <v>1.7992800000000002</v>
      </c>
      <c r="BT88" s="314">
        <f t="shared" si="492"/>
        <v>1.6501968000000002</v>
      </c>
      <c r="BU88" s="314">
        <f t="shared" si="492"/>
        <v>1.7189550000000002</v>
      </c>
      <c r="BV88" s="310">
        <f t="shared" si="492"/>
        <v>1.8335520000000003</v>
      </c>
      <c r="BW88" s="315">
        <f t="shared" si="510"/>
        <v>1.3302529619631902</v>
      </c>
      <c r="BX88" s="314">
        <f t="shared" si="493"/>
        <v>1.8563658084507062</v>
      </c>
      <c r="BY88" s="314">
        <f t="shared" si="493"/>
        <v>1.7836810944134114</v>
      </c>
      <c r="BZ88" s="314">
        <f t="shared" si="493"/>
        <v>1.7647732914893597</v>
      </c>
      <c r="CA88" s="314">
        <f t="shared" si="493"/>
        <v>1.6504274167883246</v>
      </c>
      <c r="CB88" s="314">
        <f t="shared" si="493"/>
        <v>1.6254314125000053</v>
      </c>
      <c r="CC88" s="314">
        <f t="shared" si="493"/>
        <v>1.4671629000000037</v>
      </c>
      <c r="CD88" s="314">
        <f t="shared" si="493"/>
        <v>1.7374297500000002</v>
      </c>
      <c r="CE88" s="314">
        <f t="shared" si="493"/>
        <v>1.8532584000000003</v>
      </c>
      <c r="CF88" s="314">
        <f t="shared" si="493"/>
        <v>1.6997027040000003</v>
      </c>
      <c r="CG88" s="314">
        <f t="shared" si="493"/>
        <v>1.7705236500000003</v>
      </c>
      <c r="CH88" s="310">
        <f t="shared" si="493"/>
        <v>1.8885585600000003</v>
      </c>
      <c r="CI88" s="315">
        <f t="shared" si="511"/>
        <v>1.370160550822086</v>
      </c>
      <c r="CJ88" s="314">
        <f t="shared" si="494"/>
        <v>1.9120567827042274</v>
      </c>
      <c r="CK88" s="314">
        <f t="shared" si="494"/>
        <v>1.8371915272458137</v>
      </c>
      <c r="CL88" s="314">
        <f t="shared" si="494"/>
        <v>1.8177164902340406</v>
      </c>
      <c r="CM88" s="314">
        <f t="shared" si="494"/>
        <v>1.6999402392919745</v>
      </c>
      <c r="CN88" s="314">
        <f t="shared" si="494"/>
        <v>1.6741943548750056</v>
      </c>
      <c r="CO88" s="314">
        <f t="shared" si="494"/>
        <v>1.5111777870000038</v>
      </c>
      <c r="CP88" s="314">
        <f t="shared" si="512"/>
        <v>1.7895526425000003</v>
      </c>
      <c r="CQ88" s="314">
        <f t="shared" si="495"/>
        <v>1.9088561520000005</v>
      </c>
      <c r="CR88" s="314">
        <f t="shared" si="496"/>
        <v>1.7506937851200004</v>
      </c>
      <c r="CS88" s="314">
        <f t="shared" si="497"/>
        <v>1.8236393595000004</v>
      </c>
      <c r="CT88" s="310">
        <f t="shared" si="498"/>
        <v>1.9452153168000004</v>
      </c>
    </row>
    <row r="89" spans="1:98" x14ac:dyDescent="0.25">
      <c r="A89" s="4" t="s">
        <v>186</v>
      </c>
      <c r="B89" t="s">
        <v>7</v>
      </c>
      <c r="C89" s="13">
        <f t="shared" si="474"/>
        <v>1.25</v>
      </c>
      <c r="D89" s="13">
        <f t="shared" ref="D89:N89" si="514">IFERROR(D77/D53,"")</f>
        <v>1.2037037037037037</v>
      </c>
      <c r="E89" s="13">
        <f t="shared" si="514"/>
        <v>1.3809523809523809</v>
      </c>
      <c r="F89" s="13">
        <f t="shared" si="514"/>
        <v>1.2931034482758621</v>
      </c>
      <c r="G89" s="13">
        <f t="shared" si="514"/>
        <v>1.234375</v>
      </c>
      <c r="H89" s="13">
        <f t="shared" si="514"/>
        <v>1.319327731092437</v>
      </c>
      <c r="I89" s="13">
        <f t="shared" si="514"/>
        <v>1.4594594594594594</v>
      </c>
      <c r="J89" s="13">
        <f t="shared" si="514"/>
        <v>1.0930232558139534</v>
      </c>
      <c r="K89" s="13">
        <f t="shared" si="514"/>
        <v>1.53125</v>
      </c>
      <c r="L89" s="13">
        <f t="shared" si="514"/>
        <v>1.3208955223880596</v>
      </c>
      <c r="M89" s="13">
        <f t="shared" si="514"/>
        <v>1.9559748427672956</v>
      </c>
      <c r="N89" s="100">
        <f t="shared" si="514"/>
        <v>1.4822485207100591</v>
      </c>
      <c r="O89" s="740">
        <v>1.1340206185567001</v>
      </c>
      <c r="P89" s="741">
        <v>1.2396694214876001</v>
      </c>
      <c r="Q89" s="742">
        <v>1.8125</v>
      </c>
      <c r="R89" s="743">
        <v>2.1081081081081101</v>
      </c>
      <c r="S89" s="744">
        <v>1.8428571428571401</v>
      </c>
      <c r="T89" s="745">
        <v>1.51655629139073</v>
      </c>
      <c r="U89" s="746">
        <v>1.36153846153846</v>
      </c>
      <c r="V89" s="747">
        <v>1.40692640692641</v>
      </c>
      <c r="W89" s="748">
        <v>1.76014760147601</v>
      </c>
      <c r="X89" s="749">
        <v>1.4972067039106101</v>
      </c>
      <c r="Y89" s="750">
        <v>1.3611111111111101</v>
      </c>
      <c r="Z89" s="751">
        <v>1.6905487804878001</v>
      </c>
      <c r="AA89" s="1699">
        <v>1.5551948051948052</v>
      </c>
      <c r="AB89" s="1700">
        <v>1.3946488294314401</v>
      </c>
      <c r="AC89" s="1701">
        <v>1.68041237113402</v>
      </c>
      <c r="AD89" s="1702">
        <v>1.47482014388489</v>
      </c>
      <c r="AE89" s="1703">
        <v>1.4675324675324699</v>
      </c>
      <c r="AF89" s="1704">
        <v>1.4963235294117601</v>
      </c>
      <c r="AG89" s="1705">
        <v>1.7695652173912999</v>
      </c>
      <c r="AH89" s="314">
        <v>1.6</v>
      </c>
      <c r="AI89" s="314">
        <v>1.7</v>
      </c>
      <c r="AJ89" s="309">
        <f t="shared" si="500"/>
        <v>1.53</v>
      </c>
      <c r="AK89" s="314">
        <v>1.6</v>
      </c>
      <c r="AL89" s="310">
        <v>1.7</v>
      </c>
      <c r="AM89" s="315">
        <f t="shared" si="501"/>
        <v>1.6174025974025974</v>
      </c>
      <c r="AN89" s="314">
        <f t="shared" si="476"/>
        <v>1.4364882943143833</v>
      </c>
      <c r="AO89" s="314">
        <f t="shared" si="477"/>
        <v>1.7308247422680407</v>
      </c>
      <c r="AP89" s="314">
        <f t="shared" si="478"/>
        <v>1.5190647482014368</v>
      </c>
      <c r="AQ89" s="314">
        <f t="shared" si="479"/>
        <v>1.511558441558444</v>
      </c>
      <c r="AR89" s="314">
        <f t="shared" si="480"/>
        <v>1.5412132352941128</v>
      </c>
      <c r="AS89" s="314">
        <f t="shared" si="502"/>
        <v>1.858043478260865</v>
      </c>
      <c r="AT89" s="314">
        <f t="shared" si="503"/>
        <v>1.6800000000000002</v>
      </c>
      <c r="AU89" s="314">
        <f t="shared" si="504"/>
        <v>1.7849999999999999</v>
      </c>
      <c r="AV89" s="314">
        <f t="shared" si="505"/>
        <v>1.6371000000000002</v>
      </c>
      <c r="AW89" s="314">
        <f t="shared" si="506"/>
        <v>1.7120000000000002</v>
      </c>
      <c r="AX89" s="310">
        <f t="shared" si="507"/>
        <v>1.819</v>
      </c>
      <c r="AY89" s="315">
        <f t="shared" si="508"/>
        <v>1.6982727272727274</v>
      </c>
      <c r="AZ89" s="314">
        <f t="shared" si="481"/>
        <v>1.5083127090301025</v>
      </c>
      <c r="BA89" s="314">
        <f t="shared" si="482"/>
        <v>1.8173659793814427</v>
      </c>
      <c r="BB89" s="314">
        <f t="shared" si="483"/>
        <v>1.5950179856115088</v>
      </c>
      <c r="BC89" s="314">
        <f t="shared" si="484"/>
        <v>1.5871363636363662</v>
      </c>
      <c r="BD89" s="314">
        <f t="shared" si="485"/>
        <v>1.6182738970588184</v>
      </c>
      <c r="BE89" s="314">
        <f t="shared" si="486"/>
        <v>1.9509456521739084</v>
      </c>
      <c r="BF89" s="314">
        <f t="shared" si="487"/>
        <v>1.7640000000000002</v>
      </c>
      <c r="BG89" s="314">
        <f t="shared" si="488"/>
        <v>1.87425</v>
      </c>
      <c r="BH89" s="314">
        <f t="shared" si="489"/>
        <v>1.7189550000000002</v>
      </c>
      <c r="BI89" s="314">
        <f t="shared" si="490"/>
        <v>1.7976000000000003</v>
      </c>
      <c r="BJ89" s="310">
        <f t="shared" si="491"/>
        <v>1.90995</v>
      </c>
      <c r="BK89" s="315">
        <f t="shared" si="509"/>
        <v>1.732238181818182</v>
      </c>
      <c r="BL89" s="314">
        <f t="shared" si="492"/>
        <v>1.5384789632107045</v>
      </c>
      <c r="BM89" s="314">
        <f t="shared" si="492"/>
        <v>1.8537132989690717</v>
      </c>
      <c r="BN89" s="314">
        <f t="shared" si="492"/>
        <v>1.626918345323739</v>
      </c>
      <c r="BO89" s="314">
        <f t="shared" si="492"/>
        <v>1.6188790909090935</v>
      </c>
      <c r="BP89" s="314">
        <f t="shared" si="492"/>
        <v>1.6506393749999948</v>
      </c>
      <c r="BQ89" s="314">
        <f t="shared" si="492"/>
        <v>1.9899645652173865</v>
      </c>
      <c r="BR89" s="314">
        <f t="shared" si="492"/>
        <v>1.7992800000000002</v>
      </c>
      <c r="BS89" s="314">
        <f t="shared" si="492"/>
        <v>1.911735</v>
      </c>
      <c r="BT89" s="314">
        <f t="shared" si="492"/>
        <v>1.7533341000000002</v>
      </c>
      <c r="BU89" s="314">
        <f t="shared" si="492"/>
        <v>1.8335520000000003</v>
      </c>
      <c r="BV89" s="310">
        <f t="shared" si="492"/>
        <v>1.9481490000000001</v>
      </c>
      <c r="BW89" s="315">
        <f t="shared" si="510"/>
        <v>1.7842053272727276</v>
      </c>
      <c r="BX89" s="314">
        <f t="shared" si="493"/>
        <v>1.5846333321070256</v>
      </c>
      <c r="BY89" s="314">
        <f t="shared" si="493"/>
        <v>1.909324697938144</v>
      </c>
      <c r="BZ89" s="314">
        <f t="shared" si="493"/>
        <v>1.6757258956834513</v>
      </c>
      <c r="CA89" s="314">
        <f t="shared" si="493"/>
        <v>1.6674454636363665</v>
      </c>
      <c r="CB89" s="314">
        <f t="shared" si="493"/>
        <v>1.7001585562499948</v>
      </c>
      <c r="CC89" s="314">
        <f t="shared" si="493"/>
        <v>2.049663502173908</v>
      </c>
      <c r="CD89" s="314">
        <f t="shared" si="493"/>
        <v>1.8532584000000003</v>
      </c>
      <c r="CE89" s="314">
        <f t="shared" si="493"/>
        <v>1.9690870499999999</v>
      </c>
      <c r="CF89" s="314">
        <f t="shared" si="493"/>
        <v>1.8059341230000003</v>
      </c>
      <c r="CG89" s="314">
        <f t="shared" si="493"/>
        <v>1.8885585600000003</v>
      </c>
      <c r="CH89" s="310">
        <f t="shared" si="493"/>
        <v>2.0065934700000003</v>
      </c>
      <c r="CI89" s="315">
        <f t="shared" si="511"/>
        <v>1.8377314870909096</v>
      </c>
      <c r="CJ89" s="314">
        <f t="shared" si="494"/>
        <v>1.6321723320702364</v>
      </c>
      <c r="CK89" s="314">
        <f t="shared" si="494"/>
        <v>1.9666044388762884</v>
      </c>
      <c r="CL89" s="314">
        <f t="shared" si="494"/>
        <v>1.725997672553955</v>
      </c>
      <c r="CM89" s="314">
        <f t="shared" si="494"/>
        <v>1.7174688275454575</v>
      </c>
      <c r="CN89" s="314">
        <f t="shared" si="494"/>
        <v>1.7511633129374946</v>
      </c>
      <c r="CO89" s="314">
        <f t="shared" si="494"/>
        <v>2.1111534072391254</v>
      </c>
      <c r="CP89" s="314">
        <f t="shared" si="512"/>
        <v>1.9088561520000005</v>
      </c>
      <c r="CQ89" s="314">
        <f t="shared" si="495"/>
        <v>2.0281596615000002</v>
      </c>
      <c r="CR89" s="314">
        <f t="shared" si="496"/>
        <v>1.8601121466900004</v>
      </c>
      <c r="CS89" s="314">
        <f t="shared" si="497"/>
        <v>1.9452153168000004</v>
      </c>
      <c r="CT89" s="310">
        <f t="shared" si="498"/>
        <v>2.0667912741000003</v>
      </c>
    </row>
    <row r="90" spans="1:98" x14ac:dyDescent="0.25">
      <c r="A90" s="4" t="s">
        <v>187</v>
      </c>
      <c r="B90" t="s">
        <v>8</v>
      </c>
      <c r="C90" s="13">
        <f t="shared" si="474"/>
        <v>1.2333333333333334</v>
      </c>
      <c r="D90" s="13">
        <f t="shared" ref="D90:N90" si="515">IFERROR(D78/D54,"")</f>
        <v>1.1333333333333333</v>
      </c>
      <c r="E90" s="13">
        <f t="shared" si="515"/>
        <v>1.1666666666666667</v>
      </c>
      <c r="F90" s="13">
        <f t="shared" si="515"/>
        <v>1.6612903225806452</v>
      </c>
      <c r="G90" s="13">
        <f t="shared" si="515"/>
        <v>1.3176470588235294</v>
      </c>
      <c r="H90" s="13">
        <f t="shared" si="515"/>
        <v>1.1643835616438356</v>
      </c>
      <c r="I90" s="13">
        <f t="shared" si="515"/>
        <v>1.3114754098360655</v>
      </c>
      <c r="J90" s="13">
        <f t="shared" si="515"/>
        <v>1.0877192982456141</v>
      </c>
      <c r="K90" s="13">
        <f t="shared" si="515"/>
        <v>1.1707317073170731</v>
      </c>
      <c r="L90" s="13">
        <f t="shared" si="515"/>
        <v>1.1451612903225807</v>
      </c>
      <c r="M90" s="13">
        <f t="shared" si="515"/>
        <v>1.9074074074074074</v>
      </c>
      <c r="N90" s="100">
        <f t="shared" si="515"/>
        <v>1.9722222222222223</v>
      </c>
      <c r="O90" s="752">
        <v>1.14772727272727</v>
      </c>
      <c r="P90" s="753">
        <v>1.13953488372093</v>
      </c>
      <c r="Q90" s="754">
        <v>1.44767441860465</v>
      </c>
      <c r="R90" s="755">
        <v>0.97222222222222199</v>
      </c>
      <c r="S90" s="756">
        <v>1.26506024096386</v>
      </c>
      <c r="T90" s="757">
        <v>1.390625</v>
      </c>
      <c r="U90" s="758">
        <v>1.34615384615385</v>
      </c>
      <c r="V90" s="759">
        <v>1.30666666666667</v>
      </c>
      <c r="W90" s="760">
        <v>1.5459183673469401</v>
      </c>
      <c r="X90" s="761">
        <v>1.53913043478261</v>
      </c>
      <c r="Y90" s="762">
        <v>1.8518518518518501</v>
      </c>
      <c r="Z90" s="763">
        <v>1.8</v>
      </c>
      <c r="AA90" s="1706">
        <v>1.1857142857142857</v>
      </c>
      <c r="AB90" s="1707">
        <v>1.4166666666666701</v>
      </c>
      <c r="AC90" s="1708">
        <v>1.64719626168224</v>
      </c>
      <c r="AD90" s="1709">
        <v>1.1153846153846201</v>
      </c>
      <c r="AE90" s="1710">
        <v>1.4285714285714299</v>
      </c>
      <c r="AF90" s="1711">
        <v>1.45588235294118</v>
      </c>
      <c r="AG90" s="1712">
        <v>1.81538461538462</v>
      </c>
      <c r="AH90" s="314">
        <v>1.2</v>
      </c>
      <c r="AI90" s="314">
        <v>1.3</v>
      </c>
      <c r="AJ90" s="309">
        <f t="shared" si="500"/>
        <v>1.1700000000000002</v>
      </c>
      <c r="AK90" s="314">
        <v>1.2</v>
      </c>
      <c r="AL90" s="310">
        <v>1.3</v>
      </c>
      <c r="AM90" s="315">
        <f t="shared" si="501"/>
        <v>1.2331428571428571</v>
      </c>
      <c r="AN90" s="314">
        <f t="shared" si="476"/>
        <v>1.4591666666666703</v>
      </c>
      <c r="AO90" s="314">
        <f t="shared" si="477"/>
        <v>1.6966121495327071</v>
      </c>
      <c r="AP90" s="314">
        <f t="shared" si="478"/>
        <v>1.1488461538461587</v>
      </c>
      <c r="AQ90" s="314">
        <f t="shared" si="479"/>
        <v>1.4714285714285729</v>
      </c>
      <c r="AR90" s="314">
        <f t="shared" si="480"/>
        <v>1.4995588235294155</v>
      </c>
      <c r="AS90" s="314">
        <f t="shared" si="502"/>
        <v>1.9061538461538512</v>
      </c>
      <c r="AT90" s="314">
        <f t="shared" si="503"/>
        <v>1.26</v>
      </c>
      <c r="AU90" s="314">
        <f t="shared" si="504"/>
        <v>1.3650000000000002</v>
      </c>
      <c r="AV90" s="314">
        <f t="shared" si="505"/>
        <v>1.2519000000000002</v>
      </c>
      <c r="AW90" s="314">
        <f t="shared" si="506"/>
        <v>1.284</v>
      </c>
      <c r="AX90" s="310">
        <f t="shared" si="507"/>
        <v>1.3910000000000002</v>
      </c>
      <c r="AY90" s="315">
        <f t="shared" si="508"/>
        <v>1.2948</v>
      </c>
      <c r="AZ90" s="314">
        <f t="shared" si="481"/>
        <v>1.532125000000004</v>
      </c>
      <c r="BA90" s="314">
        <f t="shared" si="482"/>
        <v>1.7814427570093425</v>
      </c>
      <c r="BB90" s="314">
        <f t="shared" si="483"/>
        <v>1.2062884615384668</v>
      </c>
      <c r="BC90" s="314">
        <f t="shared" si="484"/>
        <v>1.5450000000000015</v>
      </c>
      <c r="BD90" s="314">
        <f t="shared" si="485"/>
        <v>1.5745367647058863</v>
      </c>
      <c r="BE90" s="314">
        <f t="shared" si="486"/>
        <v>2.0014615384615437</v>
      </c>
      <c r="BF90" s="314">
        <f t="shared" si="487"/>
        <v>1.3230000000000002</v>
      </c>
      <c r="BG90" s="314">
        <f t="shared" si="488"/>
        <v>1.4332500000000004</v>
      </c>
      <c r="BH90" s="314">
        <f t="shared" si="489"/>
        <v>1.3144950000000004</v>
      </c>
      <c r="BI90" s="314">
        <f t="shared" si="490"/>
        <v>1.3482000000000001</v>
      </c>
      <c r="BJ90" s="310">
        <f t="shared" si="491"/>
        <v>1.4605500000000002</v>
      </c>
      <c r="BK90" s="315">
        <f t="shared" si="509"/>
        <v>1.3206959999999999</v>
      </c>
      <c r="BL90" s="314">
        <f t="shared" si="492"/>
        <v>1.5627675000000041</v>
      </c>
      <c r="BM90" s="314">
        <f t="shared" si="492"/>
        <v>1.8170716121495294</v>
      </c>
      <c r="BN90" s="314">
        <f t="shared" si="492"/>
        <v>1.2304142307692361</v>
      </c>
      <c r="BO90" s="314">
        <f t="shared" si="492"/>
        <v>1.5759000000000016</v>
      </c>
      <c r="BP90" s="314">
        <f t="shared" si="492"/>
        <v>1.6060275000000042</v>
      </c>
      <c r="BQ90" s="314">
        <f t="shared" si="492"/>
        <v>2.0414907692307747</v>
      </c>
      <c r="BR90" s="314">
        <f t="shared" si="492"/>
        <v>1.3494600000000001</v>
      </c>
      <c r="BS90" s="314">
        <f t="shared" si="492"/>
        <v>1.4619150000000003</v>
      </c>
      <c r="BT90" s="314">
        <f t="shared" si="492"/>
        <v>1.3407849000000005</v>
      </c>
      <c r="BU90" s="314">
        <f t="shared" si="492"/>
        <v>1.3751640000000001</v>
      </c>
      <c r="BV90" s="310">
        <f t="shared" si="492"/>
        <v>1.4897610000000003</v>
      </c>
      <c r="BW90" s="315">
        <f t="shared" si="510"/>
        <v>1.3603168799999998</v>
      </c>
      <c r="BX90" s="314">
        <f t="shared" si="493"/>
        <v>1.6096505250000042</v>
      </c>
      <c r="BY90" s="314">
        <f t="shared" si="493"/>
        <v>1.8715837605140153</v>
      </c>
      <c r="BZ90" s="314">
        <f t="shared" si="493"/>
        <v>1.2673266576923132</v>
      </c>
      <c r="CA90" s="314">
        <f t="shared" si="493"/>
        <v>1.6231770000000016</v>
      </c>
      <c r="CB90" s="314">
        <f t="shared" si="493"/>
        <v>1.6542083250000044</v>
      </c>
      <c r="CC90" s="314">
        <f t="shared" si="493"/>
        <v>2.1027354923076977</v>
      </c>
      <c r="CD90" s="314">
        <f t="shared" si="493"/>
        <v>1.3899438000000002</v>
      </c>
      <c r="CE90" s="314">
        <f t="shared" si="493"/>
        <v>1.5057724500000003</v>
      </c>
      <c r="CF90" s="314">
        <f t="shared" si="493"/>
        <v>1.3810084470000006</v>
      </c>
      <c r="CG90" s="314">
        <f t="shared" si="493"/>
        <v>1.4164189200000001</v>
      </c>
      <c r="CH90" s="310">
        <f t="shared" si="493"/>
        <v>1.5344538300000004</v>
      </c>
      <c r="CI90" s="315">
        <f t="shared" si="511"/>
        <v>1.4011263863999999</v>
      </c>
      <c r="CJ90" s="314">
        <f t="shared" si="494"/>
        <v>1.6579400407500042</v>
      </c>
      <c r="CK90" s="314">
        <f t="shared" si="494"/>
        <v>1.9277312733294358</v>
      </c>
      <c r="CL90" s="314">
        <f t="shared" si="494"/>
        <v>1.3053464574230826</v>
      </c>
      <c r="CM90" s="314">
        <f t="shared" si="494"/>
        <v>1.6718723100000017</v>
      </c>
      <c r="CN90" s="314">
        <f t="shared" si="494"/>
        <v>1.7038345747500045</v>
      </c>
      <c r="CO90" s="314">
        <f t="shared" si="494"/>
        <v>2.1658175570769287</v>
      </c>
      <c r="CP90" s="314">
        <f t="shared" si="512"/>
        <v>1.4316421140000002</v>
      </c>
      <c r="CQ90" s="314">
        <f t="shared" si="495"/>
        <v>1.5509456235000003</v>
      </c>
      <c r="CR90" s="314">
        <f t="shared" si="496"/>
        <v>1.4224387004100005</v>
      </c>
      <c r="CS90" s="314">
        <f t="shared" si="497"/>
        <v>1.4589114876000002</v>
      </c>
      <c r="CT90" s="310">
        <f t="shared" si="498"/>
        <v>1.5804874449000004</v>
      </c>
    </row>
    <row r="91" spans="1:98" x14ac:dyDescent="0.25">
      <c r="A91" s="4" t="s">
        <v>188</v>
      </c>
      <c r="B91" t="s">
        <v>1</v>
      </c>
      <c r="C91" s="13">
        <f t="shared" si="474"/>
        <v>1.03125</v>
      </c>
      <c r="D91" s="13">
        <f t="shared" ref="D91:N91" si="516">IFERROR(D79/D55,"")</f>
        <v>1.1481481481481481</v>
      </c>
      <c r="E91" s="13">
        <f t="shared" si="516"/>
        <v>1.5714285714285714</v>
      </c>
      <c r="F91" s="13">
        <f t="shared" si="516"/>
        <v>1.4807692307692308</v>
      </c>
      <c r="G91" s="13">
        <f t="shared" si="516"/>
        <v>1.044776119402985</v>
      </c>
      <c r="H91" s="13">
        <f t="shared" si="516"/>
        <v>1.0338983050847457</v>
      </c>
      <c r="I91" s="13">
        <f t="shared" si="516"/>
        <v>1.2666666666666666</v>
      </c>
      <c r="J91" s="13">
        <f t="shared" si="516"/>
        <v>1.1372549019607843</v>
      </c>
      <c r="K91" s="13">
        <f t="shared" si="516"/>
        <v>1.1785714285714286</v>
      </c>
      <c r="L91" s="13">
        <f t="shared" si="516"/>
        <v>1.1935483870967742</v>
      </c>
      <c r="M91" s="13">
        <f t="shared" si="516"/>
        <v>1.903225806451613</v>
      </c>
      <c r="N91" s="100">
        <f t="shared" si="516"/>
        <v>1.5363636363636364</v>
      </c>
      <c r="O91" s="764">
        <v>1.0370370370370401</v>
      </c>
      <c r="P91" s="765">
        <v>1.25757575757576</v>
      </c>
      <c r="Q91" s="766">
        <v>1.62037037037037</v>
      </c>
      <c r="R91" s="767">
        <v>1.02803738317757</v>
      </c>
      <c r="S91" s="768">
        <v>1.4615384615384599</v>
      </c>
      <c r="T91" s="769">
        <v>1.6549295774647901</v>
      </c>
      <c r="U91" s="770">
        <v>1.13953488372093</v>
      </c>
      <c r="V91" s="771">
        <v>1.19047619047619</v>
      </c>
      <c r="W91" s="772">
        <v>1.5584415584415601</v>
      </c>
      <c r="X91" s="773">
        <v>1.4468085106383</v>
      </c>
      <c r="Y91" s="774">
        <v>1.80952380952381</v>
      </c>
      <c r="Z91" s="775">
        <v>2.02941176470588</v>
      </c>
      <c r="AA91" s="1713">
        <v>0.91111111111111109</v>
      </c>
      <c r="AB91" s="1714">
        <v>1.20547945205479</v>
      </c>
      <c r="AC91" s="1715">
        <v>1.3378378378378399</v>
      </c>
      <c r="AD91" s="1716">
        <v>1.40425531914894</v>
      </c>
      <c r="AE91" s="1717">
        <v>1.4923076923076899</v>
      </c>
      <c r="AF91" s="1718">
        <v>1.2338709677419399</v>
      </c>
      <c r="AG91" s="1719">
        <v>1.2321428571428601</v>
      </c>
      <c r="AH91" s="314">
        <v>1.4</v>
      </c>
      <c r="AI91" s="314">
        <v>1.5</v>
      </c>
      <c r="AJ91" s="309">
        <f t="shared" si="500"/>
        <v>1.35</v>
      </c>
      <c r="AK91" s="314">
        <v>1.4</v>
      </c>
      <c r="AL91" s="310">
        <v>1.5</v>
      </c>
      <c r="AM91" s="315">
        <f t="shared" si="501"/>
        <v>0.9475555555555556</v>
      </c>
      <c r="AN91" s="314">
        <f t="shared" si="476"/>
        <v>1.2416438356164337</v>
      </c>
      <c r="AO91" s="314">
        <f t="shared" si="477"/>
        <v>1.3779729729729753</v>
      </c>
      <c r="AP91" s="314">
        <f t="shared" si="478"/>
        <v>1.4463829787234082</v>
      </c>
      <c r="AQ91" s="314">
        <f t="shared" si="479"/>
        <v>1.5370769230769206</v>
      </c>
      <c r="AR91" s="314">
        <f t="shared" si="480"/>
        <v>1.2708870967741981</v>
      </c>
      <c r="AS91" s="314">
        <f t="shared" si="502"/>
        <v>1.2937500000000031</v>
      </c>
      <c r="AT91" s="314">
        <f t="shared" si="503"/>
        <v>1.47</v>
      </c>
      <c r="AU91" s="314">
        <f t="shared" si="504"/>
        <v>1.5750000000000002</v>
      </c>
      <c r="AV91" s="314">
        <f t="shared" si="505"/>
        <v>1.4445000000000001</v>
      </c>
      <c r="AW91" s="314">
        <f t="shared" si="506"/>
        <v>1.498</v>
      </c>
      <c r="AX91" s="310">
        <f t="shared" si="507"/>
        <v>1.605</v>
      </c>
      <c r="AY91" s="315">
        <f t="shared" si="508"/>
        <v>0.99493333333333345</v>
      </c>
      <c r="AZ91" s="314">
        <f t="shared" si="481"/>
        <v>1.3037260273972553</v>
      </c>
      <c r="BA91" s="314">
        <f t="shared" si="482"/>
        <v>1.4468716216216242</v>
      </c>
      <c r="BB91" s="314">
        <f t="shared" si="483"/>
        <v>1.5187021276595787</v>
      </c>
      <c r="BC91" s="314">
        <f t="shared" si="484"/>
        <v>1.6139307692307667</v>
      </c>
      <c r="BD91" s="314">
        <f t="shared" si="485"/>
        <v>1.3344314516129081</v>
      </c>
      <c r="BE91" s="314">
        <f t="shared" si="486"/>
        <v>1.3584375000000033</v>
      </c>
      <c r="BF91" s="314">
        <f t="shared" si="487"/>
        <v>1.5435000000000001</v>
      </c>
      <c r="BG91" s="314">
        <f t="shared" si="488"/>
        <v>1.6537500000000003</v>
      </c>
      <c r="BH91" s="314">
        <f t="shared" si="489"/>
        <v>1.5167250000000001</v>
      </c>
      <c r="BI91" s="314">
        <f t="shared" si="490"/>
        <v>1.5729</v>
      </c>
      <c r="BJ91" s="310">
        <f t="shared" si="491"/>
        <v>1.6852500000000001</v>
      </c>
      <c r="BK91" s="315">
        <f t="shared" si="509"/>
        <v>1.0148320000000002</v>
      </c>
      <c r="BL91" s="314">
        <f t="shared" si="492"/>
        <v>1.3298005479452004</v>
      </c>
      <c r="BM91" s="314">
        <f t="shared" si="492"/>
        <v>1.4758090540540567</v>
      </c>
      <c r="BN91" s="314">
        <f t="shared" si="492"/>
        <v>1.5490761702127702</v>
      </c>
      <c r="BO91" s="314">
        <f t="shared" si="492"/>
        <v>1.646209384615382</v>
      </c>
      <c r="BP91" s="314">
        <f t="shared" si="492"/>
        <v>1.3611200806451662</v>
      </c>
      <c r="BQ91" s="314">
        <f t="shared" si="492"/>
        <v>1.3856062500000035</v>
      </c>
      <c r="BR91" s="314">
        <f t="shared" si="492"/>
        <v>1.57437</v>
      </c>
      <c r="BS91" s="314">
        <f t="shared" si="492"/>
        <v>1.6868250000000002</v>
      </c>
      <c r="BT91" s="314">
        <f t="shared" si="492"/>
        <v>1.5470595</v>
      </c>
      <c r="BU91" s="314">
        <f t="shared" si="492"/>
        <v>1.604358</v>
      </c>
      <c r="BV91" s="310">
        <f t="shared" si="492"/>
        <v>1.7189550000000002</v>
      </c>
      <c r="BW91" s="315">
        <f t="shared" si="510"/>
        <v>1.0452769600000003</v>
      </c>
      <c r="BX91" s="314">
        <f t="shared" si="493"/>
        <v>1.3696945643835565</v>
      </c>
      <c r="BY91" s="314">
        <f t="shared" si="493"/>
        <v>1.5200833256756785</v>
      </c>
      <c r="BZ91" s="314">
        <f t="shared" si="493"/>
        <v>1.5955484553191535</v>
      </c>
      <c r="CA91" s="314">
        <f t="shared" si="493"/>
        <v>1.6955956661538436</v>
      </c>
      <c r="CB91" s="314">
        <f t="shared" si="493"/>
        <v>1.4019536830645212</v>
      </c>
      <c r="CC91" s="314">
        <f t="shared" si="493"/>
        <v>1.4271744375000037</v>
      </c>
      <c r="CD91" s="314">
        <f t="shared" si="493"/>
        <v>1.6216011000000001</v>
      </c>
      <c r="CE91" s="314">
        <f t="shared" si="493"/>
        <v>1.7374297500000002</v>
      </c>
      <c r="CF91" s="314">
        <f t="shared" si="493"/>
        <v>1.5934712850000001</v>
      </c>
      <c r="CG91" s="314">
        <f t="shared" si="493"/>
        <v>1.6524887399999999</v>
      </c>
      <c r="CH91" s="310">
        <f t="shared" si="493"/>
        <v>1.7705236500000003</v>
      </c>
      <c r="CI91" s="315">
        <f t="shared" si="511"/>
        <v>1.0766352688000003</v>
      </c>
      <c r="CJ91" s="314">
        <f t="shared" si="494"/>
        <v>1.4107854013150634</v>
      </c>
      <c r="CK91" s="314">
        <f t="shared" si="494"/>
        <v>1.5656858254459489</v>
      </c>
      <c r="CL91" s="314">
        <f t="shared" si="494"/>
        <v>1.643414908978728</v>
      </c>
      <c r="CM91" s="314">
        <f t="shared" si="494"/>
        <v>1.7464635361384591</v>
      </c>
      <c r="CN91" s="314">
        <f t="shared" si="494"/>
        <v>1.4440122935564568</v>
      </c>
      <c r="CO91" s="314">
        <f t="shared" si="494"/>
        <v>1.469989670625004</v>
      </c>
      <c r="CP91" s="314">
        <f t="shared" si="512"/>
        <v>1.6702491330000002</v>
      </c>
      <c r="CQ91" s="314">
        <f t="shared" si="495"/>
        <v>1.7895526425000003</v>
      </c>
      <c r="CR91" s="314">
        <f t="shared" si="496"/>
        <v>1.6412754235500002</v>
      </c>
      <c r="CS91" s="314">
        <f t="shared" si="497"/>
        <v>1.7020634021999999</v>
      </c>
      <c r="CT91" s="310">
        <f t="shared" si="498"/>
        <v>1.8236393595000004</v>
      </c>
    </row>
    <row r="92" spans="1:98" x14ac:dyDescent="0.25">
      <c r="A92" s="4" t="s">
        <v>189</v>
      </c>
      <c r="B92" t="s">
        <v>2</v>
      </c>
      <c r="C92" s="13">
        <f t="shared" si="474"/>
        <v>1</v>
      </c>
      <c r="D92" s="13">
        <f t="shared" ref="D92:N92" si="517">IFERROR(D80/D56,"")</f>
        <v>1.1666666666666667</v>
      </c>
      <c r="E92" s="13">
        <f t="shared" si="517"/>
        <v>1</v>
      </c>
      <c r="F92" s="13">
        <f t="shared" si="517"/>
        <v>1</v>
      </c>
      <c r="G92" s="13">
        <f t="shared" si="517"/>
        <v>1</v>
      </c>
      <c r="H92" s="13">
        <f t="shared" si="517"/>
        <v>1.1538461538461537</v>
      </c>
      <c r="I92" s="13">
        <f t="shared" si="517"/>
        <v>1</v>
      </c>
      <c r="J92" s="13">
        <f t="shared" si="517"/>
        <v>0.86363636363636365</v>
      </c>
      <c r="K92" s="13">
        <f t="shared" si="517"/>
        <v>1.1538461538461537</v>
      </c>
      <c r="L92" s="13">
        <f t="shared" si="517"/>
        <v>0.86538461538461542</v>
      </c>
      <c r="M92" s="13">
        <f t="shared" si="517"/>
        <v>2.2962962962962963</v>
      </c>
      <c r="N92" s="100">
        <f t="shared" si="517"/>
        <v>1.83</v>
      </c>
      <c r="O92" s="776">
        <v>1.6</v>
      </c>
      <c r="P92" s="777">
        <v>1.3333333333333299</v>
      </c>
      <c r="Q92" s="778">
        <v>1.8571428571428601</v>
      </c>
      <c r="R92" s="779">
        <v>1.38709677419355</v>
      </c>
      <c r="S92" s="780">
        <v>1.3076923076923099</v>
      </c>
      <c r="T92" s="781">
        <v>1.6956521739130399</v>
      </c>
      <c r="U92" s="782">
        <v>1.0943396226415101</v>
      </c>
      <c r="V92" s="783">
        <v>1.3373493975903601</v>
      </c>
      <c r="W92" s="784">
        <v>1.8397435897435901</v>
      </c>
      <c r="X92" s="785">
        <v>1.63736263736264</v>
      </c>
      <c r="Y92" s="786">
        <v>2.1187499999999999</v>
      </c>
      <c r="Z92" s="787">
        <v>2.62916666666667</v>
      </c>
      <c r="AA92" s="1720">
        <v>1.3</v>
      </c>
      <c r="AB92" s="1721">
        <v>1.4718309859154901</v>
      </c>
      <c r="AC92" s="1722">
        <v>1.41044776119403</v>
      </c>
      <c r="AD92" s="1723">
        <v>1.9178082191780801</v>
      </c>
      <c r="AE92" s="1724">
        <v>1.8852459016393399</v>
      </c>
      <c r="AF92" s="1725">
        <v>2.0185185185185199</v>
      </c>
      <c r="AG92" s="1726">
        <v>1.57843137254902</v>
      </c>
      <c r="AH92" s="314">
        <v>1.6</v>
      </c>
      <c r="AI92" s="314">
        <v>1.7</v>
      </c>
      <c r="AJ92" s="309">
        <f t="shared" si="500"/>
        <v>1.53</v>
      </c>
      <c r="AK92" s="314">
        <v>1.6</v>
      </c>
      <c r="AL92" s="310">
        <v>1.7</v>
      </c>
      <c r="AM92" s="315">
        <f t="shared" si="501"/>
        <v>1.3520000000000001</v>
      </c>
      <c r="AN92" s="314">
        <f t="shared" si="476"/>
        <v>1.5159859154929549</v>
      </c>
      <c r="AO92" s="314">
        <f t="shared" si="477"/>
        <v>1.452761194029851</v>
      </c>
      <c r="AP92" s="314">
        <f t="shared" si="478"/>
        <v>1.9753424657534226</v>
      </c>
      <c r="AQ92" s="314">
        <f t="shared" si="479"/>
        <v>1.9418032786885202</v>
      </c>
      <c r="AR92" s="314">
        <f t="shared" si="480"/>
        <v>2.0790740740740756</v>
      </c>
      <c r="AS92" s="314">
        <f t="shared" si="502"/>
        <v>1.6573529411764711</v>
      </c>
      <c r="AT92" s="314">
        <f t="shared" si="503"/>
        <v>1.6800000000000002</v>
      </c>
      <c r="AU92" s="314">
        <f t="shared" si="504"/>
        <v>1.7849999999999999</v>
      </c>
      <c r="AV92" s="314">
        <f t="shared" si="505"/>
        <v>1.6371000000000002</v>
      </c>
      <c r="AW92" s="314">
        <f t="shared" si="506"/>
        <v>1.7120000000000002</v>
      </c>
      <c r="AX92" s="310">
        <f t="shared" si="507"/>
        <v>1.819</v>
      </c>
      <c r="AY92" s="315">
        <f t="shared" si="508"/>
        <v>1.4196000000000002</v>
      </c>
      <c r="AZ92" s="314">
        <f t="shared" si="481"/>
        <v>1.5917852112676028</v>
      </c>
      <c r="BA92" s="314">
        <f t="shared" si="482"/>
        <v>1.5253992537313437</v>
      </c>
      <c r="BB92" s="314">
        <f t="shared" si="483"/>
        <v>2.0741095890410937</v>
      </c>
      <c r="BC92" s="314">
        <f t="shared" si="484"/>
        <v>2.0388934426229461</v>
      </c>
      <c r="BD92" s="314">
        <f t="shared" si="485"/>
        <v>2.1830277777777796</v>
      </c>
      <c r="BE92" s="314">
        <f t="shared" si="486"/>
        <v>1.7402205882352948</v>
      </c>
      <c r="BF92" s="314">
        <f t="shared" si="487"/>
        <v>1.7640000000000002</v>
      </c>
      <c r="BG92" s="314">
        <f t="shared" si="488"/>
        <v>1.87425</v>
      </c>
      <c r="BH92" s="314">
        <f t="shared" si="489"/>
        <v>1.7189550000000002</v>
      </c>
      <c r="BI92" s="314">
        <f t="shared" si="490"/>
        <v>1.7976000000000003</v>
      </c>
      <c r="BJ92" s="310">
        <f t="shared" si="491"/>
        <v>1.90995</v>
      </c>
      <c r="BK92" s="315">
        <f t="shared" si="509"/>
        <v>1.4479920000000002</v>
      </c>
      <c r="BL92" s="314">
        <f t="shared" si="492"/>
        <v>1.6236209154929548</v>
      </c>
      <c r="BM92" s="314">
        <f t="shared" si="492"/>
        <v>1.5559072388059705</v>
      </c>
      <c r="BN92" s="314">
        <f t="shared" si="492"/>
        <v>2.1155917808219158</v>
      </c>
      <c r="BO92" s="314">
        <f t="shared" si="492"/>
        <v>2.0796713114754053</v>
      </c>
      <c r="BP92" s="314">
        <f t="shared" si="492"/>
        <v>2.2266883333333354</v>
      </c>
      <c r="BQ92" s="314">
        <f t="shared" si="492"/>
        <v>1.7750250000000007</v>
      </c>
      <c r="BR92" s="314">
        <f t="shared" si="492"/>
        <v>1.7992800000000002</v>
      </c>
      <c r="BS92" s="314">
        <f t="shared" si="492"/>
        <v>1.911735</v>
      </c>
      <c r="BT92" s="314">
        <f t="shared" si="492"/>
        <v>1.7533341000000002</v>
      </c>
      <c r="BU92" s="314">
        <f t="shared" si="492"/>
        <v>1.8335520000000003</v>
      </c>
      <c r="BV92" s="310">
        <f t="shared" si="492"/>
        <v>1.9481490000000001</v>
      </c>
      <c r="BW92" s="315">
        <f t="shared" si="510"/>
        <v>1.4914317600000002</v>
      </c>
      <c r="BX92" s="314">
        <f t="shared" si="493"/>
        <v>1.6723295429577436</v>
      </c>
      <c r="BY92" s="314">
        <f t="shared" si="493"/>
        <v>1.6025844559701496</v>
      </c>
      <c r="BZ92" s="314">
        <f t="shared" si="493"/>
        <v>2.1790595342465733</v>
      </c>
      <c r="CA92" s="314">
        <f t="shared" si="493"/>
        <v>2.1420614508196674</v>
      </c>
      <c r="CB92" s="314">
        <f t="shared" si="493"/>
        <v>2.2934889833333356</v>
      </c>
      <c r="CC92" s="314">
        <f t="shared" si="493"/>
        <v>1.8282757500000009</v>
      </c>
      <c r="CD92" s="314">
        <f t="shared" si="493"/>
        <v>1.8532584000000003</v>
      </c>
      <c r="CE92" s="314">
        <f t="shared" si="493"/>
        <v>1.9690870499999999</v>
      </c>
      <c r="CF92" s="314">
        <f t="shared" si="493"/>
        <v>1.8059341230000003</v>
      </c>
      <c r="CG92" s="314">
        <f t="shared" si="493"/>
        <v>1.8885585600000003</v>
      </c>
      <c r="CH92" s="310">
        <f t="shared" si="493"/>
        <v>2.0065934700000003</v>
      </c>
      <c r="CI92" s="315">
        <f t="shared" si="511"/>
        <v>1.5361747128000003</v>
      </c>
      <c r="CJ92" s="314">
        <f t="shared" si="494"/>
        <v>1.7224994292464759</v>
      </c>
      <c r="CK92" s="314">
        <f t="shared" si="494"/>
        <v>1.6506619896492543</v>
      </c>
      <c r="CL92" s="314">
        <f t="shared" si="494"/>
        <v>2.2444313202739705</v>
      </c>
      <c r="CM92" s="314">
        <f t="shared" si="494"/>
        <v>2.2063232943442572</v>
      </c>
      <c r="CN92" s="314">
        <f t="shared" si="494"/>
        <v>2.3622936528333356</v>
      </c>
      <c r="CO92" s="314">
        <f t="shared" si="494"/>
        <v>1.883124022500001</v>
      </c>
      <c r="CP92" s="314">
        <f t="shared" si="512"/>
        <v>1.9088561520000005</v>
      </c>
      <c r="CQ92" s="314">
        <f t="shared" si="495"/>
        <v>2.0281596615000002</v>
      </c>
      <c r="CR92" s="314">
        <f t="shared" si="496"/>
        <v>1.8601121466900004</v>
      </c>
      <c r="CS92" s="314">
        <f t="shared" si="497"/>
        <v>1.9452153168000004</v>
      </c>
      <c r="CT92" s="310">
        <f t="shared" si="498"/>
        <v>2.0667912741000003</v>
      </c>
    </row>
    <row r="93" spans="1:98" x14ac:dyDescent="0.25">
      <c r="A93" s="4" t="s">
        <v>190</v>
      </c>
      <c r="B93" s="1378" t="s">
        <v>150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00"/>
      <c r="O93" s="872"/>
      <c r="P93" s="872"/>
      <c r="Q93" s="872"/>
      <c r="R93" s="872"/>
      <c r="S93" s="872"/>
      <c r="T93" s="872"/>
      <c r="U93" s="872"/>
      <c r="V93" s="872"/>
      <c r="W93" s="872"/>
      <c r="X93" s="872"/>
      <c r="Y93" s="872"/>
      <c r="Z93" s="872"/>
      <c r="AA93" s="872"/>
      <c r="AB93" s="1727">
        <v>1.2089552238806001</v>
      </c>
      <c r="AC93" s="1728">
        <v>1.4222222222222201</v>
      </c>
      <c r="AD93" s="1729">
        <v>1.3826086956521699</v>
      </c>
      <c r="AE93" s="1730">
        <v>1.2954545454545501</v>
      </c>
      <c r="AF93" s="1731">
        <v>1.11904761904762</v>
      </c>
      <c r="AG93" s="1732">
        <v>1.53125</v>
      </c>
      <c r="AH93" s="314"/>
      <c r="AI93" s="314"/>
      <c r="AJ93" s="309"/>
      <c r="AK93" s="314"/>
      <c r="AL93" s="310"/>
      <c r="AM93" s="314"/>
      <c r="AN93" s="314"/>
      <c r="AO93" s="314"/>
      <c r="AP93" s="314"/>
      <c r="AQ93" s="314"/>
      <c r="AR93" s="314"/>
      <c r="AS93" s="314"/>
      <c r="AT93" s="314"/>
      <c r="AU93" s="314"/>
      <c r="AV93" s="314"/>
      <c r="AW93" s="314"/>
      <c r="AX93" s="310"/>
      <c r="AY93" s="314"/>
      <c r="AZ93" s="314"/>
      <c r="BA93" s="314"/>
      <c r="BB93" s="314"/>
      <c r="BC93" s="314"/>
      <c r="BD93" s="314"/>
      <c r="BE93" s="314"/>
      <c r="BF93" s="314"/>
      <c r="BG93" s="314"/>
      <c r="BH93" s="314"/>
      <c r="BI93" s="314"/>
      <c r="BJ93" s="310"/>
      <c r="BK93" s="314"/>
      <c r="BL93" s="314"/>
      <c r="BM93" s="314"/>
      <c r="BN93" s="314"/>
      <c r="BO93" s="314"/>
      <c r="BP93" s="314"/>
      <c r="BQ93" s="314"/>
      <c r="BR93" s="314"/>
      <c r="BS93" s="314"/>
      <c r="BT93" s="314"/>
      <c r="BU93" s="314"/>
      <c r="BV93" s="310"/>
      <c r="BW93" s="314"/>
      <c r="BX93" s="314"/>
      <c r="BY93" s="314"/>
      <c r="BZ93" s="314"/>
      <c r="CA93" s="314"/>
      <c r="CB93" s="314"/>
      <c r="CC93" s="314"/>
      <c r="CD93" s="314"/>
      <c r="CE93" s="314"/>
      <c r="CF93" s="314"/>
      <c r="CG93" s="314"/>
      <c r="CH93" s="310"/>
      <c r="CI93" s="314"/>
      <c r="CJ93" s="314"/>
      <c r="CK93" s="314"/>
      <c r="CL93" s="314"/>
      <c r="CM93" s="314"/>
      <c r="CN93" s="314"/>
      <c r="CO93" s="314"/>
      <c r="CP93" s="314"/>
      <c r="CQ93" s="314"/>
      <c r="CR93" s="314"/>
      <c r="CS93" s="314"/>
      <c r="CT93" s="310"/>
    </row>
    <row r="94" spans="1:98" s="5" customFormat="1" x14ac:dyDescent="0.25">
      <c r="B94" s="1" t="s">
        <v>3</v>
      </c>
      <c r="C94" s="14">
        <f t="shared" ref="C94:AA94" si="518">IFERROR(C82/C58,"")</f>
        <v>1.2749003984063745</v>
      </c>
      <c r="D94" s="14">
        <f t="shared" si="518"/>
        <v>1.1759656652360515</v>
      </c>
      <c r="E94" s="14">
        <f t="shared" si="518"/>
        <v>1.3692307692307693</v>
      </c>
      <c r="F94" s="14">
        <f t="shared" si="518"/>
        <v>1.4204204204204205</v>
      </c>
      <c r="G94" s="14">
        <f t="shared" si="518"/>
        <v>1.2531328320802004</v>
      </c>
      <c r="H94" s="14">
        <f t="shared" si="518"/>
        <v>1.2545454545454546</v>
      </c>
      <c r="I94" s="14">
        <f t="shared" si="518"/>
        <v>1.401639344262295</v>
      </c>
      <c r="J94" s="14">
        <f t="shared" si="518"/>
        <v>1.1557788944723617</v>
      </c>
      <c r="K94" s="14">
        <f t="shared" si="518"/>
        <v>1.4090909090909092</v>
      </c>
      <c r="L94" s="14">
        <f t="shared" si="518"/>
        <v>1.2690437601296596</v>
      </c>
      <c r="M94" s="14">
        <f t="shared" si="518"/>
        <v>1.8586810228802153</v>
      </c>
      <c r="N94" s="101">
        <f t="shared" si="518"/>
        <v>1.6759142496847415</v>
      </c>
      <c r="O94" s="171">
        <f t="shared" si="518"/>
        <v>1.1806282722513088</v>
      </c>
      <c r="P94" s="171">
        <f t="shared" si="518"/>
        <v>1.2427440633245384</v>
      </c>
      <c r="Q94" s="171">
        <f t="shared" si="518"/>
        <v>1.6248037676609106</v>
      </c>
      <c r="R94" s="171">
        <f t="shared" si="518"/>
        <v>1.2425925925925927</v>
      </c>
      <c r="S94" s="171">
        <f t="shared" si="518"/>
        <v>1.4353846153846155</v>
      </c>
      <c r="T94" s="171">
        <f t="shared" si="518"/>
        <v>1.6438095238095238</v>
      </c>
      <c r="U94" s="172">
        <f t="shared" si="518"/>
        <v>1.2892156862745099</v>
      </c>
      <c r="V94" s="172">
        <f t="shared" si="518"/>
        <v>1.3675847457627119</v>
      </c>
      <c r="W94" s="172">
        <f t="shared" si="518"/>
        <v>1.6735294117647059</v>
      </c>
      <c r="X94" s="172">
        <f t="shared" si="518"/>
        <v>1.4596527068437182</v>
      </c>
      <c r="Y94" s="172">
        <f t="shared" si="518"/>
        <v>1.6939203354297694</v>
      </c>
      <c r="Z94" s="173">
        <f t="shared" si="518"/>
        <v>1.8744807121661722</v>
      </c>
      <c r="AA94" s="5">
        <f t="shared" si="518"/>
        <v>1.3551181102362204</v>
      </c>
      <c r="AB94" s="5">
        <f t="shared" ref="AB94:CM94" si="519">IFERROR(AB82/AB58,"")</f>
        <v>1.3915254237288135</v>
      </c>
      <c r="AC94" s="5">
        <f t="shared" si="519"/>
        <v>1.5898598516075846</v>
      </c>
      <c r="AD94" s="5">
        <f t="shared" si="519"/>
        <v>1.4707757704569606</v>
      </c>
      <c r="AE94" s="5">
        <f t="shared" si="519"/>
        <v>1.568241469816273</v>
      </c>
      <c r="AF94" s="5">
        <f t="shared" si="519"/>
        <v>1.4951499118165785</v>
      </c>
      <c r="AG94" s="5">
        <f t="shared" si="519"/>
        <v>1.532043530834341</v>
      </c>
      <c r="AH94" s="5">
        <f t="shared" si="519"/>
        <v>1.4304042617683945</v>
      </c>
      <c r="AI94" s="5">
        <f t="shared" si="519"/>
        <v>1.5178766857889761</v>
      </c>
      <c r="AJ94" s="5">
        <f t="shared" si="519"/>
        <v>1.3711623542096518</v>
      </c>
      <c r="AK94" s="5">
        <f t="shared" si="519"/>
        <v>1.4211904421267338</v>
      </c>
      <c r="AL94" s="109">
        <f t="shared" si="519"/>
        <v>1.5249609343655195</v>
      </c>
      <c r="AM94" s="5">
        <f t="shared" si="519"/>
        <v>1.2605562067589979</v>
      </c>
      <c r="AN94" s="5">
        <f t="shared" si="519"/>
        <v>1.4154235629762288</v>
      </c>
      <c r="AO94" s="5">
        <f t="shared" si="519"/>
        <v>1.5827882559757678</v>
      </c>
      <c r="AP94" s="5">
        <f t="shared" si="519"/>
        <v>1.5521012595300632</v>
      </c>
      <c r="AQ94" s="5">
        <f t="shared" si="519"/>
        <v>1.6561517092573885</v>
      </c>
      <c r="AR94" s="5">
        <f t="shared" si="519"/>
        <v>1.5615212568085828</v>
      </c>
      <c r="AS94" s="5">
        <f t="shared" si="519"/>
        <v>1.6072538368875973</v>
      </c>
      <c r="AT94" s="5">
        <f t="shared" si="519"/>
        <v>1.4881937468913478</v>
      </c>
      <c r="AU94" s="5">
        <f t="shared" si="519"/>
        <v>1.5933714656659752</v>
      </c>
      <c r="AV94" s="5">
        <f t="shared" si="519"/>
        <v>1.4656565613183363</v>
      </c>
      <c r="AW94" s="5">
        <f t="shared" si="519"/>
        <v>1.5186489772647844</v>
      </c>
      <c r="AX94" s="109">
        <f t="shared" si="519"/>
        <v>1.6264932645590853</v>
      </c>
      <c r="AY94" s="5">
        <f t="shared" si="519"/>
        <v>1.3277735412588842</v>
      </c>
      <c r="AZ94" s="5">
        <f t="shared" si="519"/>
        <v>1.4815436449006683</v>
      </c>
      <c r="BA94" s="5">
        <f t="shared" si="519"/>
        <v>1.6659173875059281</v>
      </c>
      <c r="BB94" s="5">
        <f t="shared" si="519"/>
        <v>1.6220853911507134</v>
      </c>
      <c r="BC94" s="5">
        <f t="shared" si="519"/>
        <v>1.7347152840393048</v>
      </c>
      <c r="BD94" s="5">
        <f t="shared" si="519"/>
        <v>1.633893278683006</v>
      </c>
      <c r="BE94" s="5">
        <f t="shared" si="519"/>
        <v>1.6969938591648683</v>
      </c>
      <c r="BF94" s="5">
        <f t="shared" si="519"/>
        <v>1.5595945660974573</v>
      </c>
      <c r="BG94" s="5">
        <f t="shared" si="519"/>
        <v>1.6722146766268327</v>
      </c>
      <c r="BH94" s="5">
        <f t="shared" si="519"/>
        <v>1.5339174217614062</v>
      </c>
      <c r="BI94" s="5">
        <f t="shared" si="519"/>
        <v>1.5921790650947909</v>
      </c>
      <c r="BJ94" s="109">
        <f t="shared" si="519"/>
        <v>1.7040209368289165</v>
      </c>
      <c r="BK94" s="5">
        <f t="shared" si="519"/>
        <v>1.346704683391152</v>
      </c>
      <c r="BL94" s="5">
        <f t="shared" si="519"/>
        <v>1.5070366639559325</v>
      </c>
      <c r="BM94" s="5">
        <f t="shared" si="519"/>
        <v>1.6973140844538115</v>
      </c>
      <c r="BN94" s="5">
        <f t="shared" si="519"/>
        <v>1.651042403269523</v>
      </c>
      <c r="BO94" s="5">
        <f t="shared" si="519"/>
        <v>1.7689370351491247</v>
      </c>
      <c r="BP94" s="5">
        <f t="shared" si="519"/>
        <v>1.6668789495975851</v>
      </c>
      <c r="BQ94" s="5">
        <f t="shared" si="519"/>
        <v>1.7276731574109339</v>
      </c>
      <c r="BR94" s="5">
        <f t="shared" si="519"/>
        <v>1.5937482924659074</v>
      </c>
      <c r="BS94" s="5">
        <f t="shared" si="519"/>
        <v>1.7087885986297666</v>
      </c>
      <c r="BT94" s="5">
        <f t="shared" si="519"/>
        <v>1.5685158487288964</v>
      </c>
      <c r="BU94" s="5">
        <f t="shared" si="519"/>
        <v>1.6279536227683615</v>
      </c>
      <c r="BV94" s="109">
        <f t="shared" si="519"/>
        <v>1.7420809750070798</v>
      </c>
      <c r="BW94" s="5">
        <f t="shared" si="519"/>
        <v>1.3872744075821755</v>
      </c>
      <c r="BX94" s="5">
        <f t="shared" si="519"/>
        <v>1.553789088517781</v>
      </c>
      <c r="BY94" s="5">
        <f t="shared" si="519"/>
        <v>1.7452702961498872</v>
      </c>
      <c r="BZ94" s="5">
        <f t="shared" si="519"/>
        <v>1.7094632305145749</v>
      </c>
      <c r="CA94" s="5">
        <f t="shared" si="519"/>
        <v>1.8253723164719897</v>
      </c>
      <c r="CB94" s="5">
        <f t="shared" si="519"/>
        <v>1.7197876651205382</v>
      </c>
      <c r="CC94" s="5">
        <f t="shared" si="519"/>
        <v>1.7806926908441458</v>
      </c>
      <c r="CD94" s="5">
        <f t="shared" si="519"/>
        <v>1.6420241032506955</v>
      </c>
      <c r="CE94" s="5">
        <f t="shared" si="519"/>
        <v>1.7603306418565896</v>
      </c>
      <c r="CF94" s="5">
        <f t="shared" si="519"/>
        <v>1.6152363620154753</v>
      </c>
      <c r="CG94" s="5">
        <f t="shared" si="519"/>
        <v>1.6761993391525736</v>
      </c>
      <c r="CH94" s="109">
        <f t="shared" si="519"/>
        <v>1.7935784910117012</v>
      </c>
      <c r="CI94" s="5">
        <f t="shared" si="519"/>
        <v>1.4297035352483818</v>
      </c>
      <c r="CJ94" s="5">
        <f t="shared" si="519"/>
        <v>1.6002077424370129</v>
      </c>
      <c r="CK94" s="5">
        <f t="shared" si="519"/>
        <v>1.7990842935625777</v>
      </c>
      <c r="CL94" s="5">
        <f t="shared" si="519"/>
        <v>1.7573015588638352</v>
      </c>
      <c r="CM94" s="5">
        <f t="shared" si="519"/>
        <v>1.8782970529231664</v>
      </c>
      <c r="CN94" s="5">
        <f t="shared" ref="CN94:CT94" si="520">IFERROR(CN82/CN58,"")</f>
        <v>1.7695501904639863</v>
      </c>
      <c r="CO94" s="5">
        <f t="shared" si="520"/>
        <v>1.8339253109496052</v>
      </c>
      <c r="CP94" s="5">
        <f t="shared" si="520"/>
        <v>1.6908002272554097</v>
      </c>
      <c r="CQ94" s="5">
        <f t="shared" si="520"/>
        <v>1.8127361976979726</v>
      </c>
      <c r="CR94" s="5">
        <f t="shared" si="520"/>
        <v>1.6635177483416643</v>
      </c>
      <c r="CS94" s="5">
        <f t="shared" si="520"/>
        <v>1.7264207873299287</v>
      </c>
      <c r="CT94" s="109">
        <f t="shared" si="520"/>
        <v>1.8474428955847355</v>
      </c>
    </row>
    <row r="95" spans="1:98" x14ac:dyDescent="0.25">
      <c r="AB95" s="19"/>
    </row>
    <row r="96" spans="1:98" s="116" customFormat="1" x14ac:dyDescent="0.25">
      <c r="B96" s="63"/>
      <c r="C96" s="63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5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5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5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5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115"/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5"/>
      <c r="BW96" s="114"/>
      <c r="BX96" s="114"/>
      <c r="BY96" s="114"/>
      <c r="BZ96" s="114"/>
      <c r="CA96" s="114"/>
      <c r="CB96" s="114"/>
      <c r="CC96" s="114"/>
      <c r="CD96" s="114"/>
      <c r="CE96" s="114"/>
      <c r="CF96" s="114"/>
      <c r="CG96" s="114"/>
      <c r="CH96" s="115"/>
      <c r="CI96" s="114"/>
      <c r="CJ96" s="114"/>
      <c r="CK96" s="114"/>
      <c r="CL96" s="114"/>
      <c r="CM96" s="114"/>
      <c r="CN96" s="114"/>
      <c r="CO96" s="114"/>
      <c r="CP96" s="114"/>
      <c r="CQ96" s="114"/>
      <c r="CR96" s="114"/>
      <c r="CS96" s="114"/>
      <c r="CT96" s="115"/>
    </row>
    <row r="97" spans="1:98" s="104" customFormat="1" x14ac:dyDescent="0.25">
      <c r="B97" s="104" t="s">
        <v>14</v>
      </c>
      <c r="C97" s="104">
        <f t="shared" ref="C97:BN97" si="521">C33</f>
        <v>42005</v>
      </c>
      <c r="D97" s="104">
        <f t="shared" si="521"/>
        <v>42036</v>
      </c>
      <c r="E97" s="104">
        <f t="shared" si="521"/>
        <v>42064</v>
      </c>
      <c r="F97" s="104">
        <f t="shared" si="521"/>
        <v>42095</v>
      </c>
      <c r="G97" s="104">
        <f t="shared" si="521"/>
        <v>42125</v>
      </c>
      <c r="H97" s="104">
        <f t="shared" si="521"/>
        <v>42156</v>
      </c>
      <c r="I97" s="104">
        <f t="shared" si="521"/>
        <v>42186</v>
      </c>
      <c r="J97" s="104">
        <f t="shared" si="521"/>
        <v>42217</v>
      </c>
      <c r="K97" s="104">
        <f t="shared" si="521"/>
        <v>42248</v>
      </c>
      <c r="L97" s="104">
        <f t="shared" si="521"/>
        <v>42278</v>
      </c>
      <c r="M97" s="104">
        <f t="shared" si="521"/>
        <v>42309</v>
      </c>
      <c r="N97" s="105">
        <f t="shared" si="521"/>
        <v>42339</v>
      </c>
      <c r="O97" s="144">
        <f t="shared" si="521"/>
        <v>42370</v>
      </c>
      <c r="P97" s="144">
        <f t="shared" si="521"/>
        <v>42401</v>
      </c>
      <c r="Q97" s="144">
        <f t="shared" si="521"/>
        <v>42430</v>
      </c>
      <c r="R97" s="144">
        <f t="shared" si="521"/>
        <v>42461</v>
      </c>
      <c r="S97" s="144">
        <f t="shared" si="521"/>
        <v>42491</v>
      </c>
      <c r="T97" s="144">
        <f t="shared" si="521"/>
        <v>42522</v>
      </c>
      <c r="U97" s="104">
        <f t="shared" si="521"/>
        <v>42552</v>
      </c>
      <c r="V97" s="104">
        <f t="shared" si="521"/>
        <v>42583</v>
      </c>
      <c r="W97" s="104">
        <f t="shared" si="521"/>
        <v>42614</v>
      </c>
      <c r="X97" s="104">
        <f t="shared" si="521"/>
        <v>42644</v>
      </c>
      <c r="Y97" s="104">
        <f t="shared" si="521"/>
        <v>42675</v>
      </c>
      <c r="Z97" s="105">
        <f t="shared" si="521"/>
        <v>42705</v>
      </c>
      <c r="AA97" s="104">
        <f t="shared" si="521"/>
        <v>42752</v>
      </c>
      <c r="AB97" s="104">
        <f t="shared" si="521"/>
        <v>42783</v>
      </c>
      <c r="AC97" s="104">
        <f t="shared" si="521"/>
        <v>42811</v>
      </c>
      <c r="AD97" s="104">
        <f t="shared" si="521"/>
        <v>42842</v>
      </c>
      <c r="AE97" s="104">
        <f t="shared" si="521"/>
        <v>42872</v>
      </c>
      <c r="AF97" s="104">
        <f t="shared" si="521"/>
        <v>42903</v>
      </c>
      <c r="AG97" s="104">
        <f t="shared" si="521"/>
        <v>42933</v>
      </c>
      <c r="AH97" s="104">
        <f t="shared" si="521"/>
        <v>42964</v>
      </c>
      <c r="AI97" s="104">
        <f t="shared" si="521"/>
        <v>42995</v>
      </c>
      <c r="AJ97" s="104">
        <f t="shared" si="521"/>
        <v>43025</v>
      </c>
      <c r="AK97" s="104">
        <f t="shared" si="521"/>
        <v>43056</v>
      </c>
      <c r="AL97" s="105">
        <f t="shared" si="521"/>
        <v>43086</v>
      </c>
      <c r="AM97" s="104">
        <f t="shared" si="521"/>
        <v>43118</v>
      </c>
      <c r="AN97" s="104">
        <f t="shared" si="521"/>
        <v>43149</v>
      </c>
      <c r="AO97" s="104">
        <f t="shared" si="521"/>
        <v>43177</v>
      </c>
      <c r="AP97" s="104">
        <f t="shared" si="521"/>
        <v>43208</v>
      </c>
      <c r="AQ97" s="104">
        <f t="shared" si="521"/>
        <v>43238</v>
      </c>
      <c r="AR97" s="104">
        <f t="shared" si="521"/>
        <v>43269</v>
      </c>
      <c r="AS97" s="104">
        <f t="shared" si="521"/>
        <v>43299</v>
      </c>
      <c r="AT97" s="104">
        <f t="shared" si="521"/>
        <v>43330</v>
      </c>
      <c r="AU97" s="104">
        <f t="shared" si="521"/>
        <v>43361</v>
      </c>
      <c r="AV97" s="104">
        <f t="shared" si="521"/>
        <v>43391</v>
      </c>
      <c r="AW97" s="104">
        <f t="shared" si="521"/>
        <v>43422</v>
      </c>
      <c r="AX97" s="105">
        <f t="shared" si="521"/>
        <v>43452</v>
      </c>
      <c r="AY97" s="104">
        <f t="shared" si="521"/>
        <v>43483</v>
      </c>
      <c r="AZ97" s="104">
        <f t="shared" si="521"/>
        <v>43514</v>
      </c>
      <c r="BA97" s="104">
        <f t="shared" si="521"/>
        <v>43542</v>
      </c>
      <c r="BB97" s="104">
        <f t="shared" si="521"/>
        <v>43573</v>
      </c>
      <c r="BC97" s="104">
        <f t="shared" si="521"/>
        <v>43603</v>
      </c>
      <c r="BD97" s="104">
        <f t="shared" si="521"/>
        <v>43634</v>
      </c>
      <c r="BE97" s="104">
        <f t="shared" si="521"/>
        <v>43664</v>
      </c>
      <c r="BF97" s="104">
        <f t="shared" si="521"/>
        <v>43695</v>
      </c>
      <c r="BG97" s="104">
        <f t="shared" si="521"/>
        <v>43726</v>
      </c>
      <c r="BH97" s="104">
        <f t="shared" si="521"/>
        <v>43756</v>
      </c>
      <c r="BI97" s="104">
        <f t="shared" si="521"/>
        <v>43787</v>
      </c>
      <c r="BJ97" s="105">
        <f t="shared" si="521"/>
        <v>43817</v>
      </c>
      <c r="BK97" s="104">
        <f t="shared" si="521"/>
        <v>43848</v>
      </c>
      <c r="BL97" s="104">
        <f t="shared" si="521"/>
        <v>43879</v>
      </c>
      <c r="BM97" s="104">
        <f t="shared" si="521"/>
        <v>43908</v>
      </c>
      <c r="BN97" s="104">
        <f t="shared" si="521"/>
        <v>43939</v>
      </c>
      <c r="BO97" s="104">
        <f t="shared" ref="BO97:CT97" si="522">BO33</f>
        <v>43969</v>
      </c>
      <c r="BP97" s="104">
        <f t="shared" si="522"/>
        <v>44000</v>
      </c>
      <c r="BQ97" s="104">
        <f t="shared" si="522"/>
        <v>44030</v>
      </c>
      <c r="BR97" s="104">
        <f t="shared" si="522"/>
        <v>44061</v>
      </c>
      <c r="BS97" s="104">
        <f t="shared" si="522"/>
        <v>44092</v>
      </c>
      <c r="BT97" s="104">
        <f t="shared" si="522"/>
        <v>44122</v>
      </c>
      <c r="BU97" s="104">
        <f t="shared" si="522"/>
        <v>44153</v>
      </c>
      <c r="BV97" s="105">
        <f t="shared" si="522"/>
        <v>44183</v>
      </c>
      <c r="BW97" s="104">
        <f t="shared" si="522"/>
        <v>44214</v>
      </c>
      <c r="BX97" s="104">
        <f t="shared" si="522"/>
        <v>44245</v>
      </c>
      <c r="BY97" s="104">
        <f t="shared" si="522"/>
        <v>44273</v>
      </c>
      <c r="BZ97" s="104">
        <f t="shared" si="522"/>
        <v>44304</v>
      </c>
      <c r="CA97" s="104">
        <f t="shared" si="522"/>
        <v>44334</v>
      </c>
      <c r="CB97" s="104">
        <f t="shared" si="522"/>
        <v>44365</v>
      </c>
      <c r="CC97" s="104">
        <f t="shared" si="522"/>
        <v>44395</v>
      </c>
      <c r="CD97" s="104">
        <f t="shared" si="522"/>
        <v>44426</v>
      </c>
      <c r="CE97" s="104">
        <f t="shared" si="522"/>
        <v>44457</v>
      </c>
      <c r="CF97" s="104">
        <f t="shared" si="522"/>
        <v>44487</v>
      </c>
      <c r="CG97" s="104">
        <f t="shared" si="522"/>
        <v>44518</v>
      </c>
      <c r="CH97" s="105">
        <f t="shared" si="522"/>
        <v>44548</v>
      </c>
      <c r="CI97" s="104">
        <f t="shared" si="522"/>
        <v>44579</v>
      </c>
      <c r="CJ97" s="104">
        <f t="shared" si="522"/>
        <v>44610</v>
      </c>
      <c r="CK97" s="104">
        <f t="shared" si="522"/>
        <v>44638</v>
      </c>
      <c r="CL97" s="104">
        <f t="shared" si="522"/>
        <v>44669</v>
      </c>
      <c r="CM97" s="104">
        <f t="shared" si="522"/>
        <v>44699</v>
      </c>
      <c r="CN97" s="104">
        <f t="shared" si="522"/>
        <v>44730</v>
      </c>
      <c r="CO97" s="104">
        <f t="shared" si="522"/>
        <v>44760</v>
      </c>
      <c r="CP97" s="104">
        <f t="shared" si="522"/>
        <v>44791</v>
      </c>
      <c r="CQ97" s="104">
        <f t="shared" si="522"/>
        <v>44822</v>
      </c>
      <c r="CR97" s="104">
        <f t="shared" si="522"/>
        <v>44852</v>
      </c>
      <c r="CS97" s="104">
        <f t="shared" si="522"/>
        <v>44883</v>
      </c>
      <c r="CT97" s="105">
        <f t="shared" si="522"/>
        <v>44913</v>
      </c>
    </row>
    <row r="98" spans="1:98" s="13" customFormat="1" x14ac:dyDescent="0.25">
      <c r="A98" s="13" t="s">
        <v>191</v>
      </c>
      <c r="B98" s="13" t="s">
        <v>142</v>
      </c>
      <c r="C98" s="13">
        <f>IFERROR(C22/C74,"")</f>
        <v>26.30713636363636</v>
      </c>
      <c r="D98" s="13">
        <f t="shared" ref="D98:N98" si="523">IFERROR(D22/D74,"")</f>
        <v>28.190874999999998</v>
      </c>
      <c r="E98" s="13">
        <f t="shared" si="523"/>
        <v>47.249829268292679</v>
      </c>
      <c r="F98" s="13">
        <f t="shared" si="523"/>
        <v>44.29642105263158</v>
      </c>
      <c r="G98" s="13">
        <f t="shared" si="523"/>
        <v>31.103526315789473</v>
      </c>
      <c r="H98" s="13">
        <f t="shared" si="523"/>
        <v>19.682884615384616</v>
      </c>
      <c r="I98" s="13">
        <f t="shared" si="523"/>
        <v>58.362652173913041</v>
      </c>
      <c r="J98" s="13">
        <f t="shared" si="523"/>
        <v>22.092565217391304</v>
      </c>
      <c r="K98" s="13">
        <f t="shared" si="523"/>
        <v>25.36646153846154</v>
      </c>
      <c r="L98" s="13">
        <f t="shared" si="523"/>
        <v>21.27864705882353</v>
      </c>
      <c r="M98" s="13">
        <f t="shared" si="523"/>
        <v>24.353574074074075</v>
      </c>
      <c r="N98" s="100">
        <f t="shared" si="523"/>
        <v>31.791135000000001</v>
      </c>
      <c r="O98" s="788">
        <v>39.548705882352898</v>
      </c>
      <c r="P98" s="789">
        <v>36.599166666666697</v>
      </c>
      <c r="Q98" s="790">
        <v>17.2880681818182</v>
      </c>
      <c r="R98" s="791">
        <v>45.611800000000002</v>
      </c>
      <c r="S98" s="792">
        <v>45.190708333333298</v>
      </c>
      <c r="T98" s="793">
        <v>39.544058823529397</v>
      </c>
      <c r="U98" s="794">
        <v>30.750441176470598</v>
      </c>
      <c r="V98" s="795">
        <v>22.620833333333302</v>
      </c>
      <c r="W98" s="796">
        <v>27.8671111111111</v>
      </c>
      <c r="X98" s="797">
        <v>20.943280000000001</v>
      </c>
      <c r="Y98" s="798">
        <v>32.650750000000002</v>
      </c>
      <c r="Z98" s="799">
        <v>37.708366336633702</v>
      </c>
      <c r="AA98" s="1733">
        <v>21.312368932038833</v>
      </c>
      <c r="AB98" s="1734">
        <v>22.8813783783784</v>
      </c>
      <c r="AC98" s="1735">
        <v>20.6361951219512</v>
      </c>
      <c r="AD98" s="1736">
        <v>15.0447289156627</v>
      </c>
      <c r="AE98" s="1737">
        <v>15.8680082987552</v>
      </c>
      <c r="AF98" s="1738">
        <v>19.978019169329102</v>
      </c>
      <c r="AG98" s="1739">
        <v>16.254143646408799</v>
      </c>
      <c r="AH98" s="316">
        <f t="shared" ref="AH98:AL98" si="524">AG98</f>
        <v>16.254143646408799</v>
      </c>
      <c r="AI98" s="316">
        <f t="shared" si="524"/>
        <v>16.254143646408799</v>
      </c>
      <c r="AJ98" s="316">
        <f t="shared" si="524"/>
        <v>16.254143646408799</v>
      </c>
      <c r="AK98" s="316">
        <f t="shared" si="524"/>
        <v>16.254143646408799</v>
      </c>
      <c r="AL98" s="317">
        <f t="shared" si="524"/>
        <v>16.254143646408799</v>
      </c>
      <c r="AM98" s="318">
        <f>AVERAGE(AA98:AL98)*1.05</f>
        <v>18.658986560774725</v>
      </c>
      <c r="AN98" s="316">
        <f>AM98</f>
        <v>18.658986560774725</v>
      </c>
      <c r="AO98" s="316">
        <f t="shared" ref="AO98:AW98" si="525">AN98</f>
        <v>18.658986560774725</v>
      </c>
      <c r="AP98" s="316">
        <f t="shared" si="525"/>
        <v>18.658986560774725</v>
      </c>
      <c r="AQ98" s="316">
        <f t="shared" si="525"/>
        <v>18.658986560774725</v>
      </c>
      <c r="AR98" s="316">
        <f t="shared" si="525"/>
        <v>18.658986560774725</v>
      </c>
      <c r="AS98" s="316">
        <f t="shared" si="525"/>
        <v>18.658986560774725</v>
      </c>
      <c r="AT98" s="316">
        <f t="shared" si="525"/>
        <v>18.658986560774725</v>
      </c>
      <c r="AU98" s="316">
        <f t="shared" si="525"/>
        <v>18.658986560774725</v>
      </c>
      <c r="AV98" s="316">
        <f t="shared" si="525"/>
        <v>18.658986560774725</v>
      </c>
      <c r="AW98" s="316">
        <f t="shared" si="525"/>
        <v>18.658986560774725</v>
      </c>
      <c r="AX98" s="317">
        <v>35.218745010109338</v>
      </c>
      <c r="AY98" s="318">
        <f>AVERAGE(AM98:AX98)*1.07</f>
        <v>21.441694081761298</v>
      </c>
      <c r="AZ98" s="316">
        <f>AY98</f>
        <v>21.441694081761298</v>
      </c>
      <c r="BA98" s="316">
        <f t="shared" ref="BA98:BJ98" si="526">AZ98</f>
        <v>21.441694081761298</v>
      </c>
      <c r="BB98" s="316">
        <f t="shared" si="526"/>
        <v>21.441694081761298</v>
      </c>
      <c r="BC98" s="316">
        <f t="shared" si="526"/>
        <v>21.441694081761298</v>
      </c>
      <c r="BD98" s="316">
        <f t="shared" si="526"/>
        <v>21.441694081761298</v>
      </c>
      <c r="BE98" s="316">
        <f t="shared" si="526"/>
        <v>21.441694081761298</v>
      </c>
      <c r="BF98" s="316">
        <f t="shared" si="526"/>
        <v>21.441694081761298</v>
      </c>
      <c r="BG98" s="316">
        <f t="shared" si="526"/>
        <v>21.441694081761298</v>
      </c>
      <c r="BH98" s="316">
        <f t="shared" si="526"/>
        <v>21.441694081761298</v>
      </c>
      <c r="BI98" s="316">
        <f t="shared" si="526"/>
        <v>21.441694081761298</v>
      </c>
      <c r="BJ98" s="317">
        <f t="shared" si="526"/>
        <v>21.441694081761298</v>
      </c>
      <c r="BK98" s="318">
        <f>AVERAGE(AY98:BJ98)*1.06</f>
        <v>22.728195726666975</v>
      </c>
      <c r="BL98" s="316">
        <f>BK98</f>
        <v>22.728195726666975</v>
      </c>
      <c r="BM98" s="316">
        <f t="shared" ref="BM98:BV98" si="527">BL98</f>
        <v>22.728195726666975</v>
      </c>
      <c r="BN98" s="316">
        <f t="shared" si="527"/>
        <v>22.728195726666975</v>
      </c>
      <c r="BO98" s="316">
        <f t="shared" si="527"/>
        <v>22.728195726666975</v>
      </c>
      <c r="BP98" s="316">
        <f t="shared" si="527"/>
        <v>22.728195726666975</v>
      </c>
      <c r="BQ98" s="316">
        <f t="shared" si="527"/>
        <v>22.728195726666975</v>
      </c>
      <c r="BR98" s="316">
        <f t="shared" si="527"/>
        <v>22.728195726666975</v>
      </c>
      <c r="BS98" s="316">
        <f t="shared" si="527"/>
        <v>22.728195726666975</v>
      </c>
      <c r="BT98" s="316">
        <f t="shared" si="527"/>
        <v>22.728195726666975</v>
      </c>
      <c r="BU98" s="316">
        <f t="shared" si="527"/>
        <v>22.728195726666975</v>
      </c>
      <c r="BV98" s="317">
        <f t="shared" si="527"/>
        <v>22.728195726666975</v>
      </c>
      <c r="BW98" s="318">
        <f>AVERAGE(BK98:BV98)*1.08</f>
        <v>24.546451384800331</v>
      </c>
      <c r="BX98" s="316">
        <f>BW98</f>
        <v>24.546451384800331</v>
      </c>
      <c r="BY98" s="316">
        <f t="shared" ref="BY98:CH98" si="528">BX98</f>
        <v>24.546451384800331</v>
      </c>
      <c r="BZ98" s="316">
        <f t="shared" si="528"/>
        <v>24.546451384800331</v>
      </c>
      <c r="CA98" s="316">
        <f t="shared" si="528"/>
        <v>24.546451384800331</v>
      </c>
      <c r="CB98" s="316">
        <f t="shared" si="528"/>
        <v>24.546451384800331</v>
      </c>
      <c r="CC98" s="316">
        <f t="shared" si="528"/>
        <v>24.546451384800331</v>
      </c>
      <c r="CD98" s="316">
        <f t="shared" si="528"/>
        <v>24.546451384800331</v>
      </c>
      <c r="CE98" s="316">
        <f t="shared" si="528"/>
        <v>24.546451384800331</v>
      </c>
      <c r="CF98" s="316">
        <f t="shared" si="528"/>
        <v>24.546451384800331</v>
      </c>
      <c r="CG98" s="316">
        <f t="shared" si="528"/>
        <v>24.546451384800331</v>
      </c>
      <c r="CH98" s="317">
        <f t="shared" si="528"/>
        <v>24.546451384800331</v>
      </c>
      <c r="CI98" s="318">
        <f>AVERAGE(BW98:CH98)*1.09</f>
        <v>26.755632009432354</v>
      </c>
      <c r="CJ98" s="316">
        <f>CI98</f>
        <v>26.755632009432354</v>
      </c>
      <c r="CK98" s="316">
        <f t="shared" ref="CK98:CT98" si="529">CJ98</f>
        <v>26.755632009432354</v>
      </c>
      <c r="CL98" s="316">
        <f t="shared" si="529"/>
        <v>26.755632009432354</v>
      </c>
      <c r="CM98" s="316">
        <f t="shared" si="529"/>
        <v>26.755632009432354</v>
      </c>
      <c r="CN98" s="316">
        <f t="shared" si="529"/>
        <v>26.755632009432354</v>
      </c>
      <c r="CO98" s="316">
        <f t="shared" si="529"/>
        <v>26.755632009432354</v>
      </c>
      <c r="CP98" s="316">
        <f t="shared" si="529"/>
        <v>26.755632009432354</v>
      </c>
      <c r="CQ98" s="316">
        <f t="shared" si="529"/>
        <v>26.755632009432354</v>
      </c>
      <c r="CR98" s="316">
        <f t="shared" si="529"/>
        <v>26.755632009432354</v>
      </c>
      <c r="CS98" s="316">
        <f t="shared" si="529"/>
        <v>26.755632009432354</v>
      </c>
      <c r="CT98" s="317">
        <f t="shared" si="529"/>
        <v>26.755632009432354</v>
      </c>
    </row>
    <row r="99" spans="1:98" s="13" customFormat="1" x14ac:dyDescent="0.25">
      <c r="A99" s="13" t="s">
        <v>192</v>
      </c>
      <c r="B99" s="13" t="s">
        <v>5</v>
      </c>
      <c r="C99" s="13">
        <f t="shared" ref="C99:N99" si="530">IFERROR(C23/C75,"")</f>
        <v>14.291</v>
      </c>
      <c r="D99" s="13">
        <f t="shared" si="530"/>
        <v>12.264639344262296</v>
      </c>
      <c r="E99" s="13">
        <f t="shared" si="530"/>
        <v>13.721019607843138</v>
      </c>
      <c r="F99" s="13">
        <f t="shared" si="530"/>
        <v>18.990310606060607</v>
      </c>
      <c r="G99" s="13">
        <f t="shared" si="530"/>
        <v>16.552014084507043</v>
      </c>
      <c r="H99" s="13">
        <f t="shared" si="530"/>
        <v>13.411503759398496</v>
      </c>
      <c r="I99" s="13">
        <f t="shared" si="530"/>
        <v>12.273387850467291</v>
      </c>
      <c r="J99" s="13">
        <f t="shared" si="530"/>
        <v>12.617048</v>
      </c>
      <c r="K99" s="13">
        <f t="shared" si="530"/>
        <v>15.188284210526316</v>
      </c>
      <c r="L99" s="13">
        <f t="shared" si="530"/>
        <v>13.283150289017343</v>
      </c>
      <c r="M99" s="13">
        <f t="shared" si="530"/>
        <v>13.998921113689164</v>
      </c>
      <c r="N99" s="100">
        <f t="shared" si="530"/>
        <v>12.906109311740892</v>
      </c>
      <c r="O99" s="800">
        <v>16.773777777777799</v>
      </c>
      <c r="P99" s="801">
        <v>12.8626382978723</v>
      </c>
      <c r="Q99" s="802">
        <v>14.5143127035831</v>
      </c>
      <c r="R99" s="803">
        <v>22.127795744680899</v>
      </c>
      <c r="S99" s="804">
        <v>14.617838815789501</v>
      </c>
      <c r="T99" s="805">
        <v>12.9157350993378</v>
      </c>
      <c r="U99" s="806">
        <v>12.430647519582299</v>
      </c>
      <c r="V99" s="807">
        <v>12.8955613636364</v>
      </c>
      <c r="W99" s="808">
        <v>13.7266717281273</v>
      </c>
      <c r="X99" s="809">
        <v>13.1045788944724</v>
      </c>
      <c r="Y99" s="810">
        <v>14.3001988742965</v>
      </c>
      <c r="Z99" s="811">
        <v>13.6267635135136</v>
      </c>
      <c r="AA99" s="1740">
        <v>14.136574358974359</v>
      </c>
      <c r="AB99" s="1741">
        <v>13.929567164179099</v>
      </c>
      <c r="AC99" s="1742">
        <v>13.825523415977999</v>
      </c>
      <c r="AD99" s="1743">
        <v>14.331085106383</v>
      </c>
      <c r="AE99" s="1744">
        <v>14.003493449781701</v>
      </c>
      <c r="AF99" s="1745">
        <v>13.448803418803401</v>
      </c>
      <c r="AG99" s="1746">
        <v>13.5943485915493</v>
      </c>
      <c r="AH99" s="319">
        <f t="shared" ref="AH99:AL99" si="531">AG99</f>
        <v>13.5943485915493</v>
      </c>
      <c r="AI99" s="319">
        <f t="shared" si="531"/>
        <v>13.5943485915493</v>
      </c>
      <c r="AJ99" s="319">
        <f t="shared" si="531"/>
        <v>13.5943485915493</v>
      </c>
      <c r="AK99" s="319">
        <f t="shared" si="531"/>
        <v>13.5943485915493</v>
      </c>
      <c r="AL99" s="320">
        <f t="shared" si="531"/>
        <v>13.5943485915493</v>
      </c>
      <c r="AM99" s="318">
        <f>AVERAGE(AA99:AL99)*1</f>
        <v>13.770094871949617</v>
      </c>
      <c r="AN99" s="319">
        <f t="shared" ref="AN99:AX104" si="532">AM99</f>
        <v>13.770094871949617</v>
      </c>
      <c r="AO99" s="319">
        <f t="shared" si="532"/>
        <v>13.770094871949617</v>
      </c>
      <c r="AP99" s="319">
        <f t="shared" si="532"/>
        <v>13.770094871949617</v>
      </c>
      <c r="AQ99" s="319">
        <f t="shared" si="532"/>
        <v>13.770094871949617</v>
      </c>
      <c r="AR99" s="319">
        <f t="shared" si="532"/>
        <v>13.770094871949617</v>
      </c>
      <c r="AS99" s="319">
        <f t="shared" si="532"/>
        <v>13.770094871949617</v>
      </c>
      <c r="AT99" s="319">
        <f t="shared" si="532"/>
        <v>13.770094871949617</v>
      </c>
      <c r="AU99" s="319">
        <f t="shared" si="532"/>
        <v>13.770094871949617</v>
      </c>
      <c r="AV99" s="319">
        <f t="shared" si="532"/>
        <v>13.770094871949617</v>
      </c>
      <c r="AW99" s="319">
        <f t="shared" si="532"/>
        <v>13.770094871949617</v>
      </c>
      <c r="AX99" s="320">
        <f t="shared" si="532"/>
        <v>13.770094871949617</v>
      </c>
      <c r="AY99" s="318">
        <f>AVERAGE(AM99:AX99)*1.05</f>
        <v>14.458599615547104</v>
      </c>
      <c r="AZ99" s="319">
        <f t="shared" ref="AZ99:BJ99" si="533">AY99</f>
        <v>14.458599615547104</v>
      </c>
      <c r="BA99" s="319">
        <f t="shared" si="533"/>
        <v>14.458599615547104</v>
      </c>
      <c r="BB99" s="319">
        <f t="shared" si="533"/>
        <v>14.458599615547104</v>
      </c>
      <c r="BC99" s="319">
        <f t="shared" si="533"/>
        <v>14.458599615547104</v>
      </c>
      <c r="BD99" s="319">
        <f t="shared" si="533"/>
        <v>14.458599615547104</v>
      </c>
      <c r="BE99" s="319">
        <f t="shared" si="533"/>
        <v>14.458599615547104</v>
      </c>
      <c r="BF99" s="319">
        <f t="shared" si="533"/>
        <v>14.458599615547104</v>
      </c>
      <c r="BG99" s="319">
        <f t="shared" si="533"/>
        <v>14.458599615547104</v>
      </c>
      <c r="BH99" s="319">
        <f t="shared" si="533"/>
        <v>14.458599615547104</v>
      </c>
      <c r="BI99" s="319">
        <f t="shared" si="533"/>
        <v>14.458599615547104</v>
      </c>
      <c r="BJ99" s="320">
        <f t="shared" si="533"/>
        <v>14.458599615547104</v>
      </c>
      <c r="BK99" s="318">
        <f t="shared" ref="BK99:BK104" si="534">AVERAGE(AY99:BJ99)*1.06</f>
        <v>15.326115592479933</v>
      </c>
      <c r="BL99" s="319">
        <f t="shared" ref="BL99:BV99" si="535">BK99</f>
        <v>15.326115592479933</v>
      </c>
      <c r="BM99" s="319">
        <f t="shared" si="535"/>
        <v>15.326115592479933</v>
      </c>
      <c r="BN99" s="319">
        <f t="shared" si="535"/>
        <v>15.326115592479933</v>
      </c>
      <c r="BO99" s="319">
        <f t="shared" si="535"/>
        <v>15.326115592479933</v>
      </c>
      <c r="BP99" s="319">
        <f t="shared" si="535"/>
        <v>15.326115592479933</v>
      </c>
      <c r="BQ99" s="319">
        <f t="shared" si="535"/>
        <v>15.326115592479933</v>
      </c>
      <c r="BR99" s="319">
        <f t="shared" si="535"/>
        <v>15.326115592479933</v>
      </c>
      <c r="BS99" s="319">
        <f t="shared" si="535"/>
        <v>15.326115592479933</v>
      </c>
      <c r="BT99" s="319">
        <f t="shared" si="535"/>
        <v>15.326115592479933</v>
      </c>
      <c r="BU99" s="319">
        <f t="shared" si="535"/>
        <v>15.326115592479933</v>
      </c>
      <c r="BV99" s="320">
        <f t="shared" si="535"/>
        <v>15.326115592479933</v>
      </c>
      <c r="BW99" s="318">
        <f t="shared" ref="BW99:BW104" si="536">AVERAGE(BK99:BV99)*1.08</f>
        <v>16.552204839878332</v>
      </c>
      <c r="BX99" s="319">
        <f t="shared" ref="BX99:CH99" si="537">BW99</f>
        <v>16.552204839878332</v>
      </c>
      <c r="BY99" s="319">
        <f t="shared" si="537"/>
        <v>16.552204839878332</v>
      </c>
      <c r="BZ99" s="319">
        <f t="shared" si="537"/>
        <v>16.552204839878332</v>
      </c>
      <c r="CA99" s="319">
        <f t="shared" si="537"/>
        <v>16.552204839878332</v>
      </c>
      <c r="CB99" s="319">
        <f t="shared" si="537"/>
        <v>16.552204839878332</v>
      </c>
      <c r="CC99" s="319">
        <f t="shared" si="537"/>
        <v>16.552204839878332</v>
      </c>
      <c r="CD99" s="319">
        <f t="shared" si="537"/>
        <v>16.552204839878332</v>
      </c>
      <c r="CE99" s="319">
        <f t="shared" si="537"/>
        <v>16.552204839878332</v>
      </c>
      <c r="CF99" s="319">
        <f t="shared" si="537"/>
        <v>16.552204839878332</v>
      </c>
      <c r="CG99" s="319">
        <f t="shared" si="537"/>
        <v>16.552204839878332</v>
      </c>
      <c r="CH99" s="320">
        <f t="shared" si="537"/>
        <v>16.552204839878332</v>
      </c>
      <c r="CI99" s="318">
        <f t="shared" ref="CI99:CI104" si="538">AVERAGE(BW99:CH99)*1.09</f>
        <v>18.041903275467384</v>
      </c>
      <c r="CJ99" s="319">
        <f t="shared" ref="CJ99:CT99" si="539">CI99</f>
        <v>18.041903275467384</v>
      </c>
      <c r="CK99" s="319">
        <f t="shared" si="539"/>
        <v>18.041903275467384</v>
      </c>
      <c r="CL99" s="319">
        <f t="shared" si="539"/>
        <v>18.041903275467384</v>
      </c>
      <c r="CM99" s="319">
        <f t="shared" si="539"/>
        <v>18.041903275467384</v>
      </c>
      <c r="CN99" s="319">
        <f t="shared" si="539"/>
        <v>18.041903275467384</v>
      </c>
      <c r="CO99" s="319">
        <f t="shared" si="539"/>
        <v>18.041903275467384</v>
      </c>
      <c r="CP99" s="319">
        <f t="shared" si="539"/>
        <v>18.041903275467384</v>
      </c>
      <c r="CQ99" s="319">
        <f t="shared" si="539"/>
        <v>18.041903275467384</v>
      </c>
      <c r="CR99" s="319">
        <f t="shared" si="539"/>
        <v>18.041903275467384</v>
      </c>
      <c r="CS99" s="319">
        <f t="shared" si="539"/>
        <v>18.041903275467384</v>
      </c>
      <c r="CT99" s="320">
        <f t="shared" si="539"/>
        <v>18.041903275467384</v>
      </c>
    </row>
    <row r="100" spans="1:98" s="13" customFormat="1" x14ac:dyDescent="0.25">
      <c r="A100" s="13" t="s">
        <v>193</v>
      </c>
      <c r="B100" s="13" t="s">
        <v>6</v>
      </c>
      <c r="C100" s="13">
        <f t="shared" ref="C100:N100" si="540">IFERROR(C24/C76,"")</f>
        <v>13.443238805970148</v>
      </c>
      <c r="D100" s="13">
        <f t="shared" si="540"/>
        <v>12.978</v>
      </c>
      <c r="E100" s="13">
        <f t="shared" si="540"/>
        <v>14.086987500000001</v>
      </c>
      <c r="F100" s="13">
        <f t="shared" si="540"/>
        <v>13.371373493975904</v>
      </c>
      <c r="G100" s="13">
        <f t="shared" si="540"/>
        <v>13.507051063829788</v>
      </c>
      <c r="H100" s="13">
        <f t="shared" si="540"/>
        <v>15.468089108910892</v>
      </c>
      <c r="I100" s="13">
        <f t="shared" si="540"/>
        <v>14.562409090909091</v>
      </c>
      <c r="J100" s="13">
        <f t="shared" si="540"/>
        <v>13.340843137254902</v>
      </c>
      <c r="K100" s="13">
        <f t="shared" si="540"/>
        <v>13.446340425531913</v>
      </c>
      <c r="L100" s="13">
        <f t="shared" si="540"/>
        <v>14.598518134715027</v>
      </c>
      <c r="M100" s="13">
        <f t="shared" si="540"/>
        <v>12.332295454545456</v>
      </c>
      <c r="N100" s="100">
        <f t="shared" si="540"/>
        <v>14.40502793296095</v>
      </c>
      <c r="O100" s="812">
        <v>12.6821780821918</v>
      </c>
      <c r="P100" s="813">
        <v>12.4004426229508</v>
      </c>
      <c r="Q100" s="814">
        <v>12.884282051282099</v>
      </c>
      <c r="R100" s="815">
        <v>14.84295</v>
      </c>
      <c r="S100" s="816">
        <v>11.007173076923101</v>
      </c>
      <c r="T100" s="817">
        <v>14.1370199335548</v>
      </c>
      <c r="U100" s="818">
        <v>12.947330827067701</v>
      </c>
      <c r="V100" s="819">
        <v>11.4765247933884</v>
      </c>
      <c r="W100" s="820">
        <v>13.722053921568699</v>
      </c>
      <c r="X100" s="821">
        <v>14.185758812615999</v>
      </c>
      <c r="Y100" s="822">
        <v>13.054851063829799</v>
      </c>
      <c r="Z100" s="823">
        <v>14.0679508700103</v>
      </c>
      <c r="AA100" s="1747">
        <v>12.063328042328042</v>
      </c>
      <c r="AB100" s="1748">
        <v>13.648775862069</v>
      </c>
      <c r="AC100" s="1749">
        <v>13.3702491103203</v>
      </c>
      <c r="AD100" s="1750">
        <v>13.084897260273999</v>
      </c>
      <c r="AE100" s="1751">
        <v>13.0430150753769</v>
      </c>
      <c r="AF100" s="1752">
        <v>13.7234951456311</v>
      </c>
      <c r="AG100" s="1753">
        <v>14.1602192982456</v>
      </c>
      <c r="AH100" s="319">
        <f t="shared" ref="AH100:AL104" si="541">AG100</f>
        <v>14.1602192982456</v>
      </c>
      <c r="AI100" s="319">
        <f t="shared" si="541"/>
        <v>14.1602192982456</v>
      </c>
      <c r="AJ100" s="319">
        <f t="shared" si="541"/>
        <v>14.1602192982456</v>
      </c>
      <c r="AK100" s="319">
        <f t="shared" si="541"/>
        <v>14.1602192982456</v>
      </c>
      <c r="AL100" s="320">
        <f t="shared" si="541"/>
        <v>14.1602192982456</v>
      </c>
      <c r="AM100" s="318">
        <f>AVERAGE(AA100:AL100)*1</f>
        <v>13.657923023789415</v>
      </c>
      <c r="AN100" s="319">
        <f t="shared" si="532"/>
        <v>13.657923023789415</v>
      </c>
      <c r="AO100" s="319">
        <f t="shared" si="532"/>
        <v>13.657923023789415</v>
      </c>
      <c r="AP100" s="319">
        <f t="shared" si="532"/>
        <v>13.657923023789415</v>
      </c>
      <c r="AQ100" s="319">
        <f t="shared" si="532"/>
        <v>13.657923023789415</v>
      </c>
      <c r="AR100" s="319">
        <f t="shared" si="532"/>
        <v>13.657923023789415</v>
      </c>
      <c r="AS100" s="319">
        <f t="shared" si="532"/>
        <v>13.657923023789415</v>
      </c>
      <c r="AT100" s="319">
        <f t="shared" si="532"/>
        <v>13.657923023789415</v>
      </c>
      <c r="AU100" s="319">
        <f t="shared" si="532"/>
        <v>13.657923023789415</v>
      </c>
      <c r="AV100" s="319">
        <f t="shared" si="532"/>
        <v>13.657923023789415</v>
      </c>
      <c r="AW100" s="319">
        <f t="shared" si="532"/>
        <v>13.657923023789415</v>
      </c>
      <c r="AX100" s="320">
        <f t="shared" si="532"/>
        <v>13.657923023789415</v>
      </c>
      <c r="AY100" s="318">
        <f t="shared" ref="AY100:AY104" si="542">AVERAGE(AM100:AX100)*1.05</f>
        <v>14.340819174978881</v>
      </c>
      <c r="AZ100" s="319">
        <f t="shared" ref="AZ100:BJ100" si="543">AY100</f>
        <v>14.340819174978881</v>
      </c>
      <c r="BA100" s="319">
        <f t="shared" si="543"/>
        <v>14.340819174978881</v>
      </c>
      <c r="BB100" s="319">
        <f t="shared" si="543"/>
        <v>14.340819174978881</v>
      </c>
      <c r="BC100" s="319">
        <f t="shared" si="543"/>
        <v>14.340819174978881</v>
      </c>
      <c r="BD100" s="319">
        <f t="shared" si="543"/>
        <v>14.340819174978881</v>
      </c>
      <c r="BE100" s="319">
        <f t="shared" si="543"/>
        <v>14.340819174978881</v>
      </c>
      <c r="BF100" s="319">
        <f t="shared" si="543"/>
        <v>14.340819174978881</v>
      </c>
      <c r="BG100" s="319">
        <f t="shared" si="543"/>
        <v>14.340819174978881</v>
      </c>
      <c r="BH100" s="319">
        <f t="shared" si="543"/>
        <v>14.340819174978881</v>
      </c>
      <c r="BI100" s="319">
        <f t="shared" si="543"/>
        <v>14.340819174978881</v>
      </c>
      <c r="BJ100" s="320">
        <f t="shared" si="543"/>
        <v>14.340819174978881</v>
      </c>
      <c r="BK100" s="318">
        <f t="shared" si="534"/>
        <v>15.201268325477617</v>
      </c>
      <c r="BL100" s="319">
        <f t="shared" ref="BL100:BV100" si="544">BK100</f>
        <v>15.201268325477617</v>
      </c>
      <c r="BM100" s="319">
        <f t="shared" si="544"/>
        <v>15.201268325477617</v>
      </c>
      <c r="BN100" s="319">
        <f t="shared" si="544"/>
        <v>15.201268325477617</v>
      </c>
      <c r="BO100" s="319">
        <f t="shared" si="544"/>
        <v>15.201268325477617</v>
      </c>
      <c r="BP100" s="319">
        <f t="shared" si="544"/>
        <v>15.201268325477617</v>
      </c>
      <c r="BQ100" s="319">
        <f t="shared" si="544"/>
        <v>15.201268325477617</v>
      </c>
      <c r="BR100" s="319">
        <f t="shared" si="544"/>
        <v>15.201268325477617</v>
      </c>
      <c r="BS100" s="319">
        <f t="shared" si="544"/>
        <v>15.201268325477617</v>
      </c>
      <c r="BT100" s="319">
        <f t="shared" si="544"/>
        <v>15.201268325477617</v>
      </c>
      <c r="BU100" s="319">
        <f t="shared" si="544"/>
        <v>15.201268325477617</v>
      </c>
      <c r="BV100" s="320">
        <f t="shared" si="544"/>
        <v>15.201268325477617</v>
      </c>
      <c r="BW100" s="318">
        <f t="shared" si="536"/>
        <v>16.417369791515828</v>
      </c>
      <c r="BX100" s="319">
        <f t="shared" ref="BX100:CH100" si="545">BW100</f>
        <v>16.417369791515828</v>
      </c>
      <c r="BY100" s="319">
        <f t="shared" si="545"/>
        <v>16.417369791515828</v>
      </c>
      <c r="BZ100" s="319">
        <f t="shared" si="545"/>
        <v>16.417369791515828</v>
      </c>
      <c r="CA100" s="319">
        <f t="shared" si="545"/>
        <v>16.417369791515828</v>
      </c>
      <c r="CB100" s="319">
        <f t="shared" si="545"/>
        <v>16.417369791515828</v>
      </c>
      <c r="CC100" s="319">
        <f t="shared" si="545"/>
        <v>16.417369791515828</v>
      </c>
      <c r="CD100" s="319">
        <f t="shared" si="545"/>
        <v>16.417369791515828</v>
      </c>
      <c r="CE100" s="319">
        <f t="shared" si="545"/>
        <v>16.417369791515828</v>
      </c>
      <c r="CF100" s="319">
        <f t="shared" si="545"/>
        <v>16.417369791515828</v>
      </c>
      <c r="CG100" s="319">
        <f t="shared" si="545"/>
        <v>16.417369791515828</v>
      </c>
      <c r="CH100" s="320">
        <f t="shared" si="545"/>
        <v>16.417369791515828</v>
      </c>
      <c r="CI100" s="318">
        <f t="shared" si="538"/>
        <v>17.894933072752252</v>
      </c>
      <c r="CJ100" s="319">
        <f t="shared" ref="CJ100:CT100" si="546">CI100</f>
        <v>17.894933072752252</v>
      </c>
      <c r="CK100" s="319">
        <f t="shared" si="546"/>
        <v>17.894933072752252</v>
      </c>
      <c r="CL100" s="319">
        <f t="shared" si="546"/>
        <v>17.894933072752252</v>
      </c>
      <c r="CM100" s="319">
        <f t="shared" si="546"/>
        <v>17.894933072752252</v>
      </c>
      <c r="CN100" s="319">
        <f t="shared" si="546"/>
        <v>17.894933072752252</v>
      </c>
      <c r="CO100" s="319">
        <f t="shared" si="546"/>
        <v>17.894933072752252</v>
      </c>
      <c r="CP100" s="319">
        <f t="shared" si="546"/>
        <v>17.894933072752252</v>
      </c>
      <c r="CQ100" s="319">
        <f t="shared" si="546"/>
        <v>17.894933072752252</v>
      </c>
      <c r="CR100" s="319">
        <f t="shared" si="546"/>
        <v>17.894933072752252</v>
      </c>
      <c r="CS100" s="319">
        <f t="shared" si="546"/>
        <v>17.894933072752252</v>
      </c>
      <c r="CT100" s="320">
        <f t="shared" si="546"/>
        <v>17.894933072752252</v>
      </c>
    </row>
    <row r="101" spans="1:98" s="13" customFormat="1" x14ac:dyDescent="0.25">
      <c r="A101" s="13" t="s">
        <v>194</v>
      </c>
      <c r="B101" s="13" t="s">
        <v>7</v>
      </c>
      <c r="C101" s="13">
        <f t="shared" ref="C101:N101" si="547">IFERROR(C25/C77,"")</f>
        <v>14.0415375</v>
      </c>
      <c r="D101" s="13">
        <f t="shared" si="547"/>
        <v>13.919492307692309</v>
      </c>
      <c r="E101" s="13">
        <f t="shared" si="547"/>
        <v>13.928612068965517</v>
      </c>
      <c r="F101" s="13">
        <f t="shared" si="547"/>
        <v>13.356906666666667</v>
      </c>
      <c r="G101" s="13">
        <f t="shared" si="547"/>
        <v>12.324620253164557</v>
      </c>
      <c r="H101" s="13">
        <f t="shared" si="547"/>
        <v>13.983312101910828</v>
      </c>
      <c r="I101" s="13">
        <f t="shared" si="547"/>
        <v>13.493135802469135</v>
      </c>
      <c r="J101" s="13">
        <f t="shared" si="547"/>
        <v>12.78872340425532</v>
      </c>
      <c r="K101" s="13">
        <f t="shared" si="547"/>
        <v>13.802342857142857</v>
      </c>
      <c r="L101" s="13">
        <f t="shared" si="547"/>
        <v>14.327853107344634</v>
      </c>
      <c r="M101" s="13">
        <f t="shared" si="547"/>
        <v>13.960453376205788</v>
      </c>
      <c r="N101" s="100">
        <f t="shared" si="547"/>
        <v>15.715616766467067</v>
      </c>
      <c r="O101" s="824">
        <v>11.609454545454501</v>
      </c>
      <c r="P101" s="825">
        <v>12.460513333333299</v>
      </c>
      <c r="Q101" s="826">
        <v>15.9324712643678</v>
      </c>
      <c r="R101" s="827">
        <v>16.215705128205101</v>
      </c>
      <c r="S101" s="828">
        <v>13.5933255813953</v>
      </c>
      <c r="T101" s="829">
        <v>13.730288209607</v>
      </c>
      <c r="U101" s="830">
        <v>15.101141242937899</v>
      </c>
      <c r="V101" s="831">
        <v>11.5962153846154</v>
      </c>
      <c r="W101" s="832">
        <v>13.4550199161426</v>
      </c>
      <c r="X101" s="833">
        <v>13.6999067164179</v>
      </c>
      <c r="Y101" s="834">
        <v>13.496574829931999</v>
      </c>
      <c r="Z101" s="835">
        <v>13.665561767358</v>
      </c>
      <c r="AA101" s="1754">
        <v>13.190883089770354</v>
      </c>
      <c r="AB101" s="1755">
        <v>13.008937649880099</v>
      </c>
      <c r="AC101" s="1756">
        <v>13.217147239263801</v>
      </c>
      <c r="AD101" s="1757">
        <v>13.5339512195122</v>
      </c>
      <c r="AE101" s="1758">
        <v>13.6423008849558</v>
      </c>
      <c r="AF101" s="1759">
        <v>13.526584766584801</v>
      </c>
      <c r="AG101" s="1760">
        <v>15.391105651105701</v>
      </c>
      <c r="AH101" s="319">
        <f t="shared" si="541"/>
        <v>15.391105651105701</v>
      </c>
      <c r="AI101" s="319">
        <f t="shared" si="541"/>
        <v>15.391105651105701</v>
      </c>
      <c r="AJ101" s="319">
        <f t="shared" si="541"/>
        <v>15.391105651105701</v>
      </c>
      <c r="AK101" s="319">
        <f t="shared" si="541"/>
        <v>15.391105651105701</v>
      </c>
      <c r="AL101" s="320">
        <f t="shared" si="541"/>
        <v>15.391105651105701</v>
      </c>
      <c r="AM101" s="318">
        <f>AVERAGE(AA101:AL101)*1</f>
        <v>14.372203229716774</v>
      </c>
      <c r="AN101" s="319">
        <f t="shared" si="532"/>
        <v>14.372203229716774</v>
      </c>
      <c r="AO101" s="319">
        <f t="shared" si="532"/>
        <v>14.372203229716774</v>
      </c>
      <c r="AP101" s="319">
        <f t="shared" si="532"/>
        <v>14.372203229716774</v>
      </c>
      <c r="AQ101" s="319">
        <f t="shared" si="532"/>
        <v>14.372203229716774</v>
      </c>
      <c r="AR101" s="319">
        <f t="shared" si="532"/>
        <v>14.372203229716774</v>
      </c>
      <c r="AS101" s="319">
        <f t="shared" si="532"/>
        <v>14.372203229716774</v>
      </c>
      <c r="AT101" s="319">
        <f t="shared" si="532"/>
        <v>14.372203229716774</v>
      </c>
      <c r="AU101" s="319">
        <f t="shared" si="532"/>
        <v>14.372203229716774</v>
      </c>
      <c r="AV101" s="319">
        <f t="shared" si="532"/>
        <v>14.372203229716774</v>
      </c>
      <c r="AW101" s="319">
        <f t="shared" si="532"/>
        <v>14.372203229716774</v>
      </c>
      <c r="AX101" s="320">
        <f t="shared" si="532"/>
        <v>14.372203229716774</v>
      </c>
      <c r="AY101" s="318">
        <f t="shared" si="542"/>
        <v>15.090813391202614</v>
      </c>
      <c r="AZ101" s="319">
        <f t="shared" ref="AZ101:BJ101" si="548">AY101</f>
        <v>15.090813391202614</v>
      </c>
      <c r="BA101" s="319">
        <f t="shared" si="548"/>
        <v>15.090813391202614</v>
      </c>
      <c r="BB101" s="319">
        <f t="shared" si="548"/>
        <v>15.090813391202614</v>
      </c>
      <c r="BC101" s="319">
        <f t="shared" si="548"/>
        <v>15.090813391202614</v>
      </c>
      <c r="BD101" s="319">
        <f t="shared" si="548"/>
        <v>15.090813391202614</v>
      </c>
      <c r="BE101" s="319">
        <f t="shared" si="548"/>
        <v>15.090813391202614</v>
      </c>
      <c r="BF101" s="319">
        <f t="shared" si="548"/>
        <v>15.090813391202614</v>
      </c>
      <c r="BG101" s="319">
        <f t="shared" si="548"/>
        <v>15.090813391202614</v>
      </c>
      <c r="BH101" s="319">
        <f t="shared" si="548"/>
        <v>15.090813391202614</v>
      </c>
      <c r="BI101" s="319">
        <f t="shared" si="548"/>
        <v>15.090813391202614</v>
      </c>
      <c r="BJ101" s="320">
        <f t="shared" si="548"/>
        <v>15.090813391202614</v>
      </c>
      <c r="BK101" s="318">
        <f t="shared" si="534"/>
        <v>15.996262194674769</v>
      </c>
      <c r="BL101" s="319">
        <f t="shared" ref="BL101:BV101" si="549">BK101</f>
        <v>15.996262194674769</v>
      </c>
      <c r="BM101" s="319">
        <f t="shared" si="549"/>
        <v>15.996262194674769</v>
      </c>
      <c r="BN101" s="319">
        <f t="shared" si="549"/>
        <v>15.996262194674769</v>
      </c>
      <c r="BO101" s="319">
        <f t="shared" si="549"/>
        <v>15.996262194674769</v>
      </c>
      <c r="BP101" s="319">
        <f t="shared" si="549"/>
        <v>15.996262194674769</v>
      </c>
      <c r="BQ101" s="319">
        <f t="shared" si="549"/>
        <v>15.996262194674769</v>
      </c>
      <c r="BR101" s="319">
        <f t="shared" si="549"/>
        <v>15.996262194674769</v>
      </c>
      <c r="BS101" s="319">
        <f t="shared" si="549"/>
        <v>15.996262194674769</v>
      </c>
      <c r="BT101" s="319">
        <f t="shared" si="549"/>
        <v>15.996262194674769</v>
      </c>
      <c r="BU101" s="319">
        <f t="shared" si="549"/>
        <v>15.996262194674769</v>
      </c>
      <c r="BV101" s="320">
        <f t="shared" si="549"/>
        <v>15.996262194674769</v>
      </c>
      <c r="BW101" s="318">
        <f t="shared" si="536"/>
        <v>17.275963170248748</v>
      </c>
      <c r="BX101" s="319">
        <f t="shared" ref="BX101:CH101" si="550">BW101</f>
        <v>17.275963170248748</v>
      </c>
      <c r="BY101" s="319">
        <f t="shared" si="550"/>
        <v>17.275963170248748</v>
      </c>
      <c r="BZ101" s="319">
        <f t="shared" si="550"/>
        <v>17.275963170248748</v>
      </c>
      <c r="CA101" s="319">
        <f t="shared" si="550"/>
        <v>17.275963170248748</v>
      </c>
      <c r="CB101" s="319">
        <f t="shared" si="550"/>
        <v>17.275963170248748</v>
      </c>
      <c r="CC101" s="319">
        <f t="shared" si="550"/>
        <v>17.275963170248748</v>
      </c>
      <c r="CD101" s="319">
        <f t="shared" si="550"/>
        <v>17.275963170248748</v>
      </c>
      <c r="CE101" s="319">
        <f t="shared" si="550"/>
        <v>17.275963170248748</v>
      </c>
      <c r="CF101" s="319">
        <f t="shared" si="550"/>
        <v>17.275963170248748</v>
      </c>
      <c r="CG101" s="319">
        <f t="shared" si="550"/>
        <v>17.275963170248748</v>
      </c>
      <c r="CH101" s="320">
        <f t="shared" si="550"/>
        <v>17.275963170248748</v>
      </c>
      <c r="CI101" s="318">
        <f t="shared" si="538"/>
        <v>18.83079985557114</v>
      </c>
      <c r="CJ101" s="319">
        <f t="shared" ref="CJ101:CT101" si="551">CI101</f>
        <v>18.83079985557114</v>
      </c>
      <c r="CK101" s="319">
        <f t="shared" si="551"/>
        <v>18.83079985557114</v>
      </c>
      <c r="CL101" s="319">
        <f t="shared" si="551"/>
        <v>18.83079985557114</v>
      </c>
      <c r="CM101" s="319">
        <f t="shared" si="551"/>
        <v>18.83079985557114</v>
      </c>
      <c r="CN101" s="319">
        <f t="shared" si="551"/>
        <v>18.83079985557114</v>
      </c>
      <c r="CO101" s="319">
        <f t="shared" si="551"/>
        <v>18.83079985557114</v>
      </c>
      <c r="CP101" s="319">
        <f t="shared" si="551"/>
        <v>18.83079985557114</v>
      </c>
      <c r="CQ101" s="319">
        <f t="shared" si="551"/>
        <v>18.83079985557114</v>
      </c>
      <c r="CR101" s="319">
        <f t="shared" si="551"/>
        <v>18.83079985557114</v>
      </c>
      <c r="CS101" s="319">
        <f t="shared" si="551"/>
        <v>18.83079985557114</v>
      </c>
      <c r="CT101" s="320">
        <f t="shared" si="551"/>
        <v>18.83079985557114</v>
      </c>
    </row>
    <row r="102" spans="1:98" s="13" customFormat="1" x14ac:dyDescent="0.25">
      <c r="A102" s="13" t="s">
        <v>195</v>
      </c>
      <c r="B102" s="13" t="s">
        <v>8</v>
      </c>
      <c r="C102" s="13">
        <f t="shared" ref="C102:N102" si="552">IFERROR(C26/C78,"")</f>
        <v>14.326594594594592</v>
      </c>
      <c r="D102" s="13">
        <f t="shared" si="552"/>
        <v>13.277911764705882</v>
      </c>
      <c r="E102" s="13">
        <f t="shared" si="552"/>
        <v>12.615961038961039</v>
      </c>
      <c r="F102" s="13">
        <f t="shared" si="552"/>
        <v>23.001364077669901</v>
      </c>
      <c r="G102" s="13">
        <f t="shared" si="552"/>
        <v>12.360366071428572</v>
      </c>
      <c r="H102" s="13">
        <f t="shared" si="552"/>
        <v>13.583870588235293</v>
      </c>
      <c r="I102" s="13">
        <f t="shared" si="552"/>
        <v>17.750412499999999</v>
      </c>
      <c r="J102" s="13">
        <f t="shared" si="552"/>
        <v>13.863290322580646</v>
      </c>
      <c r="K102" s="13">
        <f t="shared" si="552"/>
        <v>14.494885416666667</v>
      </c>
      <c r="L102" s="13">
        <f t="shared" si="552"/>
        <v>13.429901408450704</v>
      </c>
      <c r="M102" s="13">
        <f t="shared" si="552"/>
        <v>14.589820388349516</v>
      </c>
      <c r="N102" s="100">
        <f t="shared" si="552"/>
        <v>16.079436619718312</v>
      </c>
      <c r="O102" s="836">
        <v>13.1766633663366</v>
      </c>
      <c r="P102" s="837">
        <v>12.2363571428571</v>
      </c>
      <c r="Q102" s="838">
        <v>13.167722891566299</v>
      </c>
      <c r="R102" s="839">
        <v>11.816342857142899</v>
      </c>
      <c r="S102" s="840">
        <v>13.432971428571401</v>
      </c>
      <c r="T102" s="841">
        <v>13.4030112359551</v>
      </c>
      <c r="U102" s="842">
        <v>15.6501571428571</v>
      </c>
      <c r="V102" s="843">
        <v>14.438734693877599</v>
      </c>
      <c r="W102" s="844">
        <v>14.3956204620462</v>
      </c>
      <c r="X102" s="845">
        <v>16.863966101694899</v>
      </c>
      <c r="Y102" s="846">
        <v>13.090885</v>
      </c>
      <c r="Z102" s="847">
        <v>16.220231884057998</v>
      </c>
      <c r="AA102" s="1761">
        <v>13.818108433734938</v>
      </c>
      <c r="AB102" s="1762">
        <v>12.7752647058824</v>
      </c>
      <c r="AC102" s="1763">
        <v>13.8036879432624</v>
      </c>
      <c r="AD102" s="1764">
        <v>14.128</v>
      </c>
      <c r="AE102" s="1765">
        <v>16.579000000000001</v>
      </c>
      <c r="AF102" s="1766">
        <v>14.8786868686869</v>
      </c>
      <c r="AG102" s="1767">
        <v>14.430593220339</v>
      </c>
      <c r="AH102" s="319">
        <f t="shared" si="541"/>
        <v>14.430593220339</v>
      </c>
      <c r="AI102" s="319">
        <f t="shared" si="541"/>
        <v>14.430593220339</v>
      </c>
      <c r="AJ102" s="319">
        <f t="shared" si="541"/>
        <v>14.430593220339</v>
      </c>
      <c r="AK102" s="319">
        <f t="shared" si="541"/>
        <v>14.430593220339</v>
      </c>
      <c r="AL102" s="320">
        <f t="shared" si="541"/>
        <v>14.430593220339</v>
      </c>
      <c r="AM102" s="318">
        <f t="shared" ref="AM102:AM104" si="553">AVERAGE(AA102:AL102)*1.05</f>
        <v>15.099551886440059</v>
      </c>
      <c r="AN102" s="319">
        <f t="shared" si="532"/>
        <v>15.099551886440059</v>
      </c>
      <c r="AO102" s="319">
        <f t="shared" si="532"/>
        <v>15.099551886440059</v>
      </c>
      <c r="AP102" s="319">
        <f t="shared" si="532"/>
        <v>15.099551886440059</v>
      </c>
      <c r="AQ102" s="319">
        <f t="shared" si="532"/>
        <v>15.099551886440059</v>
      </c>
      <c r="AR102" s="319">
        <f t="shared" si="532"/>
        <v>15.099551886440059</v>
      </c>
      <c r="AS102" s="319">
        <f t="shared" si="532"/>
        <v>15.099551886440059</v>
      </c>
      <c r="AT102" s="319">
        <f t="shared" si="532"/>
        <v>15.099551886440059</v>
      </c>
      <c r="AU102" s="319">
        <f t="shared" si="532"/>
        <v>15.099551886440059</v>
      </c>
      <c r="AV102" s="319">
        <f t="shared" si="532"/>
        <v>15.099551886440059</v>
      </c>
      <c r="AW102" s="319">
        <f t="shared" si="532"/>
        <v>15.099551886440059</v>
      </c>
      <c r="AX102" s="320">
        <f t="shared" si="532"/>
        <v>15.099551886440059</v>
      </c>
      <c r="AY102" s="318">
        <f t="shared" si="542"/>
        <v>15.854529480762059</v>
      </c>
      <c r="AZ102" s="319">
        <f t="shared" ref="AZ102:BJ102" si="554">AY102</f>
        <v>15.854529480762059</v>
      </c>
      <c r="BA102" s="319">
        <f t="shared" si="554"/>
        <v>15.854529480762059</v>
      </c>
      <c r="BB102" s="319">
        <f t="shared" si="554"/>
        <v>15.854529480762059</v>
      </c>
      <c r="BC102" s="319">
        <f t="shared" si="554"/>
        <v>15.854529480762059</v>
      </c>
      <c r="BD102" s="319">
        <f t="shared" si="554"/>
        <v>15.854529480762059</v>
      </c>
      <c r="BE102" s="319">
        <f t="shared" si="554"/>
        <v>15.854529480762059</v>
      </c>
      <c r="BF102" s="319">
        <f t="shared" si="554"/>
        <v>15.854529480762059</v>
      </c>
      <c r="BG102" s="319">
        <f t="shared" si="554"/>
        <v>15.854529480762059</v>
      </c>
      <c r="BH102" s="319">
        <f t="shared" si="554"/>
        <v>15.854529480762059</v>
      </c>
      <c r="BI102" s="319">
        <f t="shared" si="554"/>
        <v>15.854529480762059</v>
      </c>
      <c r="BJ102" s="320">
        <f t="shared" si="554"/>
        <v>15.854529480762059</v>
      </c>
      <c r="BK102" s="318">
        <f t="shared" si="534"/>
        <v>16.805801249607786</v>
      </c>
      <c r="BL102" s="319">
        <f t="shared" ref="BL102:BV102" si="555">BK102</f>
        <v>16.805801249607786</v>
      </c>
      <c r="BM102" s="319">
        <f t="shared" si="555"/>
        <v>16.805801249607786</v>
      </c>
      <c r="BN102" s="319">
        <f t="shared" si="555"/>
        <v>16.805801249607786</v>
      </c>
      <c r="BO102" s="319">
        <f t="shared" si="555"/>
        <v>16.805801249607786</v>
      </c>
      <c r="BP102" s="319">
        <f t="shared" si="555"/>
        <v>16.805801249607786</v>
      </c>
      <c r="BQ102" s="319">
        <f t="shared" si="555"/>
        <v>16.805801249607786</v>
      </c>
      <c r="BR102" s="319">
        <f t="shared" si="555"/>
        <v>16.805801249607786</v>
      </c>
      <c r="BS102" s="319">
        <f t="shared" si="555"/>
        <v>16.805801249607786</v>
      </c>
      <c r="BT102" s="319">
        <f t="shared" si="555"/>
        <v>16.805801249607786</v>
      </c>
      <c r="BU102" s="319">
        <f t="shared" si="555"/>
        <v>16.805801249607786</v>
      </c>
      <c r="BV102" s="320">
        <f t="shared" si="555"/>
        <v>16.805801249607786</v>
      </c>
      <c r="BW102" s="318">
        <f t="shared" si="536"/>
        <v>18.150265349576411</v>
      </c>
      <c r="BX102" s="319">
        <f t="shared" ref="BX102:CH102" si="556">BW102</f>
        <v>18.150265349576411</v>
      </c>
      <c r="BY102" s="319">
        <f t="shared" si="556"/>
        <v>18.150265349576411</v>
      </c>
      <c r="BZ102" s="319">
        <f t="shared" si="556"/>
        <v>18.150265349576411</v>
      </c>
      <c r="CA102" s="319">
        <f t="shared" si="556"/>
        <v>18.150265349576411</v>
      </c>
      <c r="CB102" s="319">
        <f t="shared" si="556"/>
        <v>18.150265349576411</v>
      </c>
      <c r="CC102" s="319">
        <f t="shared" si="556"/>
        <v>18.150265349576411</v>
      </c>
      <c r="CD102" s="319">
        <f t="shared" si="556"/>
        <v>18.150265349576411</v>
      </c>
      <c r="CE102" s="319">
        <f t="shared" si="556"/>
        <v>18.150265349576411</v>
      </c>
      <c r="CF102" s="319">
        <f t="shared" si="556"/>
        <v>18.150265349576411</v>
      </c>
      <c r="CG102" s="319">
        <f t="shared" si="556"/>
        <v>18.150265349576411</v>
      </c>
      <c r="CH102" s="320">
        <f t="shared" si="556"/>
        <v>18.150265349576411</v>
      </c>
      <c r="CI102" s="318">
        <f t="shared" si="538"/>
        <v>19.783789231038291</v>
      </c>
      <c r="CJ102" s="319">
        <f t="shared" ref="CJ102:CT102" si="557">CI102</f>
        <v>19.783789231038291</v>
      </c>
      <c r="CK102" s="319">
        <f t="shared" si="557"/>
        <v>19.783789231038291</v>
      </c>
      <c r="CL102" s="319">
        <f t="shared" si="557"/>
        <v>19.783789231038291</v>
      </c>
      <c r="CM102" s="319">
        <f t="shared" si="557"/>
        <v>19.783789231038291</v>
      </c>
      <c r="CN102" s="319">
        <f t="shared" si="557"/>
        <v>19.783789231038291</v>
      </c>
      <c r="CO102" s="319">
        <f t="shared" si="557"/>
        <v>19.783789231038291</v>
      </c>
      <c r="CP102" s="319">
        <f t="shared" si="557"/>
        <v>19.783789231038291</v>
      </c>
      <c r="CQ102" s="319">
        <f t="shared" si="557"/>
        <v>19.783789231038291</v>
      </c>
      <c r="CR102" s="319">
        <f t="shared" si="557"/>
        <v>19.783789231038291</v>
      </c>
      <c r="CS102" s="319">
        <f t="shared" si="557"/>
        <v>19.783789231038291</v>
      </c>
      <c r="CT102" s="320">
        <f t="shared" si="557"/>
        <v>19.783789231038291</v>
      </c>
    </row>
    <row r="103" spans="1:98" s="13" customFormat="1" x14ac:dyDescent="0.25">
      <c r="A103" s="13" t="s">
        <v>196</v>
      </c>
      <c r="B103" s="13" t="s">
        <v>1</v>
      </c>
      <c r="C103" s="13">
        <f t="shared" ref="C103:N103" si="558">IFERROR(C27/C79,"")</f>
        <v>17.450212121212122</v>
      </c>
      <c r="D103" s="13">
        <f t="shared" si="558"/>
        <v>21.493322580645163</v>
      </c>
      <c r="E103" s="13">
        <f t="shared" si="558"/>
        <v>14.916863636363637</v>
      </c>
      <c r="F103" s="13">
        <f t="shared" si="558"/>
        <v>25.259331168831167</v>
      </c>
      <c r="G103" s="13">
        <f t="shared" si="558"/>
        <v>13.783142857142858</v>
      </c>
      <c r="H103" s="13">
        <f t="shared" si="558"/>
        <v>14.781901639344262</v>
      </c>
      <c r="I103" s="13">
        <f t="shared" si="558"/>
        <v>18.225328947368421</v>
      </c>
      <c r="J103" s="13">
        <f t="shared" si="558"/>
        <v>14.662344827586208</v>
      </c>
      <c r="K103" s="13">
        <f t="shared" si="558"/>
        <v>13.745799242424242</v>
      </c>
      <c r="L103" s="13">
        <f t="shared" si="558"/>
        <v>15.212297297297297</v>
      </c>
      <c r="M103" s="13">
        <f t="shared" si="558"/>
        <v>15.120005649717514</v>
      </c>
      <c r="N103" s="100">
        <f t="shared" si="558"/>
        <v>17.680094674556212</v>
      </c>
      <c r="O103" s="848">
        <v>12.8526785714286</v>
      </c>
      <c r="P103" s="849">
        <v>15.0465903614458</v>
      </c>
      <c r="Q103" s="850">
        <v>16.188942857142901</v>
      </c>
      <c r="R103" s="851">
        <v>16.416063636363599</v>
      </c>
      <c r="S103" s="852">
        <v>16.652473684210499</v>
      </c>
      <c r="T103" s="853">
        <v>13.8626936170213</v>
      </c>
      <c r="U103" s="854">
        <v>20.470346938775499</v>
      </c>
      <c r="V103" s="855">
        <v>16.6449866666667</v>
      </c>
      <c r="W103" s="856">
        <v>14.62595</v>
      </c>
      <c r="X103" s="857">
        <v>15.4765</v>
      </c>
      <c r="Y103" s="858">
        <v>19.315999999999999</v>
      </c>
      <c r="Z103" s="859">
        <v>24.1601123188406</v>
      </c>
      <c r="AA103" s="1768">
        <v>12.350317073170732</v>
      </c>
      <c r="AB103" s="1769">
        <v>13.227147727272699</v>
      </c>
      <c r="AC103" s="1770">
        <v>14.2864646464646</v>
      </c>
      <c r="AD103" s="1771">
        <v>14.338712121212099</v>
      </c>
      <c r="AE103" s="1772">
        <v>14.6422680412371</v>
      </c>
      <c r="AF103" s="1773">
        <v>13.3316339869281</v>
      </c>
      <c r="AG103" s="1774">
        <v>14.265942028985499</v>
      </c>
      <c r="AH103" s="319">
        <f t="shared" si="541"/>
        <v>14.265942028985499</v>
      </c>
      <c r="AI103" s="319">
        <f t="shared" si="541"/>
        <v>14.265942028985499</v>
      </c>
      <c r="AJ103" s="319">
        <f t="shared" si="541"/>
        <v>14.265942028985499</v>
      </c>
      <c r="AK103" s="319">
        <f t="shared" si="541"/>
        <v>14.265942028985499</v>
      </c>
      <c r="AL103" s="320">
        <f t="shared" si="541"/>
        <v>14.265942028985499</v>
      </c>
      <c r="AM103" s="318">
        <f t="shared" si="553"/>
        <v>14.680067129892356</v>
      </c>
      <c r="AN103" s="319">
        <f t="shared" si="532"/>
        <v>14.680067129892356</v>
      </c>
      <c r="AO103" s="319">
        <f t="shared" si="532"/>
        <v>14.680067129892356</v>
      </c>
      <c r="AP103" s="319">
        <f t="shared" si="532"/>
        <v>14.680067129892356</v>
      </c>
      <c r="AQ103" s="319">
        <f t="shared" si="532"/>
        <v>14.680067129892356</v>
      </c>
      <c r="AR103" s="319">
        <f t="shared" si="532"/>
        <v>14.680067129892356</v>
      </c>
      <c r="AS103" s="319">
        <f t="shared" si="532"/>
        <v>14.680067129892356</v>
      </c>
      <c r="AT103" s="319">
        <f t="shared" si="532"/>
        <v>14.680067129892356</v>
      </c>
      <c r="AU103" s="319">
        <f t="shared" si="532"/>
        <v>14.680067129892356</v>
      </c>
      <c r="AV103" s="319">
        <f t="shared" si="532"/>
        <v>14.680067129892356</v>
      </c>
      <c r="AW103" s="319">
        <f t="shared" si="532"/>
        <v>14.680067129892356</v>
      </c>
      <c r="AX103" s="320">
        <f t="shared" si="532"/>
        <v>14.680067129892356</v>
      </c>
      <c r="AY103" s="318">
        <f t="shared" si="542"/>
        <v>15.414070486386976</v>
      </c>
      <c r="AZ103" s="319">
        <f t="shared" ref="AZ103:BJ103" si="559">AY103</f>
        <v>15.414070486386976</v>
      </c>
      <c r="BA103" s="319">
        <f t="shared" si="559"/>
        <v>15.414070486386976</v>
      </c>
      <c r="BB103" s="319">
        <f t="shared" si="559"/>
        <v>15.414070486386976</v>
      </c>
      <c r="BC103" s="319">
        <f t="shared" si="559"/>
        <v>15.414070486386976</v>
      </c>
      <c r="BD103" s="319">
        <f t="shared" si="559"/>
        <v>15.414070486386976</v>
      </c>
      <c r="BE103" s="319">
        <f t="shared" si="559"/>
        <v>15.414070486386976</v>
      </c>
      <c r="BF103" s="319">
        <f t="shared" si="559"/>
        <v>15.414070486386976</v>
      </c>
      <c r="BG103" s="319">
        <f t="shared" si="559"/>
        <v>15.414070486386976</v>
      </c>
      <c r="BH103" s="319">
        <f t="shared" si="559"/>
        <v>15.414070486386976</v>
      </c>
      <c r="BI103" s="319">
        <f t="shared" si="559"/>
        <v>15.414070486386976</v>
      </c>
      <c r="BJ103" s="320">
        <f t="shared" si="559"/>
        <v>15.414070486386976</v>
      </c>
      <c r="BK103" s="318">
        <f t="shared" si="534"/>
        <v>16.338914715570194</v>
      </c>
      <c r="BL103" s="319">
        <f t="shared" ref="BL103:BV103" si="560">BK103</f>
        <v>16.338914715570194</v>
      </c>
      <c r="BM103" s="319">
        <f t="shared" si="560"/>
        <v>16.338914715570194</v>
      </c>
      <c r="BN103" s="319">
        <f t="shared" si="560"/>
        <v>16.338914715570194</v>
      </c>
      <c r="BO103" s="319">
        <f t="shared" si="560"/>
        <v>16.338914715570194</v>
      </c>
      <c r="BP103" s="319">
        <f t="shared" si="560"/>
        <v>16.338914715570194</v>
      </c>
      <c r="BQ103" s="319">
        <f t="shared" si="560"/>
        <v>16.338914715570194</v>
      </c>
      <c r="BR103" s="319">
        <f t="shared" si="560"/>
        <v>16.338914715570194</v>
      </c>
      <c r="BS103" s="319">
        <f t="shared" si="560"/>
        <v>16.338914715570194</v>
      </c>
      <c r="BT103" s="319">
        <f t="shared" si="560"/>
        <v>16.338914715570194</v>
      </c>
      <c r="BU103" s="319">
        <f t="shared" si="560"/>
        <v>16.338914715570194</v>
      </c>
      <c r="BV103" s="320">
        <f t="shared" si="560"/>
        <v>16.338914715570194</v>
      </c>
      <c r="BW103" s="318">
        <f t="shared" si="536"/>
        <v>17.646027892815805</v>
      </c>
      <c r="BX103" s="319">
        <f t="shared" ref="BX103:CH103" si="561">BW103</f>
        <v>17.646027892815805</v>
      </c>
      <c r="BY103" s="319">
        <f t="shared" si="561"/>
        <v>17.646027892815805</v>
      </c>
      <c r="BZ103" s="319">
        <f t="shared" si="561"/>
        <v>17.646027892815805</v>
      </c>
      <c r="CA103" s="319">
        <f t="shared" si="561"/>
        <v>17.646027892815805</v>
      </c>
      <c r="CB103" s="319">
        <f t="shared" si="561"/>
        <v>17.646027892815805</v>
      </c>
      <c r="CC103" s="319">
        <f t="shared" si="561"/>
        <v>17.646027892815805</v>
      </c>
      <c r="CD103" s="319">
        <f t="shared" si="561"/>
        <v>17.646027892815805</v>
      </c>
      <c r="CE103" s="319">
        <f t="shared" si="561"/>
        <v>17.646027892815805</v>
      </c>
      <c r="CF103" s="319">
        <f t="shared" si="561"/>
        <v>17.646027892815805</v>
      </c>
      <c r="CG103" s="319">
        <f t="shared" si="561"/>
        <v>17.646027892815805</v>
      </c>
      <c r="CH103" s="320">
        <f t="shared" si="561"/>
        <v>17.646027892815805</v>
      </c>
      <c r="CI103" s="318">
        <f t="shared" si="538"/>
        <v>19.234170403169227</v>
      </c>
      <c r="CJ103" s="319">
        <f t="shared" ref="CJ103:CT103" si="562">CI103</f>
        <v>19.234170403169227</v>
      </c>
      <c r="CK103" s="319">
        <f t="shared" si="562"/>
        <v>19.234170403169227</v>
      </c>
      <c r="CL103" s="319">
        <f t="shared" si="562"/>
        <v>19.234170403169227</v>
      </c>
      <c r="CM103" s="319">
        <f t="shared" si="562"/>
        <v>19.234170403169227</v>
      </c>
      <c r="CN103" s="319">
        <f t="shared" si="562"/>
        <v>19.234170403169227</v>
      </c>
      <c r="CO103" s="319">
        <f t="shared" si="562"/>
        <v>19.234170403169227</v>
      </c>
      <c r="CP103" s="319">
        <f t="shared" si="562"/>
        <v>19.234170403169227</v>
      </c>
      <c r="CQ103" s="319">
        <f t="shared" si="562"/>
        <v>19.234170403169227</v>
      </c>
      <c r="CR103" s="319">
        <f t="shared" si="562"/>
        <v>19.234170403169227</v>
      </c>
      <c r="CS103" s="319">
        <f t="shared" si="562"/>
        <v>19.234170403169227</v>
      </c>
      <c r="CT103" s="320">
        <f t="shared" si="562"/>
        <v>19.234170403169227</v>
      </c>
    </row>
    <row r="104" spans="1:98" s="13" customFormat="1" x14ac:dyDescent="0.25">
      <c r="A104" s="13" t="s">
        <v>197</v>
      </c>
      <c r="B104" s="13" t="s">
        <v>2</v>
      </c>
      <c r="C104" s="13">
        <f t="shared" ref="C104:N104" si="563">IFERROR(C28/C80,"")</f>
        <v>18.035</v>
      </c>
      <c r="D104" s="13">
        <f t="shared" si="563"/>
        <v>16.153142857142857</v>
      </c>
      <c r="E104" s="13">
        <f t="shared" si="563"/>
        <v>25.133749999999999</v>
      </c>
      <c r="F104" s="13">
        <f t="shared" si="563"/>
        <v>15.746666666666668</v>
      </c>
      <c r="G104" s="13">
        <f t="shared" si="563"/>
        <v>-2.3321333333333332</v>
      </c>
      <c r="H104" s="13">
        <f t="shared" si="563"/>
        <v>22.924933333333335</v>
      </c>
      <c r="I104" s="13">
        <f t="shared" si="563"/>
        <v>19.643999999999998</v>
      </c>
      <c r="J104" s="13">
        <f t="shared" si="563"/>
        <v>20.519526315789474</v>
      </c>
      <c r="K104" s="13">
        <f t="shared" si="563"/>
        <v>24.327249999999999</v>
      </c>
      <c r="L104" s="13">
        <f t="shared" si="563"/>
        <v>19.109044444444446</v>
      </c>
      <c r="M104" s="13">
        <f t="shared" si="563"/>
        <v>17.160306451612904</v>
      </c>
      <c r="N104" s="100">
        <f t="shared" si="563"/>
        <v>23.862016393442623</v>
      </c>
      <c r="O104" s="860">
        <v>16.526125</v>
      </c>
      <c r="P104" s="861">
        <v>26.7690625</v>
      </c>
      <c r="Q104" s="862">
        <v>19.275043956044001</v>
      </c>
      <c r="R104" s="863">
        <v>9.7587441860465098</v>
      </c>
      <c r="S104" s="864">
        <v>17.981029411764698</v>
      </c>
      <c r="T104" s="865">
        <v>14.970957264957301</v>
      </c>
      <c r="U104" s="866">
        <v>14.0956896551724</v>
      </c>
      <c r="V104" s="867">
        <v>20.1928378378378</v>
      </c>
      <c r="W104" s="868">
        <v>15.7462543554007</v>
      </c>
      <c r="X104" s="869">
        <v>21.3565503355705</v>
      </c>
      <c r="Y104" s="870">
        <v>13.8158761061947</v>
      </c>
      <c r="Z104" s="871">
        <v>20.3987543581617</v>
      </c>
      <c r="AA104" s="1775">
        <v>18.74718881118881</v>
      </c>
      <c r="AB104" s="1776">
        <v>17.770990430622</v>
      </c>
      <c r="AC104" s="1777">
        <v>18.805608465608501</v>
      </c>
      <c r="AD104" s="1778">
        <v>16.3995</v>
      </c>
      <c r="AE104" s="1779">
        <v>17.9574782608696</v>
      </c>
      <c r="AF104" s="1780">
        <v>18.829082568807301</v>
      </c>
      <c r="AG104" s="1781">
        <v>22.202484472049701</v>
      </c>
      <c r="AH104" s="319">
        <f t="shared" si="541"/>
        <v>22.202484472049701</v>
      </c>
      <c r="AI104" s="319">
        <f t="shared" si="541"/>
        <v>22.202484472049701</v>
      </c>
      <c r="AJ104" s="319">
        <f t="shared" si="541"/>
        <v>22.202484472049701</v>
      </c>
      <c r="AK104" s="319">
        <f t="shared" si="541"/>
        <v>22.202484472049701</v>
      </c>
      <c r="AL104" s="320">
        <f t="shared" si="541"/>
        <v>22.202484472049701</v>
      </c>
      <c r="AM104" s="318">
        <f t="shared" si="553"/>
        <v>21.150916094822009</v>
      </c>
      <c r="AN104" s="319">
        <f t="shared" si="532"/>
        <v>21.150916094822009</v>
      </c>
      <c r="AO104" s="319">
        <f t="shared" si="532"/>
        <v>21.150916094822009</v>
      </c>
      <c r="AP104" s="319">
        <f t="shared" si="532"/>
        <v>21.150916094822009</v>
      </c>
      <c r="AQ104" s="319">
        <f t="shared" si="532"/>
        <v>21.150916094822009</v>
      </c>
      <c r="AR104" s="319">
        <f t="shared" si="532"/>
        <v>21.150916094822009</v>
      </c>
      <c r="AS104" s="319">
        <f t="shared" si="532"/>
        <v>21.150916094822009</v>
      </c>
      <c r="AT104" s="319">
        <f t="shared" si="532"/>
        <v>21.150916094822009</v>
      </c>
      <c r="AU104" s="319">
        <f t="shared" si="532"/>
        <v>21.150916094822009</v>
      </c>
      <c r="AV104" s="319">
        <f t="shared" si="532"/>
        <v>21.150916094822009</v>
      </c>
      <c r="AW104" s="319">
        <f t="shared" si="532"/>
        <v>21.150916094822009</v>
      </c>
      <c r="AX104" s="320">
        <f t="shared" si="532"/>
        <v>21.150916094822009</v>
      </c>
      <c r="AY104" s="318">
        <f t="shared" si="542"/>
        <v>22.208461899563108</v>
      </c>
      <c r="AZ104" s="319">
        <f t="shared" ref="AZ104:BJ104" si="564">AY104</f>
        <v>22.208461899563108</v>
      </c>
      <c r="BA104" s="319">
        <f t="shared" si="564"/>
        <v>22.208461899563108</v>
      </c>
      <c r="BB104" s="319">
        <f t="shared" si="564"/>
        <v>22.208461899563108</v>
      </c>
      <c r="BC104" s="319">
        <f t="shared" si="564"/>
        <v>22.208461899563108</v>
      </c>
      <c r="BD104" s="319">
        <f t="shared" si="564"/>
        <v>22.208461899563108</v>
      </c>
      <c r="BE104" s="319">
        <f t="shared" si="564"/>
        <v>22.208461899563108</v>
      </c>
      <c r="BF104" s="319">
        <f t="shared" si="564"/>
        <v>22.208461899563108</v>
      </c>
      <c r="BG104" s="319">
        <f t="shared" si="564"/>
        <v>22.208461899563108</v>
      </c>
      <c r="BH104" s="319">
        <f t="shared" si="564"/>
        <v>22.208461899563108</v>
      </c>
      <c r="BI104" s="319">
        <f t="shared" si="564"/>
        <v>22.208461899563108</v>
      </c>
      <c r="BJ104" s="320">
        <f t="shared" si="564"/>
        <v>22.208461899563108</v>
      </c>
      <c r="BK104" s="318">
        <f t="shared" si="534"/>
        <v>23.540969613536895</v>
      </c>
      <c r="BL104" s="319">
        <f t="shared" ref="BL104:BV104" si="565">BK104</f>
        <v>23.540969613536895</v>
      </c>
      <c r="BM104" s="319">
        <f t="shared" si="565"/>
        <v>23.540969613536895</v>
      </c>
      <c r="BN104" s="319">
        <f t="shared" si="565"/>
        <v>23.540969613536895</v>
      </c>
      <c r="BO104" s="319">
        <f t="shared" si="565"/>
        <v>23.540969613536895</v>
      </c>
      <c r="BP104" s="319">
        <f t="shared" si="565"/>
        <v>23.540969613536895</v>
      </c>
      <c r="BQ104" s="319">
        <f t="shared" si="565"/>
        <v>23.540969613536895</v>
      </c>
      <c r="BR104" s="319">
        <f t="shared" si="565"/>
        <v>23.540969613536895</v>
      </c>
      <c r="BS104" s="319">
        <f t="shared" si="565"/>
        <v>23.540969613536895</v>
      </c>
      <c r="BT104" s="319">
        <f t="shared" si="565"/>
        <v>23.540969613536895</v>
      </c>
      <c r="BU104" s="319">
        <f t="shared" si="565"/>
        <v>23.540969613536895</v>
      </c>
      <c r="BV104" s="320">
        <f t="shared" si="565"/>
        <v>23.540969613536895</v>
      </c>
      <c r="BW104" s="318">
        <f t="shared" si="536"/>
        <v>25.424247182619851</v>
      </c>
      <c r="BX104" s="319">
        <f t="shared" ref="BX104:CH104" si="566">BW104</f>
        <v>25.424247182619851</v>
      </c>
      <c r="BY104" s="319">
        <f t="shared" si="566"/>
        <v>25.424247182619851</v>
      </c>
      <c r="BZ104" s="319">
        <f t="shared" si="566"/>
        <v>25.424247182619851</v>
      </c>
      <c r="CA104" s="319">
        <f t="shared" si="566"/>
        <v>25.424247182619851</v>
      </c>
      <c r="CB104" s="319">
        <f t="shared" si="566"/>
        <v>25.424247182619851</v>
      </c>
      <c r="CC104" s="319">
        <f t="shared" si="566"/>
        <v>25.424247182619851</v>
      </c>
      <c r="CD104" s="319">
        <f t="shared" si="566"/>
        <v>25.424247182619851</v>
      </c>
      <c r="CE104" s="319">
        <f t="shared" si="566"/>
        <v>25.424247182619851</v>
      </c>
      <c r="CF104" s="319">
        <f t="shared" si="566"/>
        <v>25.424247182619851</v>
      </c>
      <c r="CG104" s="319">
        <f t="shared" si="566"/>
        <v>25.424247182619851</v>
      </c>
      <c r="CH104" s="320">
        <f t="shared" si="566"/>
        <v>25.424247182619851</v>
      </c>
      <c r="CI104" s="318">
        <f t="shared" si="538"/>
        <v>27.712429429055643</v>
      </c>
      <c r="CJ104" s="319">
        <f t="shared" ref="CJ104:CT104" si="567">CI104</f>
        <v>27.712429429055643</v>
      </c>
      <c r="CK104" s="319">
        <f t="shared" si="567"/>
        <v>27.712429429055643</v>
      </c>
      <c r="CL104" s="319">
        <f t="shared" si="567"/>
        <v>27.712429429055643</v>
      </c>
      <c r="CM104" s="319">
        <f t="shared" si="567"/>
        <v>27.712429429055643</v>
      </c>
      <c r="CN104" s="319">
        <f t="shared" si="567"/>
        <v>27.712429429055643</v>
      </c>
      <c r="CO104" s="319">
        <f t="shared" si="567"/>
        <v>27.712429429055643</v>
      </c>
      <c r="CP104" s="319">
        <f t="shared" si="567"/>
        <v>27.712429429055643</v>
      </c>
      <c r="CQ104" s="319">
        <f t="shared" si="567"/>
        <v>27.712429429055643</v>
      </c>
      <c r="CR104" s="319">
        <f t="shared" si="567"/>
        <v>27.712429429055643</v>
      </c>
      <c r="CS104" s="319">
        <f t="shared" si="567"/>
        <v>27.712429429055643</v>
      </c>
      <c r="CT104" s="320">
        <f t="shared" si="567"/>
        <v>27.712429429055643</v>
      </c>
    </row>
    <row r="105" spans="1:98" s="13" customFormat="1" x14ac:dyDescent="0.25">
      <c r="A105" s="13" t="s">
        <v>198</v>
      </c>
      <c r="B105" s="13" t="s">
        <v>150</v>
      </c>
      <c r="N105" s="100"/>
      <c r="O105" s="872"/>
      <c r="P105" s="872"/>
      <c r="Q105" s="872"/>
      <c r="R105" s="872"/>
      <c r="S105" s="872"/>
      <c r="T105" s="872"/>
      <c r="U105" s="872"/>
      <c r="V105" s="872"/>
      <c r="W105" s="872"/>
      <c r="X105" s="872"/>
      <c r="Y105" s="872"/>
      <c r="Z105" s="872"/>
      <c r="AA105" s="872"/>
      <c r="AB105" s="1782">
        <v>13.266456790123501</v>
      </c>
      <c r="AC105" s="1783">
        <v>12.5153125</v>
      </c>
      <c r="AD105" s="1784">
        <v>13.7087421383648</v>
      </c>
      <c r="AE105" s="1785">
        <v>15.695263157894701</v>
      </c>
      <c r="AF105" s="1786">
        <v>13.931914893617</v>
      </c>
      <c r="AG105" s="1787">
        <v>15.3577551020408</v>
      </c>
      <c r="AH105" s="319"/>
      <c r="AI105" s="319"/>
      <c r="AJ105" s="319"/>
      <c r="AK105" s="319"/>
      <c r="AL105" s="320"/>
      <c r="AM105" s="318"/>
      <c r="AN105" s="319"/>
      <c r="AO105" s="319"/>
      <c r="AP105" s="319"/>
      <c r="AQ105" s="319"/>
      <c r="AR105" s="319"/>
      <c r="AS105" s="319"/>
      <c r="AT105" s="319"/>
      <c r="AU105" s="319"/>
      <c r="AV105" s="319"/>
      <c r="AW105" s="319"/>
      <c r="AX105" s="320"/>
      <c r="AY105" s="318"/>
      <c r="AZ105" s="319"/>
      <c r="BA105" s="319"/>
      <c r="BB105" s="319"/>
      <c r="BC105" s="319"/>
      <c r="BD105" s="319"/>
      <c r="BE105" s="319"/>
      <c r="BF105" s="319"/>
      <c r="BG105" s="319"/>
      <c r="BH105" s="319"/>
      <c r="BI105" s="319"/>
      <c r="BJ105" s="320"/>
      <c r="BK105" s="318"/>
      <c r="BL105" s="319"/>
      <c r="BM105" s="319"/>
      <c r="BN105" s="319"/>
      <c r="BO105" s="319"/>
      <c r="BP105" s="319"/>
      <c r="BQ105" s="319"/>
      <c r="BR105" s="319"/>
      <c r="BS105" s="319"/>
      <c r="BT105" s="319"/>
      <c r="BU105" s="319"/>
      <c r="BV105" s="320"/>
      <c r="BW105" s="318"/>
      <c r="BX105" s="319"/>
      <c r="BY105" s="319"/>
      <c r="BZ105" s="319"/>
      <c r="CA105" s="319"/>
      <c r="CB105" s="319"/>
      <c r="CC105" s="319"/>
      <c r="CD105" s="319"/>
      <c r="CE105" s="319"/>
      <c r="CF105" s="319"/>
      <c r="CG105" s="319"/>
      <c r="CH105" s="320"/>
      <c r="CI105" s="318"/>
      <c r="CJ105" s="319"/>
      <c r="CK105" s="319"/>
      <c r="CL105" s="319"/>
      <c r="CM105" s="319"/>
      <c r="CN105" s="319"/>
      <c r="CO105" s="319"/>
      <c r="CP105" s="319"/>
      <c r="CQ105" s="319"/>
      <c r="CR105" s="319"/>
      <c r="CS105" s="319"/>
      <c r="CT105" s="320"/>
    </row>
    <row r="106" spans="1:98" s="14" customFormat="1" x14ac:dyDescent="0.25">
      <c r="B106" s="14" t="s">
        <v>3</v>
      </c>
      <c r="C106" s="14">
        <f t="shared" ref="C106:BN106" si="568">IFERROR(C30/C82,"")</f>
        <v>16.213059375</v>
      </c>
      <c r="D106" s="14">
        <f t="shared" si="568"/>
        <v>14.947368613138689</v>
      </c>
      <c r="E106" s="14">
        <f t="shared" si="568"/>
        <v>18.28301573033708</v>
      </c>
      <c r="F106" s="14">
        <f t="shared" si="568"/>
        <v>20.76383509513742</v>
      </c>
      <c r="G106" s="14">
        <f t="shared" si="568"/>
        <v>14.457357999999997</v>
      </c>
      <c r="H106" s="14">
        <f t="shared" si="568"/>
        <v>15.314023550724638</v>
      </c>
      <c r="I106" s="14">
        <f t="shared" si="568"/>
        <v>18.446419590643274</v>
      </c>
      <c r="J106" s="14">
        <f t="shared" si="568"/>
        <v>14.669515217391305</v>
      </c>
      <c r="K106" s="14">
        <f t="shared" si="568"/>
        <v>16.05175237191651</v>
      </c>
      <c r="L106" s="14">
        <f t="shared" si="568"/>
        <v>15.228360153256705</v>
      </c>
      <c r="M106" s="14">
        <f t="shared" si="568"/>
        <v>15.298923968139052</v>
      </c>
      <c r="N106" s="101">
        <f t="shared" si="568"/>
        <v>18.101516177577142</v>
      </c>
      <c r="O106" s="14">
        <f t="shared" si="568"/>
        <v>15.023862527716183</v>
      </c>
      <c r="P106" s="14">
        <f t="shared" si="568"/>
        <v>14.806535031847133</v>
      </c>
      <c r="Q106" s="14">
        <f t="shared" si="568"/>
        <v>15.804022222222223</v>
      </c>
      <c r="R106" s="14">
        <f t="shared" si="568"/>
        <v>18.711707898658734</v>
      </c>
      <c r="S106" s="14">
        <f t="shared" si="568"/>
        <v>15.519617363344052</v>
      </c>
      <c r="T106" s="14">
        <f t="shared" si="568"/>
        <v>14.309130938586366</v>
      </c>
      <c r="U106" s="156">
        <f t="shared" si="568"/>
        <v>15.059410646387843</v>
      </c>
      <c r="V106" s="156">
        <f t="shared" si="568"/>
        <v>13.790500387296692</v>
      </c>
      <c r="W106" s="156">
        <f t="shared" si="568"/>
        <v>14.477977403966896</v>
      </c>
      <c r="X106" s="156">
        <f t="shared" si="568"/>
        <v>15.225470258922336</v>
      </c>
      <c r="Y106" s="156">
        <f t="shared" si="568"/>
        <v>14.47602908415845</v>
      </c>
      <c r="Z106" s="157">
        <f t="shared" si="568"/>
        <v>16.24153933829356</v>
      </c>
      <c r="AA106" s="14">
        <f t="shared" si="568"/>
        <v>14.945434049970945</v>
      </c>
      <c r="AB106" s="14">
        <f t="shared" si="568"/>
        <v>15.362734064149429</v>
      </c>
      <c r="AC106" s="14">
        <f>IFERROR(AC30/AC82,"")</f>
        <v>15.028695877625099</v>
      </c>
      <c r="AD106" s="14">
        <f t="shared" si="568"/>
        <v>17.747767341040461</v>
      </c>
      <c r="AE106" s="14">
        <f t="shared" si="568"/>
        <v>17.623280334728033</v>
      </c>
      <c r="AF106" s="14">
        <f t="shared" si="568"/>
        <v>15.75129460336184</v>
      </c>
      <c r="AG106" s="14">
        <f t="shared" si="568"/>
        <v>16.968168902920283</v>
      </c>
      <c r="AH106" s="14">
        <f t="shared" si="568"/>
        <v>16.836640037835835</v>
      </c>
      <c r="AI106" s="14">
        <f t="shared" si="568"/>
        <v>16.80438304411096</v>
      </c>
      <c r="AJ106" s="14">
        <f t="shared" si="568"/>
        <v>17.032625661145584</v>
      </c>
      <c r="AK106" s="14">
        <f t="shared" si="568"/>
        <v>17.086197632627204</v>
      </c>
      <c r="AL106" s="101">
        <f t="shared" si="568"/>
        <v>16.935420034308148</v>
      </c>
      <c r="AM106" s="14">
        <f t="shared" si="568"/>
        <v>16.462987508987101</v>
      </c>
      <c r="AN106" s="14">
        <f t="shared" si="568"/>
        <v>16.966802519555493</v>
      </c>
      <c r="AO106" s="14">
        <f t="shared" si="568"/>
        <v>16.041423386878947</v>
      </c>
      <c r="AP106" s="14">
        <f t="shared" si="568"/>
        <v>16.696353929684651</v>
      </c>
      <c r="AQ106" s="14">
        <f t="shared" si="568"/>
        <v>15.862758537561644</v>
      </c>
      <c r="AR106" s="14">
        <f t="shared" si="568"/>
        <v>15.379720196051409</v>
      </c>
      <c r="AS106" s="14">
        <f t="shared" si="568"/>
        <v>15.636615080068939</v>
      </c>
      <c r="AT106" s="14">
        <f t="shared" si="568"/>
        <v>15.631035912643789</v>
      </c>
      <c r="AU106" s="14">
        <f t="shared" si="568"/>
        <v>15.61058255896957</v>
      </c>
      <c r="AV106" s="14">
        <f t="shared" si="568"/>
        <v>15.674922492549943</v>
      </c>
      <c r="AW106" s="14">
        <f t="shared" si="568"/>
        <v>15.69030888540288</v>
      </c>
      <c r="AX106" s="101">
        <f t="shared" si="568"/>
        <v>15.910781690234165</v>
      </c>
      <c r="AY106" s="14">
        <f t="shared" si="568"/>
        <v>17.446384604768838</v>
      </c>
      <c r="AZ106" s="14">
        <f t="shared" si="568"/>
        <v>17.924082812107816</v>
      </c>
      <c r="BA106" s="14">
        <f t="shared" si="568"/>
        <v>16.908324635943259</v>
      </c>
      <c r="BB106" s="14">
        <f t="shared" si="568"/>
        <v>17.407335596816175</v>
      </c>
      <c r="BC106" s="14">
        <f t="shared" si="568"/>
        <v>16.600629254335207</v>
      </c>
      <c r="BD106" s="14">
        <f t="shared" si="568"/>
        <v>16.061157904022544</v>
      </c>
      <c r="BE106" s="14">
        <f t="shared" si="568"/>
        <v>16.297534222899689</v>
      </c>
      <c r="BF106" s="14">
        <f t="shared" si="568"/>
        <v>16.320886701484927</v>
      </c>
      <c r="BG106" s="14">
        <f t="shared" si="568"/>
        <v>16.388502544147194</v>
      </c>
      <c r="BH106" s="14">
        <f t="shared" si="568"/>
        <v>16.36218078937117</v>
      </c>
      <c r="BI106" s="14">
        <f t="shared" si="568"/>
        <v>16.385516388360159</v>
      </c>
      <c r="BJ106" s="101">
        <f t="shared" si="568"/>
        <v>16.353022303416552</v>
      </c>
      <c r="BK106" s="14">
        <f t="shared" si="568"/>
        <v>18.375280769021352</v>
      </c>
      <c r="BL106" s="14">
        <f t="shared" si="568"/>
        <v>18.890556688717044</v>
      </c>
      <c r="BM106" s="14">
        <f t="shared" si="568"/>
        <v>17.934325819668903</v>
      </c>
      <c r="BN106" s="14">
        <f t="shared" si="568"/>
        <v>18.522810207878827</v>
      </c>
      <c r="BO106" s="14">
        <f t="shared" ref="BO106:CT106" si="569">IFERROR(BO30/BO82,"")</f>
        <v>17.681921247770557</v>
      </c>
      <c r="BP106" s="14">
        <f t="shared" si="569"/>
        <v>17.116472869872887</v>
      </c>
      <c r="BQ106" s="14">
        <f t="shared" si="569"/>
        <v>17.426184644908869</v>
      </c>
      <c r="BR106" s="14">
        <f t="shared" si="569"/>
        <v>17.465115574583695</v>
      </c>
      <c r="BS106" s="14">
        <f t="shared" si="569"/>
        <v>17.546011212691685</v>
      </c>
      <c r="BT106" s="14">
        <f t="shared" si="569"/>
        <v>17.55681206833108</v>
      </c>
      <c r="BU106" s="14">
        <f t="shared" si="569"/>
        <v>17.575549490903455</v>
      </c>
      <c r="BV106" s="101">
        <f t="shared" si="569"/>
        <v>17.544639836628349</v>
      </c>
      <c r="BW106" s="14">
        <f t="shared" si="569"/>
        <v>20.091460935591083</v>
      </c>
      <c r="BX106" s="14">
        <f t="shared" si="569"/>
        <v>20.628764234262761</v>
      </c>
      <c r="BY106" s="14">
        <f t="shared" si="569"/>
        <v>19.531857873999503</v>
      </c>
      <c r="BZ106" s="14">
        <f t="shared" si="569"/>
        <v>20.187179072667298</v>
      </c>
      <c r="CA106" s="14">
        <f t="shared" si="569"/>
        <v>19.186171916931809</v>
      </c>
      <c r="CB106" s="14">
        <f t="shared" si="569"/>
        <v>18.534037146237107</v>
      </c>
      <c r="CC106" s="14">
        <f t="shared" si="569"/>
        <v>18.852022926010029</v>
      </c>
      <c r="CD106" s="14">
        <f t="shared" si="569"/>
        <v>18.878632763100711</v>
      </c>
      <c r="CE106" s="14">
        <f t="shared" si="569"/>
        <v>18.959367340703484</v>
      </c>
      <c r="CF106" s="14">
        <f t="shared" si="569"/>
        <v>18.951249164201631</v>
      </c>
      <c r="CG106" s="14">
        <f t="shared" si="569"/>
        <v>18.957322752620279</v>
      </c>
      <c r="CH106" s="101">
        <f t="shared" si="569"/>
        <v>18.935999822528824</v>
      </c>
      <c r="CI106" s="14">
        <f t="shared" si="569"/>
        <v>21.859203322115391</v>
      </c>
      <c r="CJ106" s="14">
        <f t="shared" si="569"/>
        <v>22.454327664667286</v>
      </c>
      <c r="CK106" s="14">
        <f t="shared" si="569"/>
        <v>21.267577485514593</v>
      </c>
      <c r="CL106" s="14">
        <f t="shared" si="569"/>
        <v>21.965622318215338</v>
      </c>
      <c r="CM106" s="14">
        <f t="shared" si="569"/>
        <v>20.87547750849798</v>
      </c>
      <c r="CN106" s="14">
        <f t="shared" si="569"/>
        <v>20.176800514793651</v>
      </c>
      <c r="CO106" s="14">
        <f t="shared" si="569"/>
        <v>20.539026582009253</v>
      </c>
      <c r="CP106" s="14">
        <f t="shared" si="569"/>
        <v>20.56822995366106</v>
      </c>
      <c r="CQ106" s="14">
        <f t="shared" si="569"/>
        <v>20.658676590652554</v>
      </c>
      <c r="CR106" s="14">
        <f t="shared" si="569"/>
        <v>20.657496377890904</v>
      </c>
      <c r="CS106" s="14">
        <f t="shared" si="569"/>
        <v>20.668786711229419</v>
      </c>
      <c r="CT106" s="101">
        <f t="shared" si="569"/>
        <v>20.649950684288566</v>
      </c>
    </row>
    <row r="108" spans="1:98" s="116" customFormat="1" x14ac:dyDescent="0.25">
      <c r="B108" s="63"/>
      <c r="C108" s="63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5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5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5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5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115"/>
      <c r="BK108" s="114"/>
      <c r="BL108" s="114"/>
      <c r="BM108" s="114"/>
      <c r="BN108" s="114"/>
      <c r="BO108" s="114"/>
      <c r="BP108" s="114"/>
      <c r="BQ108" s="114"/>
      <c r="BR108" s="114"/>
      <c r="BS108" s="114"/>
      <c r="BT108" s="114"/>
      <c r="BU108" s="114"/>
      <c r="BV108" s="115"/>
      <c r="BW108" s="114"/>
      <c r="BX108" s="114"/>
      <c r="BY108" s="114"/>
      <c r="BZ108" s="114"/>
      <c r="CA108" s="114"/>
      <c r="CB108" s="114"/>
      <c r="CC108" s="114"/>
      <c r="CD108" s="114"/>
      <c r="CE108" s="114"/>
      <c r="CF108" s="114"/>
      <c r="CG108" s="114"/>
      <c r="CH108" s="115"/>
      <c r="CI108" s="114"/>
      <c r="CJ108" s="114"/>
      <c r="CK108" s="114"/>
      <c r="CL108" s="114"/>
      <c r="CM108" s="114"/>
      <c r="CN108" s="114"/>
      <c r="CO108" s="114"/>
      <c r="CP108" s="114"/>
      <c r="CQ108" s="114"/>
      <c r="CR108" s="114"/>
      <c r="CS108" s="114"/>
      <c r="CT108" s="115"/>
    </row>
    <row r="109" spans="1:98" s="104" customFormat="1" x14ac:dyDescent="0.25">
      <c r="B109" s="104" t="s">
        <v>15</v>
      </c>
      <c r="C109" s="104">
        <f t="shared" ref="C109:BN109" si="570">C49</f>
        <v>42005</v>
      </c>
      <c r="D109" s="104">
        <f t="shared" si="570"/>
        <v>42036</v>
      </c>
      <c r="E109" s="104">
        <f t="shared" si="570"/>
        <v>42064</v>
      </c>
      <c r="F109" s="104">
        <f t="shared" si="570"/>
        <v>42095</v>
      </c>
      <c r="G109" s="104">
        <f t="shared" si="570"/>
        <v>42125</v>
      </c>
      <c r="H109" s="104">
        <f t="shared" si="570"/>
        <v>42156</v>
      </c>
      <c r="I109" s="104">
        <f t="shared" si="570"/>
        <v>42186</v>
      </c>
      <c r="J109" s="104">
        <f t="shared" si="570"/>
        <v>42217</v>
      </c>
      <c r="K109" s="104">
        <f t="shared" si="570"/>
        <v>42248</v>
      </c>
      <c r="L109" s="104">
        <f t="shared" si="570"/>
        <v>42278</v>
      </c>
      <c r="M109" s="104">
        <f t="shared" si="570"/>
        <v>42309</v>
      </c>
      <c r="N109" s="105">
        <f t="shared" si="570"/>
        <v>42339</v>
      </c>
      <c r="O109" s="144">
        <f t="shared" si="570"/>
        <v>42370</v>
      </c>
      <c r="P109" s="144">
        <f t="shared" si="570"/>
        <v>42401</v>
      </c>
      <c r="Q109" s="144">
        <f t="shared" si="570"/>
        <v>42430</v>
      </c>
      <c r="R109" s="144">
        <f t="shared" si="570"/>
        <v>42461</v>
      </c>
      <c r="S109" s="144">
        <f t="shared" si="570"/>
        <v>42491</v>
      </c>
      <c r="T109" s="144">
        <f t="shared" si="570"/>
        <v>42522</v>
      </c>
      <c r="U109" s="104">
        <f t="shared" si="570"/>
        <v>42552</v>
      </c>
      <c r="V109" s="104">
        <f t="shared" si="570"/>
        <v>42583</v>
      </c>
      <c r="W109" s="104">
        <f t="shared" si="570"/>
        <v>42614</v>
      </c>
      <c r="X109" s="104">
        <f t="shared" si="570"/>
        <v>42644</v>
      </c>
      <c r="Y109" s="104">
        <f t="shared" si="570"/>
        <v>42675</v>
      </c>
      <c r="Z109" s="105">
        <f t="shared" si="570"/>
        <v>42705</v>
      </c>
      <c r="AA109" s="104">
        <f t="shared" si="570"/>
        <v>42752</v>
      </c>
      <c r="AB109" s="104">
        <f t="shared" si="570"/>
        <v>42783</v>
      </c>
      <c r="AC109" s="104">
        <f t="shared" si="570"/>
        <v>42811</v>
      </c>
      <c r="AD109" s="104">
        <f t="shared" si="570"/>
        <v>42842</v>
      </c>
      <c r="AE109" s="104">
        <f t="shared" si="570"/>
        <v>42872</v>
      </c>
      <c r="AF109" s="104">
        <f t="shared" si="570"/>
        <v>42903</v>
      </c>
      <c r="AG109" s="104">
        <f t="shared" si="570"/>
        <v>42933</v>
      </c>
      <c r="AH109" s="104">
        <f t="shared" si="570"/>
        <v>42964</v>
      </c>
      <c r="AI109" s="104">
        <f t="shared" si="570"/>
        <v>42995</v>
      </c>
      <c r="AJ109" s="104">
        <f t="shared" si="570"/>
        <v>43025</v>
      </c>
      <c r="AK109" s="104">
        <f t="shared" si="570"/>
        <v>43056</v>
      </c>
      <c r="AL109" s="105">
        <f t="shared" si="570"/>
        <v>43086</v>
      </c>
      <c r="AM109" s="104">
        <f t="shared" si="570"/>
        <v>43118</v>
      </c>
      <c r="AN109" s="104">
        <f t="shared" si="570"/>
        <v>43149</v>
      </c>
      <c r="AO109" s="104">
        <f t="shared" si="570"/>
        <v>43177</v>
      </c>
      <c r="AP109" s="104">
        <f t="shared" si="570"/>
        <v>43208</v>
      </c>
      <c r="AQ109" s="104">
        <f t="shared" si="570"/>
        <v>43238</v>
      </c>
      <c r="AR109" s="104">
        <f t="shared" si="570"/>
        <v>43269</v>
      </c>
      <c r="AS109" s="104">
        <f t="shared" si="570"/>
        <v>43299</v>
      </c>
      <c r="AT109" s="104">
        <f t="shared" si="570"/>
        <v>43330</v>
      </c>
      <c r="AU109" s="104">
        <f t="shared" si="570"/>
        <v>43361</v>
      </c>
      <c r="AV109" s="104">
        <f t="shared" si="570"/>
        <v>43391</v>
      </c>
      <c r="AW109" s="104">
        <f t="shared" si="570"/>
        <v>43422</v>
      </c>
      <c r="AX109" s="105">
        <f t="shared" si="570"/>
        <v>43452</v>
      </c>
      <c r="AY109" s="104">
        <f t="shared" si="570"/>
        <v>43483</v>
      </c>
      <c r="AZ109" s="104">
        <f t="shared" si="570"/>
        <v>43514</v>
      </c>
      <c r="BA109" s="104">
        <f t="shared" si="570"/>
        <v>43542</v>
      </c>
      <c r="BB109" s="104">
        <f t="shared" si="570"/>
        <v>43573</v>
      </c>
      <c r="BC109" s="104">
        <f t="shared" si="570"/>
        <v>43603</v>
      </c>
      <c r="BD109" s="104">
        <f t="shared" si="570"/>
        <v>43634</v>
      </c>
      <c r="BE109" s="104">
        <f t="shared" si="570"/>
        <v>43664</v>
      </c>
      <c r="BF109" s="104">
        <f t="shared" si="570"/>
        <v>43695</v>
      </c>
      <c r="BG109" s="104">
        <f t="shared" si="570"/>
        <v>43726</v>
      </c>
      <c r="BH109" s="104">
        <f t="shared" si="570"/>
        <v>43756</v>
      </c>
      <c r="BI109" s="104">
        <f t="shared" si="570"/>
        <v>43787</v>
      </c>
      <c r="BJ109" s="105">
        <f t="shared" si="570"/>
        <v>43817</v>
      </c>
      <c r="BK109" s="104">
        <f t="shared" si="570"/>
        <v>43848</v>
      </c>
      <c r="BL109" s="104">
        <f t="shared" si="570"/>
        <v>43879</v>
      </c>
      <c r="BM109" s="104">
        <f t="shared" si="570"/>
        <v>43908</v>
      </c>
      <c r="BN109" s="104">
        <f t="shared" si="570"/>
        <v>43939</v>
      </c>
      <c r="BO109" s="104">
        <f t="shared" ref="BO109:CT109" si="571">BO49</f>
        <v>43969</v>
      </c>
      <c r="BP109" s="104">
        <f t="shared" si="571"/>
        <v>44000</v>
      </c>
      <c r="BQ109" s="104">
        <f t="shared" si="571"/>
        <v>44030</v>
      </c>
      <c r="BR109" s="104">
        <f t="shared" si="571"/>
        <v>44061</v>
      </c>
      <c r="BS109" s="104">
        <f t="shared" si="571"/>
        <v>44092</v>
      </c>
      <c r="BT109" s="104">
        <f t="shared" si="571"/>
        <v>44122</v>
      </c>
      <c r="BU109" s="104">
        <f t="shared" si="571"/>
        <v>44153</v>
      </c>
      <c r="BV109" s="105">
        <f t="shared" si="571"/>
        <v>44183</v>
      </c>
      <c r="BW109" s="104">
        <f t="shared" si="571"/>
        <v>44214</v>
      </c>
      <c r="BX109" s="104">
        <f t="shared" si="571"/>
        <v>44245</v>
      </c>
      <c r="BY109" s="104">
        <f t="shared" si="571"/>
        <v>44273</v>
      </c>
      <c r="BZ109" s="104">
        <f t="shared" si="571"/>
        <v>44304</v>
      </c>
      <c r="CA109" s="104">
        <f t="shared" si="571"/>
        <v>44334</v>
      </c>
      <c r="CB109" s="104">
        <f t="shared" si="571"/>
        <v>44365</v>
      </c>
      <c r="CC109" s="104">
        <f t="shared" si="571"/>
        <v>44395</v>
      </c>
      <c r="CD109" s="104">
        <f t="shared" si="571"/>
        <v>44426</v>
      </c>
      <c r="CE109" s="104">
        <f t="shared" si="571"/>
        <v>44457</v>
      </c>
      <c r="CF109" s="104">
        <f t="shared" si="571"/>
        <v>44487</v>
      </c>
      <c r="CG109" s="104">
        <f t="shared" si="571"/>
        <v>44518</v>
      </c>
      <c r="CH109" s="105">
        <f t="shared" si="571"/>
        <v>44548</v>
      </c>
      <c r="CI109" s="104">
        <f t="shared" si="571"/>
        <v>44579</v>
      </c>
      <c r="CJ109" s="104">
        <f t="shared" si="571"/>
        <v>44610</v>
      </c>
      <c r="CK109" s="104">
        <f t="shared" si="571"/>
        <v>44638</v>
      </c>
      <c r="CL109" s="104">
        <f t="shared" si="571"/>
        <v>44669</v>
      </c>
      <c r="CM109" s="104">
        <f t="shared" si="571"/>
        <v>44699</v>
      </c>
      <c r="CN109" s="104">
        <f t="shared" si="571"/>
        <v>44730</v>
      </c>
      <c r="CO109" s="104">
        <f t="shared" si="571"/>
        <v>44760</v>
      </c>
      <c r="CP109" s="104">
        <f t="shared" si="571"/>
        <v>44791</v>
      </c>
      <c r="CQ109" s="104">
        <f t="shared" si="571"/>
        <v>44822</v>
      </c>
      <c r="CR109" s="104">
        <f t="shared" si="571"/>
        <v>44852</v>
      </c>
      <c r="CS109" s="104">
        <f t="shared" si="571"/>
        <v>44883</v>
      </c>
      <c r="CT109" s="105">
        <f t="shared" si="571"/>
        <v>44913</v>
      </c>
    </row>
    <row r="110" spans="1:98" x14ac:dyDescent="0.25">
      <c r="B110" t="s">
        <v>142</v>
      </c>
      <c r="C110" s="6">
        <f t="shared" ref="C110:S110" si="572">IFERROR(C22/C50,"")</f>
        <v>52.61427272727272</v>
      </c>
      <c r="D110" s="6">
        <f t="shared" si="572"/>
        <v>45.105399999999996</v>
      </c>
      <c r="E110" s="6">
        <f t="shared" si="572"/>
        <v>176.113</v>
      </c>
      <c r="F110" s="6">
        <f t="shared" si="572"/>
        <v>76.512</v>
      </c>
      <c r="G110" s="6">
        <f t="shared" si="572"/>
        <v>36.935437499999999</v>
      </c>
      <c r="H110" s="6">
        <f t="shared" si="572"/>
        <v>39.365769230769232</v>
      </c>
      <c r="I110" s="6">
        <f t="shared" si="572"/>
        <v>191.76299999999998</v>
      </c>
      <c r="J110" s="6">
        <f t="shared" si="572"/>
        <v>39.086846153846153</v>
      </c>
      <c r="K110" s="6">
        <f t="shared" si="572"/>
        <v>77.591529411764711</v>
      </c>
      <c r="L110" s="6">
        <f t="shared" si="572"/>
        <v>38.077578947368423</v>
      </c>
      <c r="M110" s="6">
        <f t="shared" si="572"/>
        <v>109.59108333333334</v>
      </c>
      <c r="N110" s="102">
        <f t="shared" si="572"/>
        <v>211.9409</v>
      </c>
      <c r="O110" s="6">
        <f t="shared" si="572"/>
        <v>56.027333333333331</v>
      </c>
      <c r="P110" s="6">
        <f t="shared" si="572"/>
        <v>54.89875</v>
      </c>
      <c r="Q110" s="6">
        <f t="shared" si="572"/>
        <v>42.259722222222223</v>
      </c>
      <c r="R110" s="6">
        <f t="shared" si="572"/>
        <v>87.715000000000003</v>
      </c>
      <c r="S110" s="6">
        <f t="shared" si="572"/>
        <v>83.429000000000002</v>
      </c>
      <c r="T110" s="6">
        <f t="shared" ref="T110:Z110" si="573">IFERROR(T22/T50,"")</f>
        <v>89.633200000000002</v>
      </c>
      <c r="U110" s="6">
        <f t="shared" si="573"/>
        <v>69.701000000000008</v>
      </c>
      <c r="V110" s="6">
        <f t="shared" si="573"/>
        <v>56.552083333333336</v>
      </c>
      <c r="W110" s="6">
        <f t="shared" si="573"/>
        <v>86.816769230769225</v>
      </c>
      <c r="X110" s="6">
        <f t="shared" si="573"/>
        <v>47.598363636363636</v>
      </c>
      <c r="Y110" s="6">
        <f t="shared" si="573"/>
        <v>59.365000000000002</v>
      </c>
      <c r="Z110" s="102">
        <f t="shared" si="573"/>
        <v>146.48250000000002</v>
      </c>
      <c r="AA110" s="4">
        <f t="shared" ref="AA110:CL110" si="574">IFERROR(AA22/AA50,"")</f>
        <v>42.214884615384612</v>
      </c>
      <c r="AB110" s="4">
        <f t="shared" si="574"/>
        <v>60.472214285714287</v>
      </c>
      <c r="AC110" s="4">
        <f t="shared" si="574"/>
        <v>64.097272727272724</v>
      </c>
      <c r="AD110" s="4">
        <f t="shared" si="574"/>
        <v>31.814331210191085</v>
      </c>
      <c r="AE110" s="4">
        <f t="shared" si="574"/>
        <v>37.492058823529412</v>
      </c>
      <c r="AF110" s="4">
        <f t="shared" si="574"/>
        <v>33.984347826086953</v>
      </c>
      <c r="AG110" s="4">
        <f t="shared" si="574"/>
        <v>45.96875</v>
      </c>
      <c r="AH110" s="4">
        <f t="shared" si="574"/>
        <v>34.133701657458474</v>
      </c>
      <c r="AI110" s="4">
        <f t="shared" si="574"/>
        <v>37.384530386740238</v>
      </c>
      <c r="AJ110" s="4">
        <f t="shared" si="574"/>
        <v>33.646077348066214</v>
      </c>
      <c r="AK110" s="4">
        <f t="shared" si="574"/>
        <v>35.759116022099363</v>
      </c>
      <c r="AL110" s="108">
        <f t="shared" si="574"/>
        <v>37.384530386740238</v>
      </c>
      <c r="AM110" s="4">
        <f t="shared" si="574"/>
        <v>38.437512315195931</v>
      </c>
      <c r="AN110" s="4">
        <f t="shared" si="574"/>
        <v>50.792426987937432</v>
      </c>
      <c r="AO110" s="4">
        <f t="shared" si="574"/>
        <v>59.694621398599828</v>
      </c>
      <c r="AP110" s="4">
        <f t="shared" si="574"/>
        <v>40.640936588041519</v>
      </c>
      <c r="AQ110" s="4">
        <f t="shared" si="574"/>
        <v>45.409021901775674</v>
      </c>
      <c r="AR110" s="4">
        <f t="shared" si="574"/>
        <v>32.692775420261775</v>
      </c>
      <c r="AS110" s="4">
        <f t="shared" si="574"/>
        <v>55.408443685550573</v>
      </c>
      <c r="AT110" s="4">
        <f t="shared" si="574"/>
        <v>41.143065366508274</v>
      </c>
      <c r="AU110" s="4">
        <f t="shared" si="574"/>
        <v>45.061452544270963</v>
      </c>
      <c r="AV110" s="4">
        <f t="shared" si="574"/>
        <v>41.32778933345994</v>
      </c>
      <c r="AW110" s="4">
        <f t="shared" si="574"/>
        <v>43.923254364063709</v>
      </c>
      <c r="AX110" s="108">
        <f t="shared" si="574"/>
        <v>86.673331469879088</v>
      </c>
      <c r="AY110" s="4">
        <f t="shared" si="574"/>
        <v>46.378384298849689</v>
      </c>
      <c r="AZ110" s="4">
        <f t="shared" si="574"/>
        <v>61.285722109194168</v>
      </c>
      <c r="BA110" s="4">
        <f t="shared" si="574"/>
        <v>72.027036221698467</v>
      </c>
      <c r="BB110" s="4">
        <f t="shared" si="574"/>
        <v>49.03701779368815</v>
      </c>
      <c r="BC110" s="4">
        <f t="shared" si="574"/>
        <v>54.790150078543114</v>
      </c>
      <c r="BD110" s="4">
        <f t="shared" si="574"/>
        <v>39.446832297662937</v>
      </c>
      <c r="BE110" s="4">
        <f t="shared" si="574"/>
        <v>66.855369660166744</v>
      </c>
      <c r="BF110" s="4">
        <f t="shared" si="574"/>
        <v>49.642882222797851</v>
      </c>
      <c r="BG110" s="4">
        <f t="shared" si="574"/>
        <v>54.370775767826217</v>
      </c>
      <c r="BH110" s="4">
        <f t="shared" si="574"/>
        <v>49.865768632777758</v>
      </c>
      <c r="BI110" s="4">
        <f t="shared" si="574"/>
        <v>52.997435261889414</v>
      </c>
      <c r="BJ110" s="108">
        <f t="shared" si="574"/>
        <v>55.406409591975283</v>
      </c>
      <c r="BK110" s="4">
        <f t="shared" si="574"/>
        <v>50.144309103916285</v>
      </c>
      <c r="BL110" s="4">
        <f t="shared" si="574"/>
        <v>66.26212274446074</v>
      </c>
      <c r="BM110" s="4">
        <f t="shared" si="574"/>
        <v>77.875631562900381</v>
      </c>
      <c r="BN110" s="4">
        <f t="shared" si="574"/>
        <v>53.018823638535629</v>
      </c>
      <c r="BO110" s="4">
        <f t="shared" si="574"/>
        <v>59.239110264920818</v>
      </c>
      <c r="BP110" s="4">
        <f t="shared" si="574"/>
        <v>42.649915080233171</v>
      </c>
      <c r="BQ110" s="4">
        <f t="shared" si="574"/>
        <v>72.284025676572284</v>
      </c>
      <c r="BR110" s="4">
        <f t="shared" si="574"/>
        <v>53.673884259289046</v>
      </c>
      <c r="BS110" s="4">
        <f t="shared" si="574"/>
        <v>58.785682760173692</v>
      </c>
      <c r="BT110" s="4">
        <f t="shared" si="574"/>
        <v>53.914869045759318</v>
      </c>
      <c r="BU110" s="4">
        <f t="shared" si="574"/>
        <v>57.300827005154837</v>
      </c>
      <c r="BV110" s="108">
        <f t="shared" si="574"/>
        <v>59.905410050843663</v>
      </c>
      <c r="BW110" s="4">
        <f t="shared" si="574"/>
        <v>55.780529447196486</v>
      </c>
      <c r="BX110" s="4">
        <f t="shared" si="574"/>
        <v>73.709985340938118</v>
      </c>
      <c r="BY110" s="4">
        <f t="shared" si="574"/>
        <v>86.628852550570372</v>
      </c>
      <c r="BZ110" s="4">
        <f t="shared" si="574"/>
        <v>58.978139415507037</v>
      </c>
      <c r="CA110" s="4">
        <f t="shared" si="574"/>
        <v>65.897586258697928</v>
      </c>
      <c r="CB110" s="4">
        <f t="shared" si="574"/>
        <v>47.44376553525138</v>
      </c>
      <c r="CC110" s="4">
        <f t="shared" si="574"/>
        <v>80.408750162619</v>
      </c>
      <c r="CD110" s="4">
        <f t="shared" si="574"/>
        <v>59.706828850033119</v>
      </c>
      <c r="CE110" s="4">
        <f t="shared" si="574"/>
        <v>65.393193502417219</v>
      </c>
      <c r="CF110" s="4">
        <f t="shared" si="574"/>
        <v>59.974900326502663</v>
      </c>
      <c r="CG110" s="4">
        <f t="shared" si="574"/>
        <v>63.741439960534244</v>
      </c>
      <c r="CH110" s="108">
        <f t="shared" si="574"/>
        <v>66.6387781405585</v>
      </c>
      <c r="CI110" s="4">
        <f t="shared" si="574"/>
        <v>62.624800410367477</v>
      </c>
      <c r="CJ110" s="4">
        <f t="shared" si="574"/>
        <v>82.754200542271192</v>
      </c>
      <c r="CK110" s="4">
        <f t="shared" si="574"/>
        <v>97.258212758525332</v>
      </c>
      <c r="CL110" s="4">
        <f t="shared" si="574"/>
        <v>66.214757121789731</v>
      </c>
      <c r="CM110" s="4">
        <f t="shared" ref="CM110:CT110" si="575">IFERROR(CM22/CM50,"")</f>
        <v>73.983220092640124</v>
      </c>
      <c r="CN110" s="4">
        <f t="shared" si="575"/>
        <v>53.265115566426701</v>
      </c>
      <c r="CO110" s="4">
        <f t="shared" si="575"/>
        <v>90.274903807572329</v>
      </c>
      <c r="CP110" s="4">
        <f t="shared" si="575"/>
        <v>67.032856749932179</v>
      </c>
      <c r="CQ110" s="4">
        <f t="shared" si="575"/>
        <v>73.4169383451638</v>
      </c>
      <c r="CR110" s="4">
        <f t="shared" si="575"/>
        <v>67.333820596564522</v>
      </c>
      <c r="CS110" s="4">
        <f t="shared" si="575"/>
        <v>71.562514643691784</v>
      </c>
      <c r="CT110" s="108">
        <f t="shared" si="575"/>
        <v>74.815356218405</v>
      </c>
    </row>
    <row r="111" spans="1:98" x14ac:dyDescent="0.25">
      <c r="B111" t="s">
        <v>5</v>
      </c>
      <c r="C111" s="6">
        <f t="shared" ref="C111:S111" si="576">IFERROR(C23/C51,"")</f>
        <v>18.745337662337665</v>
      </c>
      <c r="D111" s="6">
        <f t="shared" si="576"/>
        <v>14.387365384615386</v>
      </c>
      <c r="E111" s="6">
        <f t="shared" si="576"/>
        <v>17.715746835443039</v>
      </c>
      <c r="F111" s="6">
        <f t="shared" si="576"/>
        <v>27.852455555555554</v>
      </c>
      <c r="G111" s="6">
        <f t="shared" si="576"/>
        <v>20.497552325581395</v>
      </c>
      <c r="H111" s="6">
        <f t="shared" si="576"/>
        <v>18.201326530612246</v>
      </c>
      <c r="I111" s="6">
        <f t="shared" si="576"/>
        <v>17.867380952380952</v>
      </c>
      <c r="J111" s="6">
        <f t="shared" si="576"/>
        <v>15.930616161616163</v>
      </c>
      <c r="K111" s="6">
        <f t="shared" si="576"/>
        <v>22.782426315789476</v>
      </c>
      <c r="L111" s="6">
        <f t="shared" si="576"/>
        <v>17.541870229007635</v>
      </c>
      <c r="M111" s="6">
        <f t="shared" si="576"/>
        <v>23.568496093750117</v>
      </c>
      <c r="N111" s="102">
        <f t="shared" si="576"/>
        <v>19.800055900621118</v>
      </c>
      <c r="O111" s="6">
        <f t="shared" si="576"/>
        <v>22.972782608695653</v>
      </c>
      <c r="P111" s="6">
        <f t="shared" si="576"/>
        <v>15.1136</v>
      </c>
      <c r="Q111" s="6">
        <f t="shared" si="576"/>
        <v>23.828310160427808</v>
      </c>
      <c r="R111" s="6">
        <f t="shared" si="576"/>
        <v>29.714468571428629</v>
      </c>
      <c r="S111" s="6">
        <f t="shared" si="576"/>
        <v>19.750324444444445</v>
      </c>
      <c r="T111" s="6">
        <f t="shared" ref="T111:Z111" si="577">IFERROR(T23/T51,"")</f>
        <v>21.198652173913196</v>
      </c>
      <c r="U111" s="6">
        <f t="shared" si="577"/>
        <v>17.003350000000037</v>
      </c>
      <c r="V111" s="6">
        <f t="shared" si="577"/>
        <v>16.98816467065874</v>
      </c>
      <c r="W111" s="6">
        <f t="shared" si="577"/>
        <v>22.22949297423899</v>
      </c>
      <c r="X111" s="6">
        <f t="shared" si="577"/>
        <v>18.897182608695712</v>
      </c>
      <c r="Y111" s="6">
        <f t="shared" si="577"/>
        <v>27.221450000000178</v>
      </c>
      <c r="Z111" s="102">
        <f t="shared" si="577"/>
        <v>25.209512500000166</v>
      </c>
      <c r="AA111" s="4">
        <f t="shared" ref="AA111:CL111" si="578">IFERROR(AA23/AA51,"")</f>
        <v>24.394973451327434</v>
      </c>
      <c r="AB111" s="4">
        <f t="shared" si="578"/>
        <v>18.389773399014828</v>
      </c>
      <c r="AC111" s="4">
        <f t="shared" si="578"/>
        <v>22.404754464285713</v>
      </c>
      <c r="AD111" s="4">
        <f t="shared" si="578"/>
        <v>21.247981072555206</v>
      </c>
      <c r="AE111" s="4">
        <f t="shared" si="578"/>
        <v>23.322181818181818</v>
      </c>
      <c r="AF111" s="4">
        <f t="shared" si="578"/>
        <v>20.058909348441926</v>
      </c>
      <c r="AG111" s="4">
        <f t="shared" si="578"/>
        <v>21.44886111111111</v>
      </c>
      <c r="AH111" s="4">
        <f t="shared" si="578"/>
        <v>19.032088028169017</v>
      </c>
      <c r="AI111" s="4">
        <f t="shared" si="578"/>
        <v>20.391522887323951</v>
      </c>
      <c r="AJ111" s="4">
        <f t="shared" si="578"/>
        <v>18.352370598591556</v>
      </c>
      <c r="AK111" s="4">
        <f t="shared" si="578"/>
        <v>19.032088028169021</v>
      </c>
      <c r="AL111" s="108">
        <f t="shared" si="578"/>
        <v>20.391522887323951</v>
      </c>
      <c r="AM111" s="4">
        <f t="shared" si="578"/>
        <v>24.713055221516662</v>
      </c>
      <c r="AN111" s="4">
        <f t="shared" si="578"/>
        <v>18.724615706664956</v>
      </c>
      <c r="AO111" s="4">
        <f t="shared" si="578"/>
        <v>22.984378444969767</v>
      </c>
      <c r="AP111" s="4">
        <f t="shared" si="578"/>
        <v>21.028715859655502</v>
      </c>
      <c r="AQ111" s="4">
        <f t="shared" si="578"/>
        <v>23.621471108703744</v>
      </c>
      <c r="AR111" s="4">
        <f t="shared" si="578"/>
        <v>21.15425948607335</v>
      </c>
      <c r="AS111" s="4">
        <f t="shared" si="578"/>
        <v>22.812457171196559</v>
      </c>
      <c r="AT111" s="4">
        <f t="shared" si="578"/>
        <v>20.242039461765938</v>
      </c>
      <c r="AU111" s="4">
        <f t="shared" si="578"/>
        <v>21.687899423320648</v>
      </c>
      <c r="AV111" s="4">
        <f t="shared" si="578"/>
        <v>19.890902042531224</v>
      </c>
      <c r="AW111" s="4">
        <f t="shared" si="578"/>
        <v>20.627602118180526</v>
      </c>
      <c r="AX111" s="108">
        <f t="shared" si="578"/>
        <v>22.101002269479135</v>
      </c>
      <c r="AY111" s="4">
        <f t="shared" si="578"/>
        <v>27.246143381722131</v>
      </c>
      <c r="AZ111" s="4">
        <f t="shared" si="578"/>
        <v>20.643888816598125</v>
      </c>
      <c r="BA111" s="4">
        <f t="shared" si="578"/>
        <v>25.340277235579183</v>
      </c>
      <c r="BB111" s="4">
        <f t="shared" si="578"/>
        <v>23.184159235270201</v>
      </c>
      <c r="BC111" s="4">
        <f t="shared" si="578"/>
        <v>26.042671897345887</v>
      </c>
      <c r="BD111" s="4">
        <f t="shared" si="578"/>
        <v>23.322571083395879</v>
      </c>
      <c r="BE111" s="4">
        <f t="shared" si="578"/>
        <v>25.150734031244223</v>
      </c>
      <c r="BF111" s="4">
        <f t="shared" si="578"/>
        <v>22.316848506596958</v>
      </c>
      <c r="BG111" s="4">
        <f t="shared" si="578"/>
        <v>23.91090911421103</v>
      </c>
      <c r="BH111" s="4">
        <f t="shared" si="578"/>
        <v>21.929719501890684</v>
      </c>
      <c r="BI111" s="4">
        <f t="shared" si="578"/>
        <v>22.741931335294037</v>
      </c>
      <c r="BJ111" s="108">
        <f t="shared" si="578"/>
        <v>24.366355002100757</v>
      </c>
      <c r="BK111" s="4">
        <f t="shared" si="578"/>
        <v>29.458530224317972</v>
      </c>
      <c r="BL111" s="4">
        <f t="shared" si="578"/>
        <v>22.320172588505898</v>
      </c>
      <c r="BM111" s="4">
        <f t="shared" si="578"/>
        <v>27.397907747108217</v>
      </c>
      <c r="BN111" s="4">
        <f t="shared" si="578"/>
        <v>25.066712965174148</v>
      </c>
      <c r="BO111" s="4">
        <f t="shared" si="578"/>
        <v>28.157336855410382</v>
      </c>
      <c r="BP111" s="4">
        <f t="shared" si="578"/>
        <v>25.216363855367632</v>
      </c>
      <c r="BQ111" s="4">
        <f t="shared" si="578"/>
        <v>27.192973634581257</v>
      </c>
      <c r="BR111" s="4">
        <f t="shared" si="578"/>
        <v>24.128976605332632</v>
      </c>
      <c r="BS111" s="4">
        <f t="shared" si="578"/>
        <v>25.852474934284967</v>
      </c>
      <c r="BT111" s="4">
        <f t="shared" si="578"/>
        <v>23.710412725444211</v>
      </c>
      <c r="BU111" s="4">
        <f t="shared" si="578"/>
        <v>24.588576159719921</v>
      </c>
      <c r="BV111" s="108">
        <f t="shared" si="578"/>
        <v>26.344903028271347</v>
      </c>
      <c r="BW111" s="4">
        <f t="shared" si="578"/>
        <v>32.769669021531321</v>
      </c>
      <c r="BX111" s="4">
        <f t="shared" si="578"/>
        <v>24.828959987453967</v>
      </c>
      <c r="BY111" s="4">
        <f t="shared" si="578"/>
        <v>30.477432577883189</v>
      </c>
      <c r="BZ111" s="4">
        <f t="shared" si="578"/>
        <v>27.884211502459728</v>
      </c>
      <c r="CA111" s="4">
        <f t="shared" si="578"/>
        <v>31.322221517958518</v>
      </c>
      <c r="CB111" s="4">
        <f t="shared" si="578"/>
        <v>28.05068315271096</v>
      </c>
      <c r="CC111" s="4">
        <f t="shared" si="578"/>
        <v>30.249463871108205</v>
      </c>
      <c r="CD111" s="4">
        <f t="shared" si="578"/>
        <v>26.841073575772032</v>
      </c>
      <c r="CE111" s="4">
        <f t="shared" si="578"/>
        <v>28.758293116898603</v>
      </c>
      <c r="CF111" s="4">
        <f t="shared" si="578"/>
        <v>26.375463115784143</v>
      </c>
      <c r="CG111" s="4">
        <f t="shared" si="578"/>
        <v>27.352332120072447</v>
      </c>
      <c r="CH111" s="108">
        <f t="shared" si="578"/>
        <v>29.306070128649054</v>
      </c>
      <c r="CI111" s="4">
        <f t="shared" si="578"/>
        <v>36.790507410473218</v>
      </c>
      <c r="CJ111" s="4">
        <f t="shared" si="578"/>
        <v>27.875473377914574</v>
      </c>
      <c r="CK111" s="4">
        <f t="shared" si="578"/>
        <v>34.217013555189453</v>
      </c>
      <c r="CL111" s="4">
        <f t="shared" si="578"/>
        <v>31.305604253811545</v>
      </c>
      <c r="CM111" s="4">
        <f t="shared" ref="CM111:CT111" si="579">IFERROR(CM23/CM51,"")</f>
        <v>35.165458098212035</v>
      </c>
      <c r="CN111" s="4">
        <f t="shared" si="579"/>
        <v>31.492501975548596</v>
      </c>
      <c r="CO111" s="4">
        <f t="shared" si="579"/>
        <v>33.96107308809318</v>
      </c>
      <c r="CP111" s="4">
        <f t="shared" si="579"/>
        <v>30.134473303519261</v>
      </c>
      <c r="CQ111" s="4">
        <f t="shared" si="579"/>
        <v>32.286935682342069</v>
      </c>
      <c r="CR111" s="4">
        <f t="shared" si="579"/>
        <v>29.611732440090865</v>
      </c>
      <c r="CS111" s="4">
        <f t="shared" si="579"/>
        <v>30.708463271205336</v>
      </c>
      <c r="CT111" s="108">
        <f t="shared" si="579"/>
        <v>32.901924933434302</v>
      </c>
    </row>
    <row r="112" spans="1:98" x14ac:dyDescent="0.25">
      <c r="B112" t="s">
        <v>6</v>
      </c>
      <c r="C112" s="6">
        <f t="shared" ref="C112:S112" si="580">IFERROR(C24/C52,"")</f>
        <v>19.580369565217392</v>
      </c>
      <c r="D112" s="6">
        <f t="shared" si="580"/>
        <v>15.411375</v>
      </c>
      <c r="E112" s="6">
        <f t="shared" si="580"/>
        <v>22.539180000000002</v>
      </c>
      <c r="F112" s="6">
        <f t="shared" si="580"/>
        <v>16.320941176470591</v>
      </c>
      <c r="G112" s="6">
        <f t="shared" si="580"/>
        <v>19.354615853658537</v>
      </c>
      <c r="H112" s="6">
        <f t="shared" si="580"/>
        <v>20.029192307692309</v>
      </c>
      <c r="I112" s="6">
        <f t="shared" si="580"/>
        <v>21.598179775280901</v>
      </c>
      <c r="J112" s="6">
        <f t="shared" si="580"/>
        <v>16.39477108433735</v>
      </c>
      <c r="K112" s="6">
        <f t="shared" si="580"/>
        <v>22.773981981981979</v>
      </c>
      <c r="L112" s="6">
        <f t="shared" si="580"/>
        <v>20.1251</v>
      </c>
      <c r="M112" s="6">
        <f t="shared" si="580"/>
        <v>22.299493150684931</v>
      </c>
      <c r="N112" s="102">
        <f t="shared" si="580"/>
        <v>26.446153846153948</v>
      </c>
      <c r="O112" s="6">
        <f t="shared" si="580"/>
        <v>13.817895522388044</v>
      </c>
      <c r="P112" s="6">
        <f t="shared" si="580"/>
        <v>18.010166666666667</v>
      </c>
      <c r="Q112" s="6">
        <f t="shared" si="580"/>
        <v>20.09948</v>
      </c>
      <c r="R112" s="6">
        <f t="shared" si="580"/>
        <v>18.101158536585366</v>
      </c>
      <c r="S112" s="6">
        <f t="shared" si="580"/>
        <v>16.671058252427184</v>
      </c>
      <c r="T112" s="6">
        <f t="shared" ref="T112:Z112" si="581">IFERROR(T24/T52,"")</f>
        <v>25.946603658536588</v>
      </c>
      <c r="U112" s="6">
        <f t="shared" si="581"/>
        <v>16.018558139534882</v>
      </c>
      <c r="V112" s="6">
        <f t="shared" si="581"/>
        <v>17.577968354430379</v>
      </c>
      <c r="W112" s="6">
        <f t="shared" si="581"/>
        <v>23.425096234309706</v>
      </c>
      <c r="X112" s="6">
        <f t="shared" si="581"/>
        <v>18.926049504950495</v>
      </c>
      <c r="Y112" s="6">
        <f t="shared" si="581"/>
        <v>19.266942028985508</v>
      </c>
      <c r="Z112" s="102">
        <f t="shared" si="581"/>
        <v>25.358649446494578</v>
      </c>
      <c r="AA112" s="4">
        <f t="shared" ref="AA112:CL112" si="582">IFERROR(AA24/AA52,"")</f>
        <v>13.987539877300614</v>
      </c>
      <c r="AB112" s="4">
        <f t="shared" si="582"/>
        <v>22.299408450704227</v>
      </c>
      <c r="AC112" s="4">
        <f t="shared" si="582"/>
        <v>20.989050279329607</v>
      </c>
      <c r="AD112" s="4">
        <f t="shared" si="582"/>
        <v>20.323351063829787</v>
      </c>
      <c r="AE112" s="4">
        <f t="shared" si="582"/>
        <v>18.945693430656934</v>
      </c>
      <c r="AF112" s="4">
        <f t="shared" si="582"/>
        <v>19.632222222222225</v>
      </c>
      <c r="AG112" s="4">
        <f t="shared" si="582"/>
        <v>17.936277777777779</v>
      </c>
      <c r="AH112" s="4">
        <f t="shared" si="582"/>
        <v>21.2403289473684</v>
      </c>
      <c r="AI112" s="4">
        <f t="shared" si="582"/>
        <v>22.656350877192963</v>
      </c>
      <c r="AJ112" s="4">
        <f t="shared" si="582"/>
        <v>20.390715789473667</v>
      </c>
      <c r="AK112" s="4">
        <f t="shared" si="582"/>
        <v>21.2403289473684</v>
      </c>
      <c r="AL112" s="108">
        <f t="shared" si="582"/>
        <v>22.656350877192963</v>
      </c>
      <c r="AM112" s="4">
        <f t="shared" si="582"/>
        <v>16.469946929791703</v>
      </c>
      <c r="AN112" s="4">
        <f t="shared" si="582"/>
        <v>22.983783702568463</v>
      </c>
      <c r="AO112" s="4">
        <f t="shared" si="582"/>
        <v>22.08386961327027</v>
      </c>
      <c r="AP112" s="4">
        <f t="shared" si="582"/>
        <v>21.849770896994144</v>
      </c>
      <c r="AQ112" s="4">
        <f t="shared" si="582"/>
        <v>20.434047315227165</v>
      </c>
      <c r="AR112" s="4">
        <f t="shared" si="582"/>
        <v>20.124570188803109</v>
      </c>
      <c r="AS112" s="4">
        <f t="shared" si="582"/>
        <v>18.165037621639971</v>
      </c>
      <c r="AT112" s="4">
        <f t="shared" si="582"/>
        <v>21.511228762468331</v>
      </c>
      <c r="AU112" s="4">
        <f t="shared" si="582"/>
        <v>22.945310679966223</v>
      </c>
      <c r="AV112" s="4">
        <f t="shared" si="582"/>
        <v>21.044127795054735</v>
      </c>
      <c r="AW112" s="4">
        <f t="shared" si="582"/>
        <v>21.920966453182011</v>
      </c>
      <c r="AX112" s="108">
        <f t="shared" si="582"/>
        <v>23.382364216727481</v>
      </c>
      <c r="AY112" s="4">
        <f t="shared" si="582"/>
        <v>18.158116490095345</v>
      </c>
      <c r="AZ112" s="4">
        <f t="shared" si="582"/>
        <v>25.339621532081722</v>
      </c>
      <c r="BA112" s="4">
        <f t="shared" si="582"/>
        <v>24.347466248630464</v>
      </c>
      <c r="BB112" s="4">
        <f t="shared" si="582"/>
        <v>24.089372413936037</v>
      </c>
      <c r="BC112" s="4">
        <f t="shared" si="582"/>
        <v>22.528537165037942</v>
      </c>
      <c r="BD112" s="4">
        <f t="shared" si="582"/>
        <v>22.18733863315542</v>
      </c>
      <c r="BE112" s="4">
        <f t="shared" si="582"/>
        <v>20.02695397785806</v>
      </c>
      <c r="BF112" s="4">
        <f t="shared" si="582"/>
        <v>23.716129710621328</v>
      </c>
      <c r="BG112" s="4">
        <f t="shared" si="582"/>
        <v>25.297205024662748</v>
      </c>
      <c r="BH112" s="4">
        <f t="shared" si="582"/>
        <v>23.201150894047835</v>
      </c>
      <c r="BI112" s="4">
        <f t="shared" si="582"/>
        <v>24.16786551463316</v>
      </c>
      <c r="BJ112" s="108">
        <f t="shared" si="582"/>
        <v>25.779056548942037</v>
      </c>
      <c r="BK112" s="4">
        <f t="shared" si="582"/>
        <v>19.632555549091094</v>
      </c>
      <c r="BL112" s="4">
        <f t="shared" si="582"/>
        <v>27.39719880048677</v>
      </c>
      <c r="BM112" s="4">
        <f t="shared" si="582"/>
        <v>26.324480508019263</v>
      </c>
      <c r="BN112" s="4">
        <f t="shared" si="582"/>
        <v>26.045429453947651</v>
      </c>
      <c r="BO112" s="4">
        <f t="shared" si="582"/>
        <v>24.357854382839033</v>
      </c>
      <c r="BP112" s="4">
        <f t="shared" si="582"/>
        <v>23.988950530167646</v>
      </c>
      <c r="BQ112" s="4">
        <f t="shared" si="582"/>
        <v>21.653142640860136</v>
      </c>
      <c r="BR112" s="4">
        <f t="shared" si="582"/>
        <v>25.641879443123788</v>
      </c>
      <c r="BS112" s="4">
        <f t="shared" si="582"/>
        <v>27.351338072665367</v>
      </c>
      <c r="BT112" s="4">
        <f t="shared" si="582"/>
        <v>25.085084346644528</v>
      </c>
      <c r="BU112" s="4">
        <f t="shared" si="582"/>
        <v>26.13029619442138</v>
      </c>
      <c r="BV112" s="108">
        <f t="shared" si="582"/>
        <v>27.872315940716142</v>
      </c>
      <c r="BW112" s="4">
        <f t="shared" si="582"/>
        <v>21.839254792808934</v>
      </c>
      <c r="BX112" s="4">
        <f t="shared" si="582"/>
        <v>30.476643945661483</v>
      </c>
      <c r="BY112" s="4">
        <f t="shared" si="582"/>
        <v>29.283352117120629</v>
      </c>
      <c r="BZ112" s="4">
        <f t="shared" si="582"/>
        <v>28.972935724571371</v>
      </c>
      <c r="CA112" s="4">
        <f t="shared" si="582"/>
        <v>27.09567721547014</v>
      </c>
      <c r="CB112" s="4">
        <f t="shared" si="582"/>
        <v>26.685308569758494</v>
      </c>
      <c r="CC112" s="4">
        <f t="shared" si="582"/>
        <v>24.086955873692816</v>
      </c>
      <c r="CD112" s="4">
        <f t="shared" si="582"/>
        <v>28.524026692530896</v>
      </c>
      <c r="CE112" s="4">
        <f t="shared" si="582"/>
        <v>30.425628472032965</v>
      </c>
      <c r="CF112" s="4">
        <f t="shared" si="582"/>
        <v>27.904647827207377</v>
      </c>
      <c r="CG112" s="4">
        <f t="shared" si="582"/>
        <v>29.067341486674348</v>
      </c>
      <c r="CH112" s="108">
        <f t="shared" si="582"/>
        <v>31.005164252452637</v>
      </c>
      <c r="CI112" s="4">
        <f t="shared" si="582"/>
        <v>24.51893135588659</v>
      </c>
      <c r="CJ112" s="4">
        <f t="shared" si="582"/>
        <v>34.216128157794145</v>
      </c>
      <c r="CK112" s="4">
        <f t="shared" si="582"/>
        <v>32.876419421891335</v>
      </c>
      <c r="CL112" s="4">
        <f t="shared" si="582"/>
        <v>32.527914937976284</v>
      </c>
      <c r="CM112" s="4">
        <f t="shared" ref="CM112:CT112" si="583">IFERROR(CM24/CM52,"")</f>
        <v>30.42031680980833</v>
      </c>
      <c r="CN112" s="4">
        <f t="shared" si="583"/>
        <v>29.959595931267859</v>
      </c>
      <c r="CO112" s="4">
        <f t="shared" si="583"/>
        <v>27.042425359394926</v>
      </c>
      <c r="CP112" s="4">
        <f t="shared" si="583"/>
        <v>32.023924767704443</v>
      </c>
      <c r="CQ112" s="4">
        <f t="shared" si="583"/>
        <v>34.158853085551407</v>
      </c>
      <c r="CR112" s="4">
        <f t="shared" si="583"/>
        <v>31.32854811560572</v>
      </c>
      <c r="CS112" s="4">
        <f t="shared" si="583"/>
        <v>32.633904287089294</v>
      </c>
      <c r="CT112" s="108">
        <f t="shared" si="583"/>
        <v>34.809497906228579</v>
      </c>
    </row>
    <row r="113" spans="2:98" x14ac:dyDescent="0.25">
      <c r="B113" t="s">
        <v>7</v>
      </c>
      <c r="C113" s="6">
        <f t="shared" ref="C113:S113" si="584">IFERROR(C25/C53,"")</f>
        <v>17.551921875000001</v>
      </c>
      <c r="D113" s="6">
        <f t="shared" si="584"/>
        <v>16.754944444444444</v>
      </c>
      <c r="E113" s="6">
        <f t="shared" si="584"/>
        <v>19.234750000000002</v>
      </c>
      <c r="F113" s="6">
        <f t="shared" si="584"/>
        <v>17.271862068965518</v>
      </c>
      <c r="G113" s="6">
        <f t="shared" si="584"/>
        <v>15.213203125</v>
      </c>
      <c r="H113" s="6">
        <f t="shared" si="584"/>
        <v>18.44857142857143</v>
      </c>
      <c r="I113" s="6">
        <f t="shared" si="584"/>
        <v>19.692684684684686</v>
      </c>
      <c r="J113" s="6">
        <f t="shared" si="584"/>
        <v>13.978372093023257</v>
      </c>
      <c r="K113" s="6">
        <f t="shared" si="584"/>
        <v>21.1348375</v>
      </c>
      <c r="L113" s="6">
        <f t="shared" si="584"/>
        <v>18.925597014925376</v>
      </c>
      <c r="M113" s="6">
        <f t="shared" si="584"/>
        <v>27.306295597484276</v>
      </c>
      <c r="N113" s="102">
        <f t="shared" si="584"/>
        <v>23.294449704142014</v>
      </c>
      <c r="O113" s="6">
        <f t="shared" si="584"/>
        <v>13.165360824742267</v>
      </c>
      <c r="P113" s="6">
        <f t="shared" si="584"/>
        <v>15.446917355371902</v>
      </c>
      <c r="Q113" s="6">
        <f t="shared" si="584"/>
        <v>28.877604166666668</v>
      </c>
      <c r="R113" s="6">
        <f t="shared" si="584"/>
        <v>34.184459459459461</v>
      </c>
      <c r="S113" s="6">
        <f t="shared" si="584"/>
        <v>25.050557142857144</v>
      </c>
      <c r="T113" s="6">
        <f t="shared" ref="T113:Z113" si="585">IFERROR(T25/T53,"")</f>
        <v>20.822754966887416</v>
      </c>
      <c r="U113" s="6">
        <f t="shared" si="585"/>
        <v>20.560784615384616</v>
      </c>
      <c r="V113" s="6">
        <f t="shared" si="585"/>
        <v>16.315021645021687</v>
      </c>
      <c r="W113" s="6">
        <f t="shared" si="585"/>
        <v>23.682821033210331</v>
      </c>
      <c r="X113" s="6">
        <f t="shared" si="585"/>
        <v>20.51159217877095</v>
      </c>
      <c r="Y113" s="6">
        <f t="shared" si="585"/>
        <v>18.370337962962964</v>
      </c>
      <c r="Z113" s="102">
        <f t="shared" si="585"/>
        <v>23.102298780487896</v>
      </c>
      <c r="AA113" s="4">
        <f t="shared" ref="AA113:CL113" si="586">IFERROR(AA25/AA53,"")</f>
        <v>20.514392857142859</v>
      </c>
      <c r="AB113" s="4">
        <f t="shared" si="586"/>
        <v>18.142899665551873</v>
      </c>
      <c r="AC113" s="4">
        <f t="shared" si="586"/>
        <v>22.210257731958762</v>
      </c>
      <c r="AD113" s="4">
        <f t="shared" si="586"/>
        <v>19.960143884892087</v>
      </c>
      <c r="AE113" s="4">
        <f t="shared" si="586"/>
        <v>20.020519480519479</v>
      </c>
      <c r="AF113" s="4">
        <f t="shared" si="586"/>
        <v>20.240147058823528</v>
      </c>
      <c r="AG113" s="4">
        <f t="shared" si="586"/>
        <v>27.235565217391304</v>
      </c>
      <c r="AH113" s="4">
        <f t="shared" si="586"/>
        <v>24.625769041769122</v>
      </c>
      <c r="AI113" s="4">
        <f t="shared" si="586"/>
        <v>26.164879606879687</v>
      </c>
      <c r="AJ113" s="4">
        <f t="shared" si="586"/>
        <v>23.548391646191725</v>
      </c>
      <c r="AK113" s="4">
        <f t="shared" si="586"/>
        <v>24.625769041769122</v>
      </c>
      <c r="AL113" s="108">
        <f t="shared" si="586"/>
        <v>26.16487960687969</v>
      </c>
      <c r="AM113" s="4">
        <f t="shared" si="586"/>
        <v>23.245638834141911</v>
      </c>
      <c r="AN113" s="4">
        <f t="shared" si="586"/>
        <v>20.645501702995521</v>
      </c>
      <c r="AO113" s="4">
        <f t="shared" si="586"/>
        <v>24.875764950898436</v>
      </c>
      <c r="AP113" s="4">
        <f t="shared" si="586"/>
        <v>21.832307280249591</v>
      </c>
      <c r="AQ113" s="4">
        <f t="shared" si="586"/>
        <v>21.724425115671924</v>
      </c>
      <c r="AR113" s="4">
        <f t="shared" si="586"/>
        <v>22.15062983797629</v>
      </c>
      <c r="AS113" s="4">
        <f t="shared" si="586"/>
        <v>26.704178479214995</v>
      </c>
      <c r="AT113" s="4">
        <f t="shared" si="586"/>
        <v>24.145301425924185</v>
      </c>
      <c r="AU113" s="4">
        <f t="shared" si="586"/>
        <v>25.654382765044442</v>
      </c>
      <c r="AV113" s="4">
        <f t="shared" si="586"/>
        <v>23.528733907369336</v>
      </c>
      <c r="AW113" s="4">
        <f t="shared" si="586"/>
        <v>24.605211929275118</v>
      </c>
      <c r="AX113" s="108">
        <f t="shared" si="586"/>
        <v>26.14303767485481</v>
      </c>
      <c r="AY113" s="4">
        <f t="shared" si="586"/>
        <v>25.628316814641458</v>
      </c>
      <c r="AZ113" s="4">
        <f t="shared" si="586"/>
        <v>22.761665627552564</v>
      </c>
      <c r="BA113" s="4">
        <f t="shared" si="586"/>
        <v>27.42553085836553</v>
      </c>
      <c r="BB113" s="4">
        <f t="shared" si="586"/>
        <v>24.070118776475173</v>
      </c>
      <c r="BC113" s="4">
        <f t="shared" si="586"/>
        <v>23.9511786900283</v>
      </c>
      <c r="BD113" s="4">
        <f t="shared" si="586"/>
        <v>24.421069396368857</v>
      </c>
      <c r="BE113" s="4">
        <f t="shared" si="586"/>
        <v>29.441356773334537</v>
      </c>
      <c r="BF113" s="4">
        <f t="shared" si="586"/>
        <v>26.620194822081416</v>
      </c>
      <c r="BG113" s="4">
        <f t="shared" si="586"/>
        <v>28.283956998461498</v>
      </c>
      <c r="BH113" s="4">
        <f t="shared" si="586"/>
        <v>25.940429132874694</v>
      </c>
      <c r="BI113" s="4">
        <f t="shared" si="586"/>
        <v>27.127246152025823</v>
      </c>
      <c r="BJ113" s="108">
        <f t="shared" si="586"/>
        <v>28.822699036527435</v>
      </c>
      <c r="BK113" s="4">
        <f t="shared" si="586"/>
        <v>27.709336139990342</v>
      </c>
      <c r="BL113" s="4">
        <f t="shared" si="586"/>
        <v>24.609912876509824</v>
      </c>
      <c r="BM113" s="4">
        <f t="shared" si="586"/>
        <v>29.652483964064807</v>
      </c>
      <c r="BN113" s="4">
        <f t="shared" si="586"/>
        <v>26.02461242112496</v>
      </c>
      <c r="BO113" s="4">
        <f t="shared" si="586"/>
        <v>25.89601439965859</v>
      </c>
      <c r="BP113" s="4">
        <f t="shared" si="586"/>
        <v>26.404060231354006</v>
      </c>
      <c r="BQ113" s="4">
        <f t="shared" si="586"/>
        <v>31.831994943329292</v>
      </c>
      <c r="BR113" s="4">
        <f t="shared" si="586"/>
        <v>28.781754641634418</v>
      </c>
      <c r="BS113" s="4">
        <f t="shared" si="586"/>
        <v>30.580614306736571</v>
      </c>
      <c r="BT113" s="4">
        <f t="shared" si="586"/>
        <v>28.046791978464114</v>
      </c>
      <c r="BU113" s="4">
        <f t="shared" si="586"/>
        <v>29.32997853957032</v>
      </c>
      <c r="BV113" s="108">
        <f t="shared" si="586"/>
        <v>31.163102198293462</v>
      </c>
      <c r="BW113" s="4">
        <f t="shared" si="586"/>
        <v>30.823865522125253</v>
      </c>
      <c r="BX113" s="4">
        <f t="shared" si="586"/>
        <v>27.376067083829525</v>
      </c>
      <c r="BY113" s="4">
        <f t="shared" si="586"/>
        <v>32.98542316162569</v>
      </c>
      <c r="BZ113" s="4">
        <f t="shared" si="586"/>
        <v>28.949778857259396</v>
      </c>
      <c r="CA113" s="4">
        <f t="shared" si="586"/>
        <v>28.806726418180215</v>
      </c>
      <c r="CB113" s="4">
        <f t="shared" si="586"/>
        <v>29.371876601358196</v>
      </c>
      <c r="CC113" s="4">
        <f t="shared" si="586"/>
        <v>35.409911174959497</v>
      </c>
      <c r="CD113" s="4">
        <f t="shared" si="586"/>
        <v>32.016823863354126</v>
      </c>
      <c r="CE113" s="4">
        <f t="shared" si="586"/>
        <v>34.017875354813754</v>
      </c>
      <c r="CF113" s="4">
        <f t="shared" si="586"/>
        <v>31.199251396843476</v>
      </c>
      <c r="CG113" s="4">
        <f t="shared" si="586"/>
        <v>32.626668127418014</v>
      </c>
      <c r="CH113" s="108">
        <f t="shared" si="586"/>
        <v>34.665834885381642</v>
      </c>
      <c r="CI113" s="4">
        <f t="shared" si="586"/>
        <v>34.605953821690036</v>
      </c>
      <c r="CJ113" s="4">
        <f t="shared" si="586"/>
        <v>30.735110515015418</v>
      </c>
      <c r="CK113" s="4">
        <f t="shared" si="586"/>
        <v>37.032734583557172</v>
      </c>
      <c r="CL113" s="4">
        <f t="shared" si="586"/>
        <v>32.501916723045134</v>
      </c>
      <c r="CM113" s="4">
        <f t="shared" ref="CM113:CT113" si="587">IFERROR(CM25/CM53,"")</f>
        <v>32.341311749690938</v>
      </c>
      <c r="CN113" s="4">
        <f t="shared" si="587"/>
        <v>32.975805860344856</v>
      </c>
      <c r="CO113" s="4">
        <f t="shared" si="587"/>
        <v>39.754707276127043</v>
      </c>
      <c r="CP113" s="4">
        <f t="shared" si="587"/>
        <v>35.945288151387693</v>
      </c>
      <c r="CQ113" s="4">
        <f t="shared" si="587"/>
        <v>38.191868660849416</v>
      </c>
      <c r="CR113" s="4">
        <f t="shared" si="587"/>
        <v>35.027399543236186</v>
      </c>
      <c r="CS113" s="4">
        <f t="shared" si="587"/>
        <v>36.629960306652215</v>
      </c>
      <c r="CT113" s="108">
        <f t="shared" si="587"/>
        <v>38.919332825817975</v>
      </c>
    </row>
    <row r="114" spans="2:98" x14ac:dyDescent="0.25">
      <c r="B114" t="s">
        <v>8</v>
      </c>
      <c r="C114" s="6">
        <f t="shared" ref="C114:S114" si="588">IFERROR(C26/C54,"")</f>
        <v>17.669466666666665</v>
      </c>
      <c r="D114" s="6">
        <f t="shared" si="588"/>
        <v>15.048300000000001</v>
      </c>
      <c r="E114" s="6">
        <f t="shared" si="588"/>
        <v>14.718621212121212</v>
      </c>
      <c r="F114" s="6">
        <f t="shared" si="588"/>
        <v>38.211943548387097</v>
      </c>
      <c r="G114" s="6">
        <f t="shared" si="588"/>
        <v>16.2866</v>
      </c>
      <c r="H114" s="6">
        <f t="shared" si="588"/>
        <v>15.816835616438356</v>
      </c>
      <c r="I114" s="6">
        <f t="shared" si="588"/>
        <v>23.279229508196721</v>
      </c>
      <c r="J114" s="6">
        <f t="shared" si="588"/>
        <v>15.079368421052632</v>
      </c>
      <c r="K114" s="6">
        <f t="shared" si="588"/>
        <v>16.969621951219512</v>
      </c>
      <c r="L114" s="6">
        <f t="shared" si="588"/>
        <v>15.379403225806451</v>
      </c>
      <c r="M114" s="6">
        <f t="shared" si="588"/>
        <v>27.828731481481483</v>
      </c>
      <c r="N114" s="102">
        <f t="shared" si="588"/>
        <v>31.712222222222223</v>
      </c>
      <c r="O114" s="6">
        <f t="shared" si="588"/>
        <v>15.123215909090909</v>
      </c>
      <c r="P114" s="6">
        <f t="shared" si="588"/>
        <v>13.943755813953489</v>
      </c>
      <c r="Q114" s="6">
        <f t="shared" si="588"/>
        <v>19.062575581395347</v>
      </c>
      <c r="R114" s="6">
        <f t="shared" si="588"/>
        <v>11.48811111111111</v>
      </c>
      <c r="S114" s="6">
        <f t="shared" si="588"/>
        <v>16.993518072289156</v>
      </c>
      <c r="T114" s="6">
        <f t="shared" ref="T114:Z114" si="589">IFERROR(T26/T54,"")</f>
        <v>18.638562499999999</v>
      </c>
      <c r="U114" s="6">
        <f t="shared" si="589"/>
        <v>21.067519230769228</v>
      </c>
      <c r="V114" s="6">
        <f t="shared" si="589"/>
        <v>18.866613333333333</v>
      </c>
      <c r="W114" s="6">
        <f t="shared" si="589"/>
        <v>22.254454081632652</v>
      </c>
      <c r="X114" s="6">
        <f t="shared" si="589"/>
        <v>25.955843478260871</v>
      </c>
      <c r="Y114" s="6">
        <f t="shared" si="589"/>
        <v>24.242379629629632</v>
      </c>
      <c r="Z114" s="102">
        <f t="shared" si="589"/>
        <v>29.196417391304436</v>
      </c>
      <c r="AA114" s="4">
        <f t="shared" ref="AA114:CL114" si="590">IFERROR(AA26/AA54,"")</f>
        <v>16.384328571428572</v>
      </c>
      <c r="AB114" s="4">
        <f t="shared" si="590"/>
        <v>18.098291666666665</v>
      </c>
      <c r="AC114" s="4">
        <f t="shared" si="590"/>
        <v>22.737383177570095</v>
      </c>
      <c r="AD114" s="4">
        <f t="shared" si="590"/>
        <v>15.758153846153846</v>
      </c>
      <c r="AE114" s="4">
        <f t="shared" si="590"/>
        <v>23.684285714285714</v>
      </c>
      <c r="AF114" s="4">
        <f t="shared" si="590"/>
        <v>21.661617647058822</v>
      </c>
      <c r="AG114" s="4">
        <f t="shared" si="590"/>
        <v>26.197076923076921</v>
      </c>
      <c r="AH114" s="4">
        <f t="shared" si="590"/>
        <v>17.316711864406802</v>
      </c>
      <c r="AI114" s="4">
        <f t="shared" si="590"/>
        <v>18.759771186440702</v>
      </c>
      <c r="AJ114" s="4">
        <f t="shared" si="590"/>
        <v>16.883794067796632</v>
      </c>
      <c r="AK114" s="4">
        <f t="shared" si="590"/>
        <v>17.316711864406802</v>
      </c>
      <c r="AL114" s="108">
        <f t="shared" si="590"/>
        <v>18.759771186440698</v>
      </c>
      <c r="AM114" s="4">
        <f t="shared" si="590"/>
        <v>18.619904554821513</v>
      </c>
      <c r="AN114" s="4">
        <f t="shared" si="590"/>
        <v>22.032762794297174</v>
      </c>
      <c r="AO114" s="4">
        <f t="shared" si="590"/>
        <v>25.618083183033708</v>
      </c>
      <c r="AP114" s="4">
        <f t="shared" si="590"/>
        <v>17.347062109537173</v>
      </c>
      <c r="AQ114" s="4">
        <f t="shared" si="590"/>
        <v>22.21791206147611</v>
      </c>
      <c r="AR114" s="4">
        <f t="shared" si="590"/>
        <v>22.642666262651421</v>
      </c>
      <c r="AS114" s="4">
        <f t="shared" si="590"/>
        <v>28.782068903537358</v>
      </c>
      <c r="AT114" s="4">
        <f t="shared" si="590"/>
        <v>19.025435376914473</v>
      </c>
      <c r="AU114" s="4">
        <f t="shared" si="590"/>
        <v>20.610888324990682</v>
      </c>
      <c r="AV114" s="4">
        <f t="shared" si="590"/>
        <v>18.903129006634313</v>
      </c>
      <c r="AW114" s="4">
        <f t="shared" si="590"/>
        <v>19.387824622189036</v>
      </c>
      <c r="AX114" s="108">
        <f t="shared" si="590"/>
        <v>21.003476674038126</v>
      </c>
      <c r="AY114" s="4">
        <f t="shared" si="590"/>
        <v>20.528444771690712</v>
      </c>
      <c r="AZ114" s="4">
        <f t="shared" si="590"/>
        <v>24.29112098071263</v>
      </c>
      <c r="BA114" s="4">
        <f t="shared" si="590"/>
        <v>28.243936709294662</v>
      </c>
      <c r="BB114" s="4">
        <f t="shared" si="590"/>
        <v>19.125135975764731</v>
      </c>
      <c r="BC114" s="4">
        <f t="shared" si="590"/>
        <v>24.495248047777405</v>
      </c>
      <c r="BD114" s="4">
        <f t="shared" si="590"/>
        <v>24.963539554573188</v>
      </c>
      <c r="BE114" s="4">
        <f t="shared" si="590"/>
        <v>31.732230966149928</v>
      </c>
      <c r="BF114" s="4">
        <f t="shared" si="590"/>
        <v>20.975542503048207</v>
      </c>
      <c r="BG114" s="4">
        <f t="shared" si="590"/>
        <v>22.723504378302223</v>
      </c>
      <c r="BH114" s="4">
        <f t="shared" si="590"/>
        <v>20.840699729814329</v>
      </c>
      <c r="BI114" s="4">
        <f t="shared" si="590"/>
        <v>21.375076645963407</v>
      </c>
      <c r="BJ114" s="108">
        <f t="shared" si="590"/>
        <v>23.15633303312703</v>
      </c>
      <c r="BK114" s="4">
        <f t="shared" si="590"/>
        <v>22.195354487152002</v>
      </c>
      <c r="BL114" s="4">
        <f t="shared" si="590"/>
        <v>26.263560004346505</v>
      </c>
      <c r="BM114" s="4">
        <f t="shared" si="590"/>
        <v>30.537344370089397</v>
      </c>
      <c r="BN114" s="4">
        <f t="shared" si="590"/>
        <v>20.67809701699683</v>
      </c>
      <c r="BO114" s="4">
        <f t="shared" si="590"/>
        <v>26.484262189256938</v>
      </c>
      <c r="BP114" s="4">
        <f t="shared" si="590"/>
        <v>26.990578966404538</v>
      </c>
      <c r="BQ114" s="4">
        <f t="shared" si="590"/>
        <v>34.30888812060131</v>
      </c>
      <c r="BR114" s="4">
        <f t="shared" si="590"/>
        <v>22.678756554295724</v>
      </c>
      <c r="BS114" s="4">
        <f t="shared" si="590"/>
        <v>24.568652933820367</v>
      </c>
      <c r="BT114" s="4">
        <f t="shared" si="590"/>
        <v>22.53296454787526</v>
      </c>
      <c r="BU114" s="4">
        <f t="shared" si="590"/>
        <v>23.110732869615642</v>
      </c>
      <c r="BV114" s="108">
        <f t="shared" si="590"/>
        <v>25.036627275416951</v>
      </c>
      <c r="BW114" s="4">
        <f t="shared" si="590"/>
        <v>24.690112331507891</v>
      </c>
      <c r="BX114" s="4">
        <f t="shared" si="590"/>
        <v>29.215584148835056</v>
      </c>
      <c r="BY114" s="4">
        <f t="shared" si="590"/>
        <v>33.969741877287447</v>
      </c>
      <c r="BZ114" s="4">
        <f t="shared" si="590"/>
        <v>23.00231512170728</v>
      </c>
      <c r="CA114" s="4">
        <f t="shared" si="590"/>
        <v>29.46109325932942</v>
      </c>
      <c r="CB114" s="4">
        <f t="shared" si="590"/>
        <v>30.024320042228414</v>
      </c>
      <c r="CC114" s="4">
        <f t="shared" si="590"/>
        <v>38.165207145356902</v>
      </c>
      <c r="CD114" s="4">
        <f t="shared" si="590"/>
        <v>25.227848790998568</v>
      </c>
      <c r="CE114" s="4">
        <f t="shared" si="590"/>
        <v>27.330169523581784</v>
      </c>
      <c r="CF114" s="4">
        <f t="shared" si="590"/>
        <v>25.065669763056444</v>
      </c>
      <c r="CG114" s="4">
        <f t="shared" si="590"/>
        <v>25.708379244160444</v>
      </c>
      <c r="CH114" s="108">
        <f t="shared" si="590"/>
        <v>27.85074418117382</v>
      </c>
      <c r="CI114" s="4">
        <f t="shared" si="590"/>
        <v>27.719589114583911</v>
      </c>
      <c r="CJ114" s="4">
        <f t="shared" si="590"/>
        <v>32.80033632389712</v>
      </c>
      <c r="CK114" s="4">
        <f t="shared" si="590"/>
        <v>38.137829205630624</v>
      </c>
      <c r="CL114" s="4">
        <f t="shared" si="590"/>
        <v>25.824699187140766</v>
      </c>
      <c r="CM114" s="4">
        <f t="shared" ref="CM114:CT114" si="591">IFERROR(CM26/CM54,"")</f>
        <v>33.075969402249143</v>
      </c>
      <c r="CN114" s="4">
        <f t="shared" si="591"/>
        <v>33.708304111409852</v>
      </c>
      <c r="CO114" s="4">
        <f t="shared" si="591"/>
        <v>42.848078062092199</v>
      </c>
      <c r="CP114" s="4">
        <f t="shared" si="591"/>
        <v>28.323305837654097</v>
      </c>
      <c r="CQ114" s="4">
        <f t="shared" si="591"/>
        <v>30.683581324125274</v>
      </c>
      <c r="CR114" s="4">
        <f t="shared" si="591"/>
        <v>28.141227442983471</v>
      </c>
      <c r="CS114" s="4">
        <f t="shared" si="591"/>
        <v>28.862797377418939</v>
      </c>
      <c r="CT114" s="108">
        <f t="shared" si="591"/>
        <v>31.268030492203852</v>
      </c>
    </row>
    <row r="115" spans="2:98" x14ac:dyDescent="0.25">
      <c r="B115" t="s">
        <v>1</v>
      </c>
      <c r="C115" s="6">
        <f t="shared" ref="C115:S115" si="592">IFERROR(C27/C55,"")</f>
        <v>17.995531249999999</v>
      </c>
      <c r="D115" s="6">
        <f t="shared" si="592"/>
        <v>24.677518518518518</v>
      </c>
      <c r="E115" s="6">
        <f t="shared" si="592"/>
        <v>23.440785714285717</v>
      </c>
      <c r="F115" s="6">
        <f t="shared" si="592"/>
        <v>37.403240384615387</v>
      </c>
      <c r="G115" s="6">
        <f t="shared" si="592"/>
        <v>14.400298507462688</v>
      </c>
      <c r="H115" s="6">
        <f t="shared" si="592"/>
        <v>15.282983050847458</v>
      </c>
      <c r="I115" s="6">
        <f t="shared" si="592"/>
        <v>23.085416666666667</v>
      </c>
      <c r="J115" s="6">
        <f t="shared" si="592"/>
        <v>16.674823529411764</v>
      </c>
      <c r="K115" s="6">
        <f t="shared" si="592"/>
        <v>16.20040625</v>
      </c>
      <c r="L115" s="6">
        <f t="shared" si="592"/>
        <v>18.156612903225806</v>
      </c>
      <c r="M115" s="6">
        <f t="shared" si="592"/>
        <v>28.77678494623656</v>
      </c>
      <c r="N115" s="102">
        <f t="shared" si="592"/>
        <v>27.163054545454546</v>
      </c>
      <c r="O115" s="6">
        <f t="shared" si="592"/>
        <v>13.328703703703704</v>
      </c>
      <c r="P115" s="6">
        <f t="shared" si="592"/>
        <v>18.922227272727273</v>
      </c>
      <c r="Q115" s="6">
        <f t="shared" si="592"/>
        <v>26.232083333333335</v>
      </c>
      <c r="R115" s="6">
        <f t="shared" si="592"/>
        <v>16.876327102803739</v>
      </c>
      <c r="S115" s="6">
        <f t="shared" si="592"/>
        <v>24.338230769230769</v>
      </c>
      <c r="T115" s="6">
        <f t="shared" ref="T115:Z115" si="593">IFERROR(T27/T55,"")</f>
        <v>22.941781690140846</v>
      </c>
      <c r="U115" s="6">
        <f t="shared" si="593"/>
        <v>23.32667441860465</v>
      </c>
      <c r="V115" s="6">
        <f t="shared" si="593"/>
        <v>19.815460317460317</v>
      </c>
      <c r="W115" s="6">
        <f t="shared" si="593"/>
        <v>22.793688311688314</v>
      </c>
      <c r="X115" s="6">
        <f t="shared" si="593"/>
        <v>22.391531914893619</v>
      </c>
      <c r="Y115" s="6">
        <f t="shared" si="593"/>
        <v>34.9527619047619</v>
      </c>
      <c r="Z115" s="102">
        <f t="shared" si="593"/>
        <v>49.030816176470658</v>
      </c>
      <c r="AA115" s="4">
        <f t="shared" ref="AA115:CL115" si="594">IFERROR(AA27/AA55,"")</f>
        <v>11.252511111111112</v>
      </c>
      <c r="AB115" s="4">
        <f t="shared" si="594"/>
        <v>15.945054794520548</v>
      </c>
      <c r="AC115" s="4">
        <f t="shared" si="594"/>
        <v>19.112972972972972</v>
      </c>
      <c r="AD115" s="4">
        <f t="shared" si="594"/>
        <v>20.135212765957448</v>
      </c>
      <c r="AE115" s="4">
        <f t="shared" si="594"/>
        <v>21.850769230769231</v>
      </c>
      <c r="AF115" s="4">
        <f t="shared" si="594"/>
        <v>16.449516129032258</v>
      </c>
      <c r="AG115" s="4">
        <f t="shared" si="594"/>
        <v>17.577678571428571</v>
      </c>
      <c r="AH115" s="4">
        <f t="shared" si="594"/>
        <v>19.972318840579696</v>
      </c>
      <c r="AI115" s="4">
        <f t="shared" si="594"/>
        <v>21.398913043478249</v>
      </c>
      <c r="AJ115" s="4">
        <f t="shared" si="594"/>
        <v>19.259021739130425</v>
      </c>
      <c r="AK115" s="4">
        <f t="shared" si="594"/>
        <v>19.972318840579696</v>
      </c>
      <c r="AL115" s="108">
        <f t="shared" si="594"/>
        <v>21.398913043478249</v>
      </c>
      <c r="AM115" s="4">
        <f t="shared" si="594"/>
        <v>13.910179164858002</v>
      </c>
      <c r="AN115" s="4">
        <f t="shared" si="594"/>
        <v>18.227414858266275</v>
      </c>
      <c r="AO115" s="4">
        <f t="shared" si="594"/>
        <v>20.228735746420622</v>
      </c>
      <c r="AP115" s="4">
        <f t="shared" si="594"/>
        <v>21.2329992231933</v>
      </c>
      <c r="AQ115" s="4">
        <f t="shared" si="594"/>
        <v>22.564392414577579</v>
      </c>
      <c r="AR115" s="4">
        <f t="shared" si="594"/>
        <v>18.656707895159229</v>
      </c>
      <c r="AS115" s="4">
        <f t="shared" si="594"/>
        <v>18.99233684929828</v>
      </c>
      <c r="AT115" s="4">
        <f t="shared" si="594"/>
        <v>21.579698680941764</v>
      </c>
      <c r="AU115" s="4">
        <f t="shared" si="594"/>
        <v>23.121105729580464</v>
      </c>
      <c r="AV115" s="4">
        <f t="shared" si="594"/>
        <v>21.205356969129507</v>
      </c>
      <c r="AW115" s="4">
        <f t="shared" si="594"/>
        <v>21.99074056057875</v>
      </c>
      <c r="AX115" s="108">
        <f t="shared" si="594"/>
        <v>23.561507743477229</v>
      </c>
      <c r="AY115" s="4">
        <f t="shared" si="594"/>
        <v>15.335972529255951</v>
      </c>
      <c r="AZ115" s="4">
        <f t="shared" si="594"/>
        <v>20.095724881238567</v>
      </c>
      <c r="BA115" s="4">
        <f t="shared" si="594"/>
        <v>22.302181160428741</v>
      </c>
      <c r="BB115" s="4">
        <f t="shared" si="594"/>
        <v>23.409381643570615</v>
      </c>
      <c r="BC115" s="4">
        <f t="shared" si="594"/>
        <v>24.877242637071792</v>
      </c>
      <c r="BD115" s="4">
        <f t="shared" si="594"/>
        <v>20.56902045441306</v>
      </c>
      <c r="BE115" s="4">
        <f t="shared" si="594"/>
        <v>20.939051376351358</v>
      </c>
      <c r="BF115" s="4">
        <f t="shared" si="594"/>
        <v>23.791617795738297</v>
      </c>
      <c r="BG115" s="4">
        <f t="shared" si="594"/>
        <v>25.49101906686246</v>
      </c>
      <c r="BH115" s="4">
        <f t="shared" si="594"/>
        <v>23.378906058465287</v>
      </c>
      <c r="BI115" s="4">
        <f t="shared" si="594"/>
        <v>24.24479146803807</v>
      </c>
      <c r="BJ115" s="108">
        <f t="shared" si="594"/>
        <v>25.976562287183651</v>
      </c>
      <c r="BK115" s="4">
        <f t="shared" si="594"/>
        <v>16.581253498631533</v>
      </c>
      <c r="BL115" s="4">
        <f t="shared" si="594"/>
        <v>21.727497741595144</v>
      </c>
      <c r="BM115" s="4">
        <f t="shared" si="594"/>
        <v>24.113118270655555</v>
      </c>
      <c r="BN115" s="4">
        <f t="shared" si="594"/>
        <v>25.31022343302855</v>
      </c>
      <c r="BO115" s="4">
        <f t="shared" si="594"/>
        <v>26.897274739202018</v>
      </c>
      <c r="BP115" s="4">
        <f t="shared" si="594"/>
        <v>22.239224915311393</v>
      </c>
      <c r="BQ115" s="4">
        <f t="shared" si="594"/>
        <v>22.639302348111091</v>
      </c>
      <c r="BR115" s="4">
        <f t="shared" si="594"/>
        <v>25.723497160752245</v>
      </c>
      <c r="BS115" s="4">
        <f t="shared" si="594"/>
        <v>27.560889815091695</v>
      </c>
      <c r="BT115" s="4">
        <f t="shared" si="594"/>
        <v>25.277273230412668</v>
      </c>
      <c r="BU115" s="4">
        <f t="shared" si="594"/>
        <v>26.213468535242765</v>
      </c>
      <c r="BV115" s="108">
        <f t="shared" si="594"/>
        <v>28.085859144902965</v>
      </c>
      <c r="BW115" s="4">
        <f t="shared" si="594"/>
        <v>18.444986391877716</v>
      </c>
      <c r="BX115" s="4">
        <f t="shared" si="594"/>
        <v>24.169668487750428</v>
      </c>
      <c r="BY115" s="4">
        <f t="shared" si="594"/>
        <v>26.823432764277236</v>
      </c>
      <c r="BZ115" s="4">
        <f t="shared" si="594"/>
        <v>28.155092546900953</v>
      </c>
      <c r="CA115" s="4">
        <f t="shared" si="594"/>
        <v>29.920528419888321</v>
      </c>
      <c r="CB115" s="4">
        <f t="shared" si="594"/>
        <v>24.738913795792392</v>
      </c>
      <c r="CC115" s="4">
        <f t="shared" si="594"/>
        <v>25.183959932038771</v>
      </c>
      <c r="CD115" s="4">
        <f t="shared" si="594"/>
        <v>28.614818241620796</v>
      </c>
      <c r="CE115" s="4">
        <f t="shared" si="594"/>
        <v>30.658733830307995</v>
      </c>
      <c r="CF115" s="4">
        <f t="shared" si="594"/>
        <v>28.118438741511042</v>
      </c>
      <c r="CG115" s="4">
        <f t="shared" si="594"/>
        <v>29.159862398604044</v>
      </c>
      <c r="CH115" s="108">
        <f t="shared" si="594"/>
        <v>31.242709712790056</v>
      </c>
      <c r="CI115" s="4">
        <f t="shared" si="594"/>
        <v>20.70818622216111</v>
      </c>
      <c r="CJ115" s="4">
        <f t="shared" si="594"/>
        <v>27.135286811197414</v>
      </c>
      <c r="CK115" s="4">
        <f t="shared" si="594"/>
        <v>30.114667964454053</v>
      </c>
      <c r="CL115" s="4">
        <f t="shared" si="594"/>
        <v>31.609722402405698</v>
      </c>
      <c r="CM115" s="4">
        <f t="shared" ref="CM115:CT115" si="595">IFERROR(CM27/CM55,"")</f>
        <v>33.591777257008623</v>
      </c>
      <c r="CN115" s="4">
        <f t="shared" si="595"/>
        <v>27.774378518536114</v>
      </c>
      <c r="CO115" s="4">
        <f t="shared" si="595"/>
        <v>28.274031815699932</v>
      </c>
      <c r="CP115" s="4">
        <f t="shared" si="595"/>
        <v>32.125856439867668</v>
      </c>
      <c r="CQ115" s="4">
        <f t="shared" si="595"/>
        <v>34.420560471286791</v>
      </c>
      <c r="CR115" s="4">
        <f t="shared" si="595"/>
        <v>31.568571175094448</v>
      </c>
      <c r="CS115" s="4">
        <f t="shared" si="595"/>
        <v>32.737777514912764</v>
      </c>
      <c r="CT115" s="108">
        <f t="shared" si="595"/>
        <v>35.07619019454939</v>
      </c>
    </row>
    <row r="116" spans="2:98" x14ac:dyDescent="0.25">
      <c r="B116" t="s">
        <v>2</v>
      </c>
      <c r="C116" s="6">
        <f t="shared" ref="C116:S116" si="596">IFERROR(C28/C56,"")</f>
        <v>18.035</v>
      </c>
      <c r="D116" s="6">
        <f t="shared" si="596"/>
        <v>18.845333333333333</v>
      </c>
      <c r="E116" s="6">
        <f t="shared" si="596"/>
        <v>25.133749999999999</v>
      </c>
      <c r="F116" s="6">
        <f t="shared" si="596"/>
        <v>15.746666666666668</v>
      </c>
      <c r="G116" s="6">
        <f t="shared" si="596"/>
        <v>-2.3321333333333332</v>
      </c>
      <c r="H116" s="6">
        <f t="shared" si="596"/>
        <v>26.451846153846155</v>
      </c>
      <c r="I116" s="6">
        <f t="shared" si="596"/>
        <v>19.643999999999998</v>
      </c>
      <c r="J116" s="6">
        <f t="shared" si="596"/>
        <v>17.721409090909091</v>
      </c>
      <c r="K116" s="6">
        <f t="shared" si="596"/>
        <v>28.069903846153846</v>
      </c>
      <c r="L116" s="6">
        <f t="shared" si="596"/>
        <v>16.536673076923076</v>
      </c>
      <c r="M116" s="6">
        <f t="shared" si="596"/>
        <v>39.40514814814815</v>
      </c>
      <c r="N116" s="102">
        <f t="shared" si="596"/>
        <v>43.667490000000001</v>
      </c>
      <c r="O116" s="6">
        <f t="shared" si="596"/>
        <v>26.441800000000001</v>
      </c>
      <c r="P116" s="6">
        <f t="shared" si="596"/>
        <v>35.692083333333336</v>
      </c>
      <c r="Q116" s="6">
        <f t="shared" si="596"/>
        <v>35.796510204081635</v>
      </c>
      <c r="R116" s="6">
        <f t="shared" si="596"/>
        <v>13.536322580645161</v>
      </c>
      <c r="S116" s="6">
        <f t="shared" si="596"/>
        <v>23.513653846153847</v>
      </c>
      <c r="T116" s="6">
        <f t="shared" ref="T116:Z116" si="597">IFERROR(T28/T56,"")</f>
        <v>25.38553623188406</v>
      </c>
      <c r="U116" s="6">
        <f t="shared" si="597"/>
        <v>15.425471698113206</v>
      </c>
      <c r="V116" s="6">
        <f t="shared" si="597"/>
        <v>27.00487951807229</v>
      </c>
      <c r="W116" s="6">
        <f t="shared" si="597"/>
        <v>28.969070512820515</v>
      </c>
      <c r="X116" s="6">
        <f t="shared" si="597"/>
        <v>34.968417582417587</v>
      </c>
      <c r="Y116" s="6">
        <f t="shared" si="597"/>
        <v>29.272387500000001</v>
      </c>
      <c r="Z116" s="102">
        <f t="shared" si="597"/>
        <v>53.631725000000166</v>
      </c>
      <c r="AA116" s="4">
        <f t="shared" ref="AA116:CL116" si="598">IFERROR(AA28/AA56,"")</f>
        <v>24.371345454545455</v>
      </c>
      <c r="AB116" s="4">
        <f t="shared" si="598"/>
        <v>26.155894366197185</v>
      </c>
      <c r="AC116" s="4">
        <f t="shared" si="598"/>
        <v>26.524328358208958</v>
      </c>
      <c r="AD116" s="4">
        <f t="shared" si="598"/>
        <v>31.451095890410958</v>
      </c>
      <c r="AE116" s="4">
        <f t="shared" si="598"/>
        <v>33.854262295081966</v>
      </c>
      <c r="AF116" s="4">
        <f t="shared" si="598"/>
        <v>38.006851851851849</v>
      </c>
      <c r="AG116" s="4">
        <f t="shared" si="598"/>
        <v>35.045098039215688</v>
      </c>
      <c r="AH116" s="4">
        <f t="shared" si="598"/>
        <v>35.523975155279523</v>
      </c>
      <c r="AI116" s="4">
        <f t="shared" si="598"/>
        <v>37.744223602484496</v>
      </c>
      <c r="AJ116" s="4">
        <f t="shared" si="598"/>
        <v>33.969801242236038</v>
      </c>
      <c r="AK116" s="4">
        <f t="shared" si="598"/>
        <v>35.523975155279523</v>
      </c>
      <c r="AL116" s="108">
        <f t="shared" si="598"/>
        <v>37.744223602484489</v>
      </c>
      <c r="AM116" s="4">
        <f t="shared" si="598"/>
        <v>28.596038560199357</v>
      </c>
      <c r="AN116" s="4">
        <f t="shared" si="598"/>
        <v>32.064490899523413</v>
      </c>
      <c r="AO116" s="4">
        <f t="shared" si="598"/>
        <v>30.727230120738813</v>
      </c>
      <c r="AP116" s="4">
        <f t="shared" si="598"/>
        <v>41.780302751689455</v>
      </c>
      <c r="AQ116" s="4">
        <f t="shared" si="598"/>
        <v>41.070918220191167</v>
      </c>
      <c r="AR116" s="4">
        <f t="shared" si="598"/>
        <v>43.97432129566053</v>
      </c>
      <c r="AS116" s="4">
        <f t="shared" si="598"/>
        <v>35.054532998330018</v>
      </c>
      <c r="AT116" s="4">
        <f t="shared" si="598"/>
        <v>35.533539039300976</v>
      </c>
      <c r="AU116" s="4">
        <f t="shared" si="598"/>
        <v>37.754385229257281</v>
      </c>
      <c r="AV116" s="4">
        <f t="shared" si="598"/>
        <v>34.626164738833111</v>
      </c>
      <c r="AW116" s="4">
        <f t="shared" si="598"/>
        <v>36.21036835433528</v>
      </c>
      <c r="AX116" s="108">
        <f t="shared" si="598"/>
        <v>38.473516376481236</v>
      </c>
      <c r="AY116" s="4">
        <f t="shared" si="598"/>
        <v>31.52713251261979</v>
      </c>
      <c r="AZ116" s="4">
        <f t="shared" si="598"/>
        <v>35.351101216724572</v>
      </c>
      <c r="BA116" s="4">
        <f t="shared" si="598"/>
        <v>33.876771208114548</v>
      </c>
      <c r="BB116" s="4">
        <f t="shared" si="598"/>
        <v>46.062783783737629</v>
      </c>
      <c r="BC116" s="4">
        <f t="shared" si="598"/>
        <v>45.280687337760767</v>
      </c>
      <c r="BD116" s="4">
        <f t="shared" si="598"/>
        <v>48.48168922846574</v>
      </c>
      <c r="BE116" s="4">
        <f t="shared" si="598"/>
        <v>38.647622630658844</v>
      </c>
      <c r="BF116" s="4">
        <f t="shared" si="598"/>
        <v>39.175726790829323</v>
      </c>
      <c r="BG116" s="4">
        <f t="shared" si="598"/>
        <v>41.62420971525615</v>
      </c>
      <c r="BH116" s="4">
        <f t="shared" si="598"/>
        <v>38.17534662456351</v>
      </c>
      <c r="BI116" s="4">
        <f t="shared" si="598"/>
        <v>39.921931110654654</v>
      </c>
      <c r="BJ116" s="108">
        <f t="shared" si="598"/>
        <v>42.417051805070557</v>
      </c>
      <c r="BK116" s="4">
        <f t="shared" si="598"/>
        <v>34.087135672644521</v>
      </c>
      <c r="BL116" s="4">
        <f t="shared" si="598"/>
        <v>38.221610635522609</v>
      </c>
      <c r="BM116" s="4">
        <f t="shared" si="598"/>
        <v>36.627565030213439</v>
      </c>
      <c r="BN116" s="4">
        <f t="shared" si="598"/>
        <v>49.80308182697712</v>
      </c>
      <c r="BO116" s="4">
        <f t="shared" si="598"/>
        <v>48.957479149586938</v>
      </c>
      <c r="BP116" s="4">
        <f t="shared" si="598"/>
        <v>52.418402393817161</v>
      </c>
      <c r="BQ116" s="4">
        <f t="shared" si="598"/>
        <v>41.78580958826835</v>
      </c>
      <c r="BR116" s="4">
        <f t="shared" si="598"/>
        <v>42.356795806244669</v>
      </c>
      <c r="BS116" s="4">
        <f t="shared" si="598"/>
        <v>45.004095544134955</v>
      </c>
      <c r="BT116" s="4">
        <f t="shared" si="598"/>
        <v>41.27518477047807</v>
      </c>
      <c r="BU116" s="4">
        <f t="shared" si="598"/>
        <v>43.163591916839806</v>
      </c>
      <c r="BV116" s="108">
        <f t="shared" si="598"/>
        <v>45.861316411642292</v>
      </c>
      <c r="BW116" s="4">
        <f t="shared" si="598"/>
        <v>37.918529722249772</v>
      </c>
      <c r="BX116" s="4">
        <f t="shared" si="598"/>
        <v>42.517719670955358</v>
      </c>
      <c r="BY116" s="4">
        <f t="shared" si="598"/>
        <v>40.744503339609437</v>
      </c>
      <c r="BZ116" s="4">
        <f t="shared" si="598"/>
        <v>55.400948224329369</v>
      </c>
      <c r="CA116" s="4">
        <f t="shared" si="598"/>
        <v>54.460299806000513</v>
      </c>
      <c r="CB116" s="4">
        <f t="shared" si="598"/>
        <v>58.310230822882225</v>
      </c>
      <c r="CC116" s="4">
        <f t="shared" si="598"/>
        <v>46.482534585989711</v>
      </c>
      <c r="CD116" s="4">
        <f t="shared" si="598"/>
        <v>47.117699654866584</v>
      </c>
      <c r="CE116" s="4">
        <f t="shared" si="598"/>
        <v>50.062555883295737</v>
      </c>
      <c r="CF116" s="4">
        <f t="shared" si="598"/>
        <v>45.914515538679808</v>
      </c>
      <c r="CG116" s="4">
        <f t="shared" si="598"/>
        <v>48.015179648292609</v>
      </c>
      <c r="CH116" s="108">
        <f t="shared" si="598"/>
        <v>51.016128376310903</v>
      </c>
      <c r="CI116" s="4">
        <f t="shared" si="598"/>
        <v>42.571133319169832</v>
      </c>
      <c r="CJ116" s="4">
        <f t="shared" si="598"/>
        <v>47.734643874581593</v>
      </c>
      <c r="CK116" s="4">
        <f t="shared" si="598"/>
        <v>45.743853899379538</v>
      </c>
      <c r="CL116" s="4">
        <f t="shared" si="598"/>
        <v>62.198644571454594</v>
      </c>
      <c r="CM116" s="4">
        <f t="shared" ref="CM116:CT116" si="599">IFERROR(CM28/CM56,"")</f>
        <v>61.142578592196784</v>
      </c>
      <c r="CN116" s="4">
        <f t="shared" si="599"/>
        <v>65.464896144849888</v>
      </c>
      <c r="CO116" s="4">
        <f t="shared" si="599"/>
        <v>52.18594157969067</v>
      </c>
      <c r="CP116" s="4">
        <f t="shared" si="599"/>
        <v>52.899041402518719</v>
      </c>
      <c r="CQ116" s="4">
        <f t="shared" si="599"/>
        <v>56.205231490176139</v>
      </c>
      <c r="CR116" s="4">
        <f t="shared" si="599"/>
        <v>51.548226595275828</v>
      </c>
      <c r="CS116" s="4">
        <f t="shared" si="599"/>
        <v>53.906642191138125</v>
      </c>
      <c r="CT116" s="108">
        <f t="shared" si="599"/>
        <v>57.275807328084255</v>
      </c>
    </row>
    <row r="117" spans="2:98" x14ac:dyDescent="0.25">
      <c r="B117" s="1378" t="s">
        <v>150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102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02"/>
    </row>
    <row r="118" spans="2:98" s="5" customFormat="1" x14ac:dyDescent="0.25">
      <c r="B118" s="1" t="s">
        <v>3</v>
      </c>
      <c r="C118" s="7">
        <f t="shared" ref="C118:S118" si="600">IFERROR(C30/C58,"")</f>
        <v>20.670035856573705</v>
      </c>
      <c r="D118" s="7">
        <f t="shared" si="600"/>
        <v>17.577592274678114</v>
      </c>
      <c r="E118" s="7">
        <f t="shared" si="600"/>
        <v>25.033667692307692</v>
      </c>
      <c r="F118" s="7">
        <f t="shared" si="600"/>
        <v>29.493375375375376</v>
      </c>
      <c r="G118" s="7">
        <f t="shared" si="600"/>
        <v>18.11698997493734</v>
      </c>
      <c r="H118" s="7">
        <f t="shared" si="600"/>
        <v>19.212138636363637</v>
      </c>
      <c r="I118" s="7">
        <f t="shared" si="600"/>
        <v>25.85522745901639</v>
      </c>
      <c r="J118" s="7">
        <f t="shared" si="600"/>
        <v>16.954716080402012</v>
      </c>
      <c r="K118" s="7">
        <f t="shared" si="600"/>
        <v>22.618378342245993</v>
      </c>
      <c r="L118" s="7">
        <f t="shared" si="600"/>
        <v>19.32545542949757</v>
      </c>
      <c r="M118" s="7">
        <f t="shared" si="600"/>
        <v>28.435819650067337</v>
      </c>
      <c r="N118" s="103">
        <f t="shared" si="600"/>
        <v>30.336588902900406</v>
      </c>
      <c r="O118" s="7">
        <f t="shared" si="600"/>
        <v>17.737596858638739</v>
      </c>
      <c r="P118" s="7">
        <f t="shared" si="600"/>
        <v>18.400733509234829</v>
      </c>
      <c r="Q118" s="7">
        <f t="shared" si="600"/>
        <v>25.678434850863422</v>
      </c>
      <c r="R118" s="7">
        <f t="shared" si="600"/>
        <v>23.251029629629652</v>
      </c>
      <c r="S118" s="7">
        <f t="shared" si="600"/>
        <v>22.276620000000001</v>
      </c>
      <c r="T118" s="7">
        <f t="shared" ref="T118:Z118" si="601">IFERROR(T30/T58,"")</f>
        <v>23.521485714285777</v>
      </c>
      <c r="U118" s="7">
        <f t="shared" si="601"/>
        <v>19.414828431372563</v>
      </c>
      <c r="V118" s="7">
        <f t="shared" si="601"/>
        <v>18.859677966101724</v>
      </c>
      <c r="W118" s="7">
        <f t="shared" si="601"/>
        <v>24.229321008403421</v>
      </c>
      <c r="X118" s="7">
        <f t="shared" si="601"/>
        <v>22.223898876404512</v>
      </c>
      <c r="Y118" s="7">
        <f t="shared" si="601"/>
        <v>24.521240041928777</v>
      </c>
      <c r="Z118" s="103">
        <f t="shared" si="601"/>
        <v>30.444452225519413</v>
      </c>
      <c r="AA118" s="5">
        <f t="shared" ref="AA118:CL118" si="602">IFERROR(AA30/AA58,"")</f>
        <v>20.252828346456692</v>
      </c>
      <c r="AB118" s="5">
        <f t="shared" si="602"/>
        <v>21.377635028248612</v>
      </c>
      <c r="AC118" s="5">
        <f t="shared" si="602"/>
        <v>23.893520197856557</v>
      </c>
      <c r="AD118" s="5">
        <f t="shared" si="602"/>
        <v>26.102986184909671</v>
      </c>
      <c r="AE118" s="5">
        <f t="shared" si="602"/>
        <v>27.637559055118111</v>
      </c>
      <c r="AF118" s="5">
        <f t="shared" si="602"/>
        <v>23.550546737213402</v>
      </c>
      <c r="AG118" s="5">
        <f t="shared" si="602"/>
        <v>25.995973397823455</v>
      </c>
      <c r="AH118" s="5">
        <f t="shared" si="602"/>
        <v>24.083201663980759</v>
      </c>
      <c r="AI118" s="5">
        <f t="shared" si="602"/>
        <v>25.506981241723608</v>
      </c>
      <c r="AJ118" s="5">
        <f t="shared" si="602"/>
        <v>23.354495099908103</v>
      </c>
      <c r="AK118" s="5">
        <f t="shared" si="602"/>
        <v>24.282740767778211</v>
      </c>
      <c r="AL118" s="109">
        <f t="shared" si="602"/>
        <v>25.825853959391093</v>
      </c>
      <c r="AM118" s="5">
        <f t="shared" si="602"/>
        <v>20.752521086249544</v>
      </c>
      <c r="AN118" s="5">
        <f t="shared" si="602"/>
        <v>24.015212074543292</v>
      </c>
      <c r="AO118" s="5">
        <f t="shared" si="602"/>
        <v>25.390176545887027</v>
      </c>
      <c r="AP118" s="5">
        <f t="shared" si="602"/>
        <v>25.914431963823269</v>
      </c>
      <c r="AQ118" s="5">
        <f t="shared" si="602"/>
        <v>26.271134665519948</v>
      </c>
      <c r="AR118" s="5">
        <f t="shared" si="602"/>
        <v>24.015760009902539</v>
      </c>
      <c r="AS118" s="5">
        <f t="shared" si="602"/>
        <v>25.132009583375265</v>
      </c>
      <c r="AT118" s="5">
        <f t="shared" si="602"/>
        <v>23.262009902630577</v>
      </c>
      <c r="AU118" s="5">
        <f t="shared" si="602"/>
        <v>24.873456811885056</v>
      </c>
      <c r="AV118" s="5">
        <f t="shared" si="602"/>
        <v>22.974052999362193</v>
      </c>
      <c r="AW118" s="5">
        <f t="shared" si="602"/>
        <v>23.828071541785647</v>
      </c>
      <c r="AX118" s="109">
        <f t="shared" si="602"/>
        <v>25.878779253035887</v>
      </c>
      <c r="AY118" s="5">
        <f t="shared" si="602"/>
        <v>23.1648478688384</v>
      </c>
      <c r="AZ118" s="5">
        <f t="shared" si="602"/>
        <v>26.555310980951631</v>
      </c>
      <c r="BA118" s="5">
        <f t="shared" si="602"/>
        <v>28.167872004612715</v>
      </c>
      <c r="BB118" s="5">
        <f t="shared" si="602"/>
        <v>28.236184770453303</v>
      </c>
      <c r="BC118" s="5">
        <f t="shared" si="602"/>
        <v>28.797365292165285</v>
      </c>
      <c r="BD118" s="5">
        <f t="shared" si="602"/>
        <v>26.242217947248871</v>
      </c>
      <c r="BE118" s="5">
        <f t="shared" si="602"/>
        <v>27.65681549579006</v>
      </c>
      <c r="BF118" s="5">
        <f t="shared" si="602"/>
        <v>25.453966213528144</v>
      </c>
      <c r="BG118" s="5">
        <f t="shared" si="602"/>
        <v>27.405094482259123</v>
      </c>
      <c r="BH118" s="5">
        <f t="shared" si="602"/>
        <v>25.098234170826235</v>
      </c>
      <c r="BI118" s="5">
        <f t="shared" si="602"/>
        <v>26.088676164314656</v>
      </c>
      <c r="BJ118" s="109">
        <f t="shared" si="602"/>
        <v>27.865892385452042</v>
      </c>
      <c r="BK118" s="5">
        <f t="shared" si="602"/>
        <v>24.746076670268423</v>
      </c>
      <c r="BL118" s="5">
        <f t="shared" si="602"/>
        <v>28.468761532434559</v>
      </c>
      <c r="BM118" s="5">
        <f t="shared" si="602"/>
        <v>30.44018380890768</v>
      </c>
      <c r="BN118" s="5">
        <f t="shared" si="602"/>
        <v>30.581945080921511</v>
      </c>
      <c r="BO118" s="5">
        <f t="shared" si="602"/>
        <v>31.278205347771561</v>
      </c>
      <c r="BP118" s="5">
        <f t="shared" si="602"/>
        <v>28.531088318149276</v>
      </c>
      <c r="BQ118" s="5">
        <f t="shared" si="602"/>
        <v>30.10675144709564</v>
      </c>
      <c r="BR118" s="5">
        <f t="shared" si="602"/>
        <v>27.834998124712488</v>
      </c>
      <c r="BS118" s="5">
        <f t="shared" si="602"/>
        <v>29.982423911677596</v>
      </c>
      <c r="BT118" s="5">
        <f t="shared" si="602"/>
        <v>27.538137982332056</v>
      </c>
      <c r="BU118" s="5">
        <f t="shared" si="602"/>
        <v>28.612179465860912</v>
      </c>
      <c r="BV118" s="109">
        <f t="shared" si="602"/>
        <v>30.56418327274157</v>
      </c>
      <c r="BW118" s="5">
        <f t="shared" si="602"/>
        <v>27.87236956688254</v>
      </c>
      <c r="BX118" s="5">
        <f t="shared" si="602"/>
        <v>32.052748776803334</v>
      </c>
      <c r="BY118" s="5">
        <f t="shared" si="602"/>
        <v>34.088371376112619</v>
      </c>
      <c r="BZ118" s="5">
        <f t="shared" si="602"/>
        <v>34.509240352538065</v>
      </c>
      <c r="CA118" s="5">
        <f t="shared" si="602"/>
        <v>35.02190707623965</v>
      </c>
      <c r="CB118" s="5">
        <f t="shared" si="602"/>
        <v>31.874608468984437</v>
      </c>
      <c r="CC118" s="5">
        <f t="shared" si="602"/>
        <v>33.569659431972326</v>
      </c>
      <c r="CD118" s="5">
        <f t="shared" si="602"/>
        <v>30.99917003342965</v>
      </c>
      <c r="CE118" s="5">
        <f t="shared" si="602"/>
        <v>33.374755280055425</v>
      </c>
      <c r="CF118" s="5">
        <f t="shared" si="602"/>
        <v>30.610746755633858</v>
      </c>
      <c r="CG118" s="5">
        <f t="shared" si="602"/>
        <v>31.776251870044156</v>
      </c>
      <c r="CH118" s="109">
        <f t="shared" si="602"/>
        <v>33.963201987489093</v>
      </c>
      <c r="CI118" s="5">
        <f t="shared" si="602"/>
        <v>31.252180267341547</v>
      </c>
      <c r="CJ118" s="5">
        <f t="shared" si="602"/>
        <v>35.931588980218201</v>
      </c>
      <c r="CK118" s="5">
        <f t="shared" si="602"/>
        <v>38.262164616314401</v>
      </c>
      <c r="CL118" s="5">
        <f t="shared" si="602"/>
        <v>38.600222341214064</v>
      </c>
      <c r="CM118" s="5">
        <f t="shared" ref="CM118:CT118" si="603">IFERROR(CM30/CM58,"")</f>
        <v>39.210347882575604</v>
      </c>
      <c r="CN118" s="5">
        <f t="shared" si="603"/>
        <v>35.70386119390696</v>
      </c>
      <c r="CO118" s="5">
        <f t="shared" si="603"/>
        <v>37.667040711013527</v>
      </c>
      <c r="CP118" s="5">
        <f t="shared" si="603"/>
        <v>34.776767879891644</v>
      </c>
      <c r="CQ118" s="5">
        <f t="shared" si="603"/>
        <v>37.448730852411629</v>
      </c>
      <c r="CR118" s="5">
        <f t="shared" si="603"/>
        <v>34.364111860925163</v>
      </c>
      <c r="CS118" s="5">
        <f t="shared" si="603"/>
        <v>35.683023027155066</v>
      </c>
      <c r="CT118" s="109">
        <f t="shared" si="603"/>
        <v>38.149604685864063</v>
      </c>
    </row>
    <row r="120" spans="2:98" s="116" customFormat="1" x14ac:dyDescent="0.25">
      <c r="B120" s="63"/>
      <c r="C120" s="63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5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5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5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5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115"/>
      <c r="BK120" s="114"/>
      <c r="BL120" s="114"/>
      <c r="BM120" s="114"/>
      <c r="BN120" s="114"/>
      <c r="BO120" s="114"/>
      <c r="BP120" s="114"/>
      <c r="BQ120" s="114"/>
      <c r="BR120" s="114"/>
      <c r="BS120" s="114"/>
      <c r="BT120" s="114"/>
      <c r="BU120" s="114"/>
      <c r="BV120" s="115"/>
      <c r="BW120" s="114"/>
      <c r="BX120" s="114"/>
      <c r="BY120" s="114"/>
      <c r="BZ120" s="114"/>
      <c r="CA120" s="114"/>
      <c r="CB120" s="114"/>
      <c r="CC120" s="114"/>
      <c r="CD120" s="114"/>
      <c r="CE120" s="114"/>
      <c r="CF120" s="114"/>
      <c r="CG120" s="114"/>
      <c r="CH120" s="115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5"/>
    </row>
    <row r="121" spans="2:98" s="10" customFormat="1" x14ac:dyDescent="0.25">
      <c r="B121" s="2" t="s">
        <v>66</v>
      </c>
      <c r="C121" s="3">
        <f t="shared" ref="C121:Z121" si="604">C61</f>
        <v>42005</v>
      </c>
      <c r="D121" s="3">
        <f t="shared" si="604"/>
        <v>42036</v>
      </c>
      <c r="E121" s="3">
        <f t="shared" si="604"/>
        <v>42064</v>
      </c>
      <c r="F121" s="3">
        <f t="shared" si="604"/>
        <v>42095</v>
      </c>
      <c r="G121" s="3">
        <f t="shared" si="604"/>
        <v>42125</v>
      </c>
      <c r="H121" s="3">
        <f t="shared" si="604"/>
        <v>42156</v>
      </c>
      <c r="I121" s="3">
        <f t="shared" si="604"/>
        <v>42186</v>
      </c>
      <c r="J121" s="3">
        <f t="shared" si="604"/>
        <v>42217</v>
      </c>
      <c r="K121" s="3">
        <f t="shared" si="604"/>
        <v>42248</v>
      </c>
      <c r="L121" s="3">
        <f t="shared" si="604"/>
        <v>42278</v>
      </c>
      <c r="M121" s="3">
        <f t="shared" si="604"/>
        <v>42309</v>
      </c>
      <c r="N121" s="95">
        <f t="shared" si="604"/>
        <v>42339</v>
      </c>
      <c r="O121" s="158">
        <f t="shared" si="604"/>
        <v>42370</v>
      </c>
      <c r="P121" s="158">
        <f t="shared" si="604"/>
        <v>42401</v>
      </c>
      <c r="Q121" s="158">
        <f t="shared" si="604"/>
        <v>42430</v>
      </c>
      <c r="R121" s="158">
        <f t="shared" si="604"/>
        <v>42461</v>
      </c>
      <c r="S121" s="158">
        <f t="shared" si="604"/>
        <v>42491</v>
      </c>
      <c r="T121" s="158">
        <f t="shared" si="604"/>
        <v>42522</v>
      </c>
      <c r="U121" s="3">
        <f t="shared" si="604"/>
        <v>42552</v>
      </c>
      <c r="V121" s="3">
        <f t="shared" si="604"/>
        <v>42583</v>
      </c>
      <c r="W121" s="3">
        <f t="shared" si="604"/>
        <v>42614</v>
      </c>
      <c r="X121" s="3">
        <f t="shared" si="604"/>
        <v>42644</v>
      </c>
      <c r="Y121" s="3">
        <f t="shared" si="604"/>
        <v>42675</v>
      </c>
      <c r="Z121" s="95">
        <f t="shared" si="604"/>
        <v>42705</v>
      </c>
      <c r="AL121" s="110"/>
      <c r="AX121" s="110"/>
      <c r="BJ121" s="110"/>
      <c r="BV121" s="110"/>
      <c r="CH121" s="110"/>
      <c r="CT121" s="110"/>
    </row>
    <row r="122" spans="2:98" x14ac:dyDescent="0.25">
      <c r="B122" t="s">
        <v>142</v>
      </c>
      <c r="C122" s="6">
        <f t="shared" ref="C122:AH122" si="605">IFERROR(C22/C34,"")</f>
        <v>32.153166666666664</v>
      </c>
      <c r="D122" s="6">
        <f t="shared" si="605"/>
        <v>12.529277777777777</v>
      </c>
      <c r="E122" s="6">
        <f t="shared" si="605"/>
        <v>96.86215</v>
      </c>
      <c r="F122" s="13">
        <f t="shared" si="605"/>
        <v>42.081599999999995</v>
      </c>
      <c r="G122" s="13">
        <f t="shared" si="605"/>
        <v>31.103526315789473</v>
      </c>
      <c r="H122" s="13">
        <f t="shared" si="605"/>
        <v>28.430833333333332</v>
      </c>
      <c r="I122" s="13">
        <f t="shared" si="605"/>
        <v>116.72530434782608</v>
      </c>
      <c r="J122" s="13">
        <f t="shared" si="605"/>
        <v>22.092565217391304</v>
      </c>
      <c r="K122" s="13">
        <f t="shared" si="605"/>
        <v>54.960666666666668</v>
      </c>
      <c r="L122" s="13">
        <f t="shared" si="605"/>
        <v>30.144750000000002</v>
      </c>
      <c r="M122" s="13">
        <f t="shared" si="605"/>
        <v>57.177956521739134</v>
      </c>
      <c r="N122" s="100">
        <f t="shared" si="605"/>
        <v>127.16454</v>
      </c>
      <c r="O122" s="13">
        <f t="shared" si="605"/>
        <v>18.171027027027026</v>
      </c>
      <c r="P122" s="13">
        <f t="shared" si="605"/>
        <v>12.199722222222222</v>
      </c>
      <c r="Q122" s="13">
        <f t="shared" si="605"/>
        <v>20.558783783783781</v>
      </c>
      <c r="R122" s="13">
        <f t="shared" si="605"/>
        <v>31.674861111111113</v>
      </c>
      <c r="S122" s="13">
        <f t="shared" si="605"/>
        <v>33.89303125</v>
      </c>
      <c r="T122" s="13">
        <f t="shared" si="605"/>
        <v>44.816600000000001</v>
      </c>
      <c r="U122" s="13">
        <f t="shared" si="605"/>
        <v>36.052241379310345</v>
      </c>
      <c r="V122" s="13">
        <f t="shared" si="605"/>
        <v>26.10096153846154</v>
      </c>
      <c r="W122" s="13">
        <f t="shared" si="605"/>
        <v>43.408384615384612</v>
      </c>
      <c r="X122" s="13">
        <f t="shared" si="605"/>
        <v>20.13776923076923</v>
      </c>
      <c r="Y122" s="13">
        <f t="shared" si="605"/>
        <v>26.1206</v>
      </c>
      <c r="Z122" s="100">
        <f t="shared" si="605"/>
        <v>86.557840909090913</v>
      </c>
      <c r="AA122" s="4">
        <f t="shared" si="605"/>
        <v>22.866395833333332</v>
      </c>
      <c r="AB122" s="4">
        <f t="shared" si="605"/>
        <v>44.09432291666667</v>
      </c>
      <c r="AC122" s="4">
        <f t="shared" si="605"/>
        <v>44.066875000000003</v>
      </c>
      <c r="AD122" s="4">
        <f t="shared" si="605"/>
        <v>14.734070796460179</v>
      </c>
      <c r="AE122" s="4">
        <f t="shared" si="605"/>
        <v>11.381517857142857</v>
      </c>
      <c r="AF122" s="4">
        <f t="shared" si="605"/>
        <v>9.8941772151898739</v>
      </c>
      <c r="AG122" s="4">
        <f t="shared" si="605"/>
        <v>10.075342465753424</v>
      </c>
      <c r="AH122" s="4">
        <f t="shared" si="605"/>
        <v>7.2579028787438125</v>
      </c>
      <c r="AI122" s="4">
        <f t="shared" ref="AI122:BN122" si="606">IFERROR(AI22/AI34,"")</f>
        <v>8.0286230415818487</v>
      </c>
      <c r="AJ122" s="4">
        <f t="shared" si="606"/>
        <v>7.2980183447978995</v>
      </c>
      <c r="AK122" s="4">
        <f t="shared" si="606"/>
        <v>7.8339114792951374</v>
      </c>
      <c r="AL122" s="108">
        <f t="shared" si="606"/>
        <v>8.2718983483648199</v>
      </c>
      <c r="AM122" s="4">
        <f t="shared" si="606"/>
        <v>13.722191896524947</v>
      </c>
      <c r="AN122" s="4">
        <f t="shared" si="606"/>
        <v>18.132896434693659</v>
      </c>
      <c r="AO122" s="4">
        <f t="shared" si="606"/>
        <v>41.450452733652746</v>
      </c>
      <c r="AP122" s="4">
        <f t="shared" si="606"/>
        <v>33.304564934189905</v>
      </c>
      <c r="AQ122" s="4">
        <f t="shared" si="606"/>
        <v>13.860851663173117</v>
      </c>
      <c r="AR122" s="4">
        <f t="shared" si="606"/>
        <v>9.3184438406463848</v>
      </c>
      <c r="AS122" s="4">
        <f t="shared" si="606"/>
        <v>11.781584867874983</v>
      </c>
      <c r="AT122" s="4">
        <f t="shared" si="606"/>
        <v>8.835798101131612</v>
      </c>
      <c r="AU122" s="4">
        <f t="shared" si="606"/>
        <v>9.7740757090136832</v>
      </c>
      <c r="AV122" s="4">
        <f t="shared" si="606"/>
        <v>9.0538659589123593</v>
      </c>
      <c r="AW122" s="4">
        <f t="shared" si="606"/>
        <v>9.7186908988904666</v>
      </c>
      <c r="AX122" s="108">
        <f t="shared" si="606"/>
        <v>19.369576394736125</v>
      </c>
      <c r="AY122" s="4">
        <f t="shared" si="606"/>
        <v>16.557083194689337</v>
      </c>
      <c r="AZ122" s="4">
        <f t="shared" si="606"/>
        <v>21.879002792982316</v>
      </c>
      <c r="BA122" s="4">
        <f t="shared" si="606"/>
        <v>53.014599673028385</v>
      </c>
      <c r="BB122" s="4">
        <f t="shared" si="606"/>
        <v>42.59611321053147</v>
      </c>
      <c r="BC122" s="4">
        <f t="shared" si="606"/>
        <v>17.727852257057769</v>
      </c>
      <c r="BD122" s="4">
        <f t="shared" si="606"/>
        <v>11.805735091882758</v>
      </c>
      <c r="BE122" s="4">
        <f t="shared" si="606"/>
        <v>14.926340952548831</v>
      </c>
      <c r="BF122" s="4">
        <f t="shared" si="606"/>
        <v>11.194260918578944</v>
      </c>
      <c r="BG122" s="4">
        <f t="shared" si="606"/>
        <v>12.38298481612328</v>
      </c>
      <c r="BH122" s="4">
        <f t="shared" si="606"/>
        <v>11.47053573495808</v>
      </c>
      <c r="BI122" s="4">
        <f t="shared" si="606"/>
        <v>12.312816619843893</v>
      </c>
      <c r="BJ122" s="108">
        <f t="shared" si="606"/>
        <v>13.248857194134274</v>
      </c>
      <c r="BK122" s="4">
        <f t="shared" si="606"/>
        <v>17.901518350098112</v>
      </c>
      <c r="BL122" s="4">
        <f t="shared" si="606"/>
        <v>23.655577819772478</v>
      </c>
      <c r="BM122" s="4">
        <f t="shared" si="606"/>
        <v>57.319385166478298</v>
      </c>
      <c r="BN122" s="4">
        <f t="shared" si="606"/>
        <v>46.054917603226642</v>
      </c>
      <c r="BO122" s="4">
        <f t="shared" ref="BO122:CT122" si="607">IFERROR(BO22/BO34,"")</f>
        <v>19.167353860330863</v>
      </c>
      <c r="BP122" s="4">
        <f t="shared" si="607"/>
        <v>12.764360781343639</v>
      </c>
      <c r="BQ122" s="4">
        <f t="shared" si="607"/>
        <v>16.299743436274753</v>
      </c>
      <c r="BR122" s="4">
        <f t="shared" si="607"/>
        <v>12.22426725421923</v>
      </c>
      <c r="BS122" s="4">
        <f t="shared" si="607"/>
        <v>13.52236801502441</v>
      </c>
      <c r="BT122" s="4">
        <f t="shared" si="607"/>
        <v>12.525962669003043</v>
      </c>
      <c r="BU122" s="4">
        <f t="shared" si="607"/>
        <v>13.445743502668972</v>
      </c>
      <c r="BV122" s="108">
        <f t="shared" si="607"/>
        <v>14.467911042280955</v>
      </c>
      <c r="BW122" s="4">
        <f t="shared" si="607"/>
        <v>19.913649012649145</v>
      </c>
      <c r="BX122" s="4">
        <f t="shared" si="607"/>
        <v>26.314464766714909</v>
      </c>
      <c r="BY122" s="4">
        <f t="shared" si="607"/>
        <v>63.762084059190443</v>
      </c>
      <c r="BZ122" s="4">
        <f t="shared" si="607"/>
        <v>51.231490341829307</v>
      </c>
      <c r="CA122" s="4">
        <f t="shared" si="607"/>
        <v>21.321764434232055</v>
      </c>
      <c r="CB122" s="4">
        <f t="shared" si="607"/>
        <v>14.199074933166663</v>
      </c>
      <c r="CC122" s="4">
        <f t="shared" si="607"/>
        <v>18.131834598512036</v>
      </c>
      <c r="CD122" s="4">
        <f t="shared" si="607"/>
        <v>13.870240391465339</v>
      </c>
      <c r="CE122" s="4">
        <f t="shared" si="607"/>
        <v>15.34312782351142</v>
      </c>
      <c r="CF122" s="4">
        <f t="shared" si="607"/>
        <v>14.212558490458965</v>
      </c>
      <c r="CG122" s="4">
        <f t="shared" si="607"/>
        <v>15.405756424540035</v>
      </c>
      <c r="CH122" s="108">
        <f t="shared" si="607"/>
        <v>17.381632582908004</v>
      </c>
      <c r="CI122" s="4">
        <f t="shared" si="607"/>
        <v>22.357053746501187</v>
      </c>
      <c r="CJ122" s="4">
        <f t="shared" si="607"/>
        <v>29.543249593590815</v>
      </c>
      <c r="CK122" s="4">
        <f t="shared" si="607"/>
        <v>71.585691773253089</v>
      </c>
      <c r="CL122" s="4">
        <f t="shared" si="607"/>
        <v>57.517594206771747</v>
      </c>
      <c r="CM122" s="4">
        <f t="shared" si="607"/>
        <v>23.937944930312316</v>
      </c>
      <c r="CN122" s="4">
        <f t="shared" si="607"/>
        <v>15.941301427466207</v>
      </c>
      <c r="CO122" s="4">
        <f t="shared" si="607"/>
        <v>20.356610703749453</v>
      </c>
      <c r="CP122" s="4">
        <f t="shared" si="607"/>
        <v>15.572118887498135</v>
      </c>
      <c r="CQ122" s="4">
        <f t="shared" si="607"/>
        <v>17.22572960745627</v>
      </c>
      <c r="CR122" s="4">
        <f t="shared" si="607"/>
        <v>16.275568205583042</v>
      </c>
      <c r="CS122" s="4">
        <f t="shared" si="607"/>
        <v>17.641963592587718</v>
      </c>
      <c r="CT122" s="108">
        <f t="shared" si="607"/>
        <v>19.904646078847424</v>
      </c>
    </row>
    <row r="123" spans="2:98" x14ac:dyDescent="0.25">
      <c r="B123" t="s">
        <v>5</v>
      </c>
      <c r="C123" s="6">
        <f t="shared" ref="C123:AH123" si="608">IFERROR(C23/C35,"")</f>
        <v>6.5908264840182653</v>
      </c>
      <c r="D123" s="6">
        <f t="shared" si="608"/>
        <v>5.2317692307692312</v>
      </c>
      <c r="E123" s="6">
        <f t="shared" si="608"/>
        <v>6.1383508771929831</v>
      </c>
      <c r="F123" s="13">
        <f t="shared" si="608"/>
        <v>8.984663082437276</v>
      </c>
      <c r="G123" s="13">
        <f t="shared" si="608"/>
        <v>7.0794759036144583</v>
      </c>
      <c r="H123" s="13">
        <f t="shared" si="608"/>
        <v>7.2509349593495935</v>
      </c>
      <c r="I123" s="13">
        <f t="shared" si="608"/>
        <v>9.7639591078066914</v>
      </c>
      <c r="J123" s="13">
        <f t="shared" si="608"/>
        <v>6.0426475095785444</v>
      </c>
      <c r="K123" s="13">
        <f t="shared" si="608"/>
        <v>12.367602857142858</v>
      </c>
      <c r="L123" s="13">
        <f t="shared" si="608"/>
        <v>8.2365053763440859</v>
      </c>
      <c r="M123" s="13">
        <f t="shared" si="608"/>
        <v>12.213633603238927</v>
      </c>
      <c r="N123" s="100">
        <f t="shared" si="608"/>
        <v>9.2668866279069775</v>
      </c>
      <c r="O123" s="13">
        <f t="shared" si="608"/>
        <v>7.8861791044776126</v>
      </c>
      <c r="P123" s="13">
        <f t="shared" si="608"/>
        <v>4.9552786885245901</v>
      </c>
      <c r="Q123" s="13">
        <f t="shared" si="608"/>
        <v>12.275190082644629</v>
      </c>
      <c r="R123" s="13">
        <f t="shared" si="608"/>
        <v>15.339327433628348</v>
      </c>
      <c r="S123" s="13">
        <f t="shared" si="608"/>
        <v>8.3062112149532723</v>
      </c>
      <c r="T123" s="13">
        <f t="shared" si="608"/>
        <v>9.8998781725889042</v>
      </c>
      <c r="U123" s="13">
        <f t="shared" si="608"/>
        <v>7.001379411764721</v>
      </c>
      <c r="V123" s="13">
        <f t="shared" si="608"/>
        <v>6.9705737100737339</v>
      </c>
      <c r="W123" s="13">
        <f t="shared" si="608"/>
        <v>10.130195837780203</v>
      </c>
      <c r="X123" s="13">
        <f t="shared" si="608"/>
        <v>7.4001452894438371</v>
      </c>
      <c r="Y123" s="13">
        <f t="shared" si="608"/>
        <v>8.1518780748663637</v>
      </c>
      <c r="Z123" s="100">
        <f t="shared" si="608"/>
        <v>13.553501344086111</v>
      </c>
      <c r="AA123" s="4">
        <f t="shared" si="608"/>
        <v>8.6144750000000005</v>
      </c>
      <c r="AB123" s="4">
        <f t="shared" si="608"/>
        <v>5.605291291291306</v>
      </c>
      <c r="AC123" s="4">
        <f t="shared" si="608"/>
        <v>11.739567251461988</v>
      </c>
      <c r="AD123" s="4">
        <f t="shared" si="608"/>
        <v>10.362476923076922</v>
      </c>
      <c r="AE123" s="4">
        <f t="shared" si="608"/>
        <v>10.926064735945486</v>
      </c>
      <c r="AF123" s="4">
        <f t="shared" si="608"/>
        <v>10.793894817073172</v>
      </c>
      <c r="AG123" s="4">
        <f t="shared" si="608"/>
        <v>9.3595030303030313</v>
      </c>
      <c r="AH123" s="4">
        <f t="shared" si="608"/>
        <v>6.4764316397213459</v>
      </c>
      <c r="AI123" s="4">
        <f t="shared" ref="AI123:BN123" si="609">IFERROR(AI23/AI35,"")</f>
        <v>7.0084242386984581</v>
      </c>
      <c r="AJ123" s="4">
        <f t="shared" si="609"/>
        <v>6.370657632976898</v>
      </c>
      <c r="AK123" s="4">
        <f t="shared" si="609"/>
        <v>6.6726739948365434</v>
      </c>
      <c r="AL123" s="108">
        <f t="shared" si="609"/>
        <v>7.2207865015552599</v>
      </c>
      <c r="AM123" s="4">
        <f t="shared" si="609"/>
        <v>3.7810974488920492</v>
      </c>
      <c r="AN123" s="4">
        <f t="shared" si="609"/>
        <v>2.8648662031197385</v>
      </c>
      <c r="AO123" s="4">
        <f t="shared" si="609"/>
        <v>13.675176277159657</v>
      </c>
      <c r="AP123" s="4">
        <f t="shared" si="609"/>
        <v>8.947194626958014</v>
      </c>
      <c r="AQ123" s="4">
        <f t="shared" si="609"/>
        <v>10.60770186005249</v>
      </c>
      <c r="AR123" s="4">
        <f t="shared" si="609"/>
        <v>15.886525823211658</v>
      </c>
      <c r="AS123" s="4">
        <f t="shared" si="609"/>
        <v>7.7628539330342292</v>
      </c>
      <c r="AT123" s="4">
        <f t="shared" si="609"/>
        <v>6.9570478275910892</v>
      </c>
      <c r="AU123" s="4">
        <f t="shared" si="609"/>
        <v>7.5285196134289309</v>
      </c>
      <c r="AV123" s="4">
        <f t="shared" si="609"/>
        <v>6.9737752681994101</v>
      </c>
      <c r="AW123" s="4">
        <f t="shared" si="609"/>
        <v>7.3043838735066409</v>
      </c>
      <c r="AX123" s="108">
        <f t="shared" si="609"/>
        <v>7.9043868345446855</v>
      </c>
      <c r="AY123" s="4">
        <f t="shared" si="609"/>
        <v>4.1686599374034854</v>
      </c>
      <c r="AZ123" s="4">
        <f t="shared" si="609"/>
        <v>3.1585149889395128</v>
      </c>
      <c r="BA123" s="4">
        <f t="shared" si="609"/>
        <v>15.981494756302643</v>
      </c>
      <c r="BB123" s="4">
        <f t="shared" si="609"/>
        <v>10.45613900079449</v>
      </c>
      <c r="BC123" s="4">
        <f t="shared" si="609"/>
        <v>12.396690778750349</v>
      </c>
      <c r="BD123" s="4">
        <f t="shared" si="609"/>
        <v>18.390639456095403</v>
      </c>
      <c r="BE123" s="4">
        <f t="shared" si="609"/>
        <v>8.986473784228755</v>
      </c>
      <c r="BF123" s="4">
        <f t="shared" si="609"/>
        <v>8.0536524914151411</v>
      </c>
      <c r="BG123" s="4">
        <f t="shared" si="609"/>
        <v>8.7152025174956709</v>
      </c>
      <c r="BH123" s="4">
        <f t="shared" si="609"/>
        <v>8.0730165948493475</v>
      </c>
      <c r="BI123" s="4">
        <f t="shared" si="609"/>
        <v>8.4557373815681274</v>
      </c>
      <c r="BJ123" s="108">
        <f t="shared" si="609"/>
        <v>9.150315809339796</v>
      </c>
      <c r="BK123" s="4">
        <f t="shared" si="609"/>
        <v>4.5071551243206498</v>
      </c>
      <c r="BL123" s="4">
        <f t="shared" si="609"/>
        <v>3.4149864060414021</v>
      </c>
      <c r="BM123" s="4">
        <f t="shared" si="609"/>
        <v>17.279192130514421</v>
      </c>
      <c r="BN123" s="4">
        <f t="shared" si="609"/>
        <v>11.305177487659005</v>
      </c>
      <c r="BO123" s="4">
        <f t="shared" ref="BO123:CT123" si="610">IFERROR(BO23/BO35,"")</f>
        <v>13.403302069984882</v>
      </c>
      <c r="BP123" s="4">
        <f t="shared" si="610"/>
        <v>19.883959379930356</v>
      </c>
      <c r="BQ123" s="4">
        <f t="shared" si="610"/>
        <v>9.8133372100632119</v>
      </c>
      <c r="BR123" s="4">
        <f t="shared" si="610"/>
        <v>8.7946851644552293</v>
      </c>
      <c r="BS123" s="4">
        <f t="shared" si="610"/>
        <v>9.5171057315354819</v>
      </c>
      <c r="BT123" s="4">
        <f t="shared" si="610"/>
        <v>8.8158309977746256</v>
      </c>
      <c r="BU123" s="4">
        <f t="shared" si="610"/>
        <v>9.2337666895209765</v>
      </c>
      <c r="BV123" s="108">
        <f t="shared" si="610"/>
        <v>9.9922546675887727</v>
      </c>
      <c r="BW123" s="4">
        <f t="shared" si="610"/>
        <v>5.0137593602942925</v>
      </c>
      <c r="BX123" s="4">
        <f t="shared" si="610"/>
        <v>3.7988308780804569</v>
      </c>
      <c r="BY123" s="4">
        <f t="shared" si="610"/>
        <v>19.221373325984246</v>
      </c>
      <c r="BZ123" s="4">
        <f t="shared" si="610"/>
        <v>12.575879437271878</v>
      </c>
      <c r="CA123" s="4">
        <f t="shared" si="610"/>
        <v>14.909833222651185</v>
      </c>
      <c r="CB123" s="4">
        <f t="shared" si="610"/>
        <v>22.118916414234533</v>
      </c>
      <c r="CC123" s="4">
        <f t="shared" si="610"/>
        <v>10.916356312474322</v>
      </c>
      <c r="CD123" s="4">
        <f t="shared" si="610"/>
        <v>9.9788719324788016</v>
      </c>
      <c r="CE123" s="4">
        <f t="shared" si="610"/>
        <v>10.798564984075275</v>
      </c>
      <c r="CF123" s="4">
        <f t="shared" si="610"/>
        <v>10.002865009962985</v>
      </c>
      <c r="CG123" s="4">
        <f t="shared" si="610"/>
        <v>10.579791327385832</v>
      </c>
      <c r="CH123" s="108">
        <f t="shared" si="610"/>
        <v>11.448845614992527</v>
      </c>
      <c r="CI123" s="4">
        <f t="shared" si="610"/>
        <v>5.6289476338024018</v>
      </c>
      <c r="CJ123" s="4">
        <f t="shared" si="610"/>
        <v>4.2649474268209291</v>
      </c>
      <c r="CK123" s="4">
        <f t="shared" si="610"/>
        <v>21.579835833082512</v>
      </c>
      <c r="CL123" s="4">
        <f t="shared" si="610"/>
        <v>14.118939844225142</v>
      </c>
      <c r="CM123" s="4">
        <f t="shared" si="610"/>
        <v>16.739269759070488</v>
      </c>
      <c r="CN123" s="4">
        <f t="shared" si="610"/>
        <v>24.832907458261111</v>
      </c>
      <c r="CO123" s="4">
        <f t="shared" si="610"/>
        <v>12.255793232014922</v>
      </c>
      <c r="CP123" s="4">
        <f t="shared" si="610"/>
        <v>11.203279518593952</v>
      </c>
      <c r="CQ123" s="4">
        <f t="shared" si="610"/>
        <v>12.123548907621313</v>
      </c>
      <c r="CR123" s="4">
        <f t="shared" si="610"/>
        <v>11.454820877619156</v>
      </c>
      <c r="CS123" s="4">
        <f t="shared" si="610"/>
        <v>12.115490357721194</v>
      </c>
      <c r="CT123" s="108">
        <f t="shared" si="610"/>
        <v>13.110691351391155</v>
      </c>
    </row>
    <row r="124" spans="2:98" x14ac:dyDescent="0.25">
      <c r="B124" t="s">
        <v>6</v>
      </c>
      <c r="C124" s="6">
        <f t="shared" ref="C124:AH124" si="611">IFERROR(C24/C36,"")</f>
        <v>5.2982176470588236</v>
      </c>
      <c r="D124" s="6">
        <f t="shared" si="611"/>
        <v>4.5244403669724766</v>
      </c>
      <c r="E124" s="6">
        <f t="shared" si="611"/>
        <v>8.0497071428571427</v>
      </c>
      <c r="F124" s="13">
        <f t="shared" si="611"/>
        <v>4.9107256637168142</v>
      </c>
      <c r="G124" s="13">
        <f t="shared" si="611"/>
        <v>5.9664605263157897</v>
      </c>
      <c r="H124" s="13">
        <f t="shared" si="611"/>
        <v>6.8822775330396482</v>
      </c>
      <c r="I124" s="13">
        <f t="shared" si="611"/>
        <v>8.2146923076923084</v>
      </c>
      <c r="J124" s="13">
        <f t="shared" si="611"/>
        <v>5.193763358778626</v>
      </c>
      <c r="K124" s="13">
        <f t="shared" si="611"/>
        <v>9.8362334630350183</v>
      </c>
      <c r="L124" s="13">
        <f t="shared" si="611"/>
        <v>8.1667072463768111</v>
      </c>
      <c r="M124" s="13">
        <f t="shared" si="611"/>
        <v>6.0068745387453877</v>
      </c>
      <c r="N124" s="100">
        <f t="shared" si="611"/>
        <v>11.019230769230813</v>
      </c>
      <c r="O124" s="13">
        <f t="shared" si="611"/>
        <v>2.6912761627906945</v>
      </c>
      <c r="P124" s="13">
        <f t="shared" si="611"/>
        <v>5.6449776119402983</v>
      </c>
      <c r="Q124" s="13">
        <f t="shared" si="611"/>
        <v>4.1873916666666666</v>
      </c>
      <c r="R124" s="13">
        <f t="shared" si="611"/>
        <v>4.1576890756302527</v>
      </c>
      <c r="S124" s="13">
        <f t="shared" si="611"/>
        <v>5.0802337278106506</v>
      </c>
      <c r="T124" s="13">
        <f t="shared" si="611"/>
        <v>8.1206927480916047</v>
      </c>
      <c r="U124" s="13">
        <f t="shared" si="611"/>
        <v>3.5286782786885245</v>
      </c>
      <c r="V124" s="13">
        <f t="shared" si="611"/>
        <v>4.1514484304932733</v>
      </c>
      <c r="W124" s="13">
        <f t="shared" si="611"/>
        <v>6.9289579207921035</v>
      </c>
      <c r="X124" s="13">
        <f t="shared" si="611"/>
        <v>4.0932141327623128</v>
      </c>
      <c r="Y124" s="13">
        <f t="shared" si="611"/>
        <v>4.568450171821306</v>
      </c>
      <c r="Z124" s="100">
        <f t="shared" si="611"/>
        <v>7.5188118161925939</v>
      </c>
      <c r="AA124" s="4">
        <f t="shared" si="611"/>
        <v>2.0429829749103945</v>
      </c>
      <c r="AB124" s="4">
        <f t="shared" si="611"/>
        <v>4.9631912225705328</v>
      </c>
      <c r="AC124" s="4">
        <f t="shared" si="611"/>
        <v>5.683872919818457</v>
      </c>
      <c r="AD124" s="4">
        <f t="shared" si="611"/>
        <v>4.564862604540024</v>
      </c>
      <c r="AE124" s="4">
        <f t="shared" si="611"/>
        <v>3.9931692307692308</v>
      </c>
      <c r="AF124" s="4">
        <f t="shared" si="611"/>
        <v>3.7660390763765546</v>
      </c>
      <c r="AG124" s="4">
        <f t="shared" si="611"/>
        <v>2.4720750382848395</v>
      </c>
      <c r="AH124" s="4">
        <f t="shared" si="611"/>
        <v>4.1321474613499936</v>
      </c>
      <c r="AI124" s="4">
        <f t="shared" ref="AI124:BN124" si="612">IFERROR(AI24/AI36,"")</f>
        <v>4.4517001983610598</v>
      </c>
      <c r="AJ124" s="4">
        <f t="shared" si="612"/>
        <v>4.046595480310204</v>
      </c>
      <c r="AK124" s="4">
        <f t="shared" si="612"/>
        <v>4.2573556615763595</v>
      </c>
      <c r="AL124" s="108">
        <f t="shared" si="612"/>
        <v>4.5865911660715994</v>
      </c>
      <c r="AM124" s="4">
        <f t="shared" si="612"/>
        <v>2.5199018802581308</v>
      </c>
      <c r="AN124" s="4">
        <f t="shared" si="612"/>
        <v>3.5165189064929745</v>
      </c>
      <c r="AO124" s="4">
        <f t="shared" si="612"/>
        <v>8.1480465048635438</v>
      </c>
      <c r="AP124" s="4">
        <f t="shared" si="612"/>
        <v>5.5391648837399927</v>
      </c>
      <c r="AQ124" s="4">
        <f t="shared" si="612"/>
        <v>3.8029040040457107</v>
      </c>
      <c r="AR124" s="4">
        <f t="shared" si="612"/>
        <v>3.6194363004033674</v>
      </c>
      <c r="AS124" s="4">
        <f t="shared" si="612"/>
        <v>3.5338724875485727</v>
      </c>
      <c r="AT124" s="4">
        <f t="shared" si="612"/>
        <v>4.2266974883969004</v>
      </c>
      <c r="AU124" s="4">
        <f t="shared" si="612"/>
        <v>4.5535620941662618</v>
      </c>
      <c r="AV124" s="4">
        <f t="shared" si="612"/>
        <v>4.2180296187132678</v>
      </c>
      <c r="AW124" s="4">
        <f t="shared" si="612"/>
        <v>4.4377186613545829</v>
      </c>
      <c r="AX124" s="108">
        <f t="shared" si="612"/>
        <v>4.7809022378326711</v>
      </c>
      <c r="AY124" s="4">
        <f t="shared" si="612"/>
        <v>2.7781918229845877</v>
      </c>
      <c r="AZ124" s="4">
        <f t="shared" si="612"/>
        <v>3.8769620944085035</v>
      </c>
      <c r="BA124" s="4">
        <f t="shared" si="612"/>
        <v>9.5222145479087779</v>
      </c>
      <c r="BB124" s="4">
        <f t="shared" si="612"/>
        <v>6.47334504138274</v>
      </c>
      <c r="BC124" s="4">
        <f t="shared" si="612"/>
        <v>4.444263764328019</v>
      </c>
      <c r="BD124" s="4">
        <f t="shared" si="612"/>
        <v>4.1899499472544468</v>
      </c>
      <c r="BE124" s="4">
        <f t="shared" si="612"/>
        <v>4.0908991383984157</v>
      </c>
      <c r="BF124" s="4">
        <f t="shared" si="612"/>
        <v>4.8929306800054606</v>
      </c>
      <c r="BG124" s="4">
        <f t="shared" si="612"/>
        <v>5.2713173192592171</v>
      </c>
      <c r="BH124" s="4">
        <f t="shared" si="612"/>
        <v>4.882896537362944</v>
      </c>
      <c r="BI124" s="4">
        <f t="shared" si="612"/>
        <v>5.1372140653505971</v>
      </c>
      <c r="BJ124" s="108">
        <f t="shared" si="612"/>
        <v>5.5344919530710435</v>
      </c>
      <c r="BK124" s="4">
        <f t="shared" si="612"/>
        <v>3.0037809990109374</v>
      </c>
      <c r="BL124" s="4">
        <f t="shared" si="612"/>
        <v>4.1917714164744755</v>
      </c>
      <c r="BM124" s="4">
        <f t="shared" si="612"/>
        <v>10.295418369198973</v>
      </c>
      <c r="BN124" s="4">
        <f t="shared" si="612"/>
        <v>6.9989806587430214</v>
      </c>
      <c r="BO124" s="4">
        <f t="shared" ref="BO124:CT124" si="613">IFERROR(BO24/BO36,"")</f>
        <v>4.8051379819914555</v>
      </c>
      <c r="BP124" s="4">
        <f t="shared" si="613"/>
        <v>4.5301738829715088</v>
      </c>
      <c r="BQ124" s="4">
        <f t="shared" si="613"/>
        <v>4.4673109499207309</v>
      </c>
      <c r="BR124" s="4">
        <f t="shared" si="613"/>
        <v>5.3431390177341251</v>
      </c>
      <c r="BS124" s="4">
        <f t="shared" si="613"/>
        <v>5.7563417684388964</v>
      </c>
      <c r="BT124" s="4">
        <f t="shared" si="613"/>
        <v>5.3321816135587863</v>
      </c>
      <c r="BU124" s="4">
        <f t="shared" si="613"/>
        <v>5.6098994059316389</v>
      </c>
      <c r="BV124" s="108">
        <f t="shared" si="613"/>
        <v>6.043731626657018</v>
      </c>
      <c r="BW124" s="4">
        <f t="shared" si="613"/>
        <v>3.3414059832997665</v>
      </c>
      <c r="BX124" s="4">
        <f t="shared" si="613"/>
        <v>4.662926523686207</v>
      </c>
      <c r="BY124" s="4">
        <f t="shared" si="613"/>
        <v>11.452623393896937</v>
      </c>
      <c r="BZ124" s="4">
        <f t="shared" si="613"/>
        <v>7.7856660847857375</v>
      </c>
      <c r="CA124" s="4">
        <f t="shared" si="613"/>
        <v>5.345235491167295</v>
      </c>
      <c r="CB124" s="4">
        <f t="shared" si="613"/>
        <v>5.0393654274175077</v>
      </c>
      <c r="CC124" s="4">
        <f t="shared" si="613"/>
        <v>4.969436700691821</v>
      </c>
      <c r="CD124" s="4">
        <f t="shared" si="613"/>
        <v>6.0625820001939887</v>
      </c>
      <c r="CE124" s="4">
        <f t="shared" si="613"/>
        <v>6.5314216748756593</v>
      </c>
      <c r="CF124" s="4">
        <f t="shared" si="613"/>
        <v>6.0501492034612498</v>
      </c>
      <c r="CG124" s="4">
        <f t="shared" si="613"/>
        <v>6.4276656621331067</v>
      </c>
      <c r="CH124" s="108">
        <f t="shared" si="613"/>
        <v>6.9247384733380661</v>
      </c>
      <c r="CI124" s="4">
        <f t="shared" si="613"/>
        <v>3.7513964974506484</v>
      </c>
      <c r="CJ124" s="4">
        <f t="shared" si="613"/>
        <v>5.2350676081425043</v>
      </c>
      <c r="CK124" s="4">
        <f t="shared" si="613"/>
        <v>12.857860284328092</v>
      </c>
      <c r="CL124" s="4">
        <f t="shared" si="613"/>
        <v>8.7409673133889481</v>
      </c>
      <c r="CM124" s="4">
        <f t="shared" si="613"/>
        <v>6.0010958859335233</v>
      </c>
      <c r="CN124" s="4">
        <f t="shared" si="613"/>
        <v>5.6576955653616361</v>
      </c>
      <c r="CO124" s="4">
        <f t="shared" si="613"/>
        <v>5.579186583866707</v>
      </c>
      <c r="CP124" s="4">
        <f t="shared" si="613"/>
        <v>6.8064608116177929</v>
      </c>
      <c r="CQ124" s="4">
        <f t="shared" si="613"/>
        <v>7.3328271143829031</v>
      </c>
      <c r="CR124" s="4">
        <f t="shared" si="613"/>
        <v>6.9283525609404641</v>
      </c>
      <c r="CS124" s="4">
        <f t="shared" si="613"/>
        <v>7.3606670436543764</v>
      </c>
      <c r="CT124" s="108">
        <f t="shared" si="613"/>
        <v>7.9298919616969794</v>
      </c>
    </row>
    <row r="125" spans="2:98" x14ac:dyDescent="0.25">
      <c r="B125" t="s">
        <v>7</v>
      </c>
      <c r="C125" s="6">
        <f t="shared" ref="C125:AH125" si="614">IFERROR(C25/C37,"")</f>
        <v>4.1451033210332104</v>
      </c>
      <c r="D125" s="6">
        <f t="shared" si="614"/>
        <v>2.6610794117647059</v>
      </c>
      <c r="E125" s="6">
        <f t="shared" si="614"/>
        <v>4.4387884615384614</v>
      </c>
      <c r="F125" s="13">
        <f t="shared" si="614"/>
        <v>2.920606413994169</v>
      </c>
      <c r="G125" s="13">
        <f t="shared" si="614"/>
        <v>3.5149638989169674</v>
      </c>
      <c r="H125" s="13">
        <f t="shared" si="614"/>
        <v>5.901559139784947</v>
      </c>
      <c r="I125" s="13">
        <f t="shared" si="614"/>
        <v>5.4647199999999998</v>
      </c>
      <c r="J125" s="13">
        <f t="shared" si="614"/>
        <v>3.0280604534005042</v>
      </c>
      <c r="K125" s="13">
        <f t="shared" si="614"/>
        <v>8.013208530805688</v>
      </c>
      <c r="L125" s="13">
        <f t="shared" si="614"/>
        <v>5.6231263858093135</v>
      </c>
      <c r="M125" s="13">
        <f t="shared" si="614"/>
        <v>8.529864440078585</v>
      </c>
      <c r="N125" s="100">
        <f t="shared" si="614"/>
        <v>8.067135245901639</v>
      </c>
      <c r="O125" s="13">
        <f t="shared" si="614"/>
        <v>2.0367464114832536</v>
      </c>
      <c r="P125" s="13">
        <f t="shared" si="614"/>
        <v>2.6288002812939522</v>
      </c>
      <c r="Q125" s="13">
        <f t="shared" si="614"/>
        <v>6.6801204819277107</v>
      </c>
      <c r="R125" s="13">
        <f t="shared" si="614"/>
        <v>5.4992391304347832</v>
      </c>
      <c r="S125" s="13">
        <f t="shared" si="614"/>
        <v>4.097053738317757</v>
      </c>
      <c r="T125" s="13">
        <f t="shared" si="614"/>
        <v>4.9593627760252366</v>
      </c>
      <c r="U125" s="13">
        <f t="shared" si="614"/>
        <v>3.2556662606577347</v>
      </c>
      <c r="V125" s="13">
        <f t="shared" si="614"/>
        <v>2.6862223806129792</v>
      </c>
      <c r="W125" s="13">
        <f t="shared" si="614"/>
        <v>4.2588218314532185</v>
      </c>
      <c r="X125" s="13">
        <f t="shared" si="614"/>
        <v>2.6414208633093526</v>
      </c>
      <c r="Y125" s="13">
        <f t="shared" si="614"/>
        <v>2.4195079268292683</v>
      </c>
      <c r="Z125" s="100">
        <f t="shared" si="614"/>
        <v>4.4837597633136275</v>
      </c>
      <c r="AA125" s="4">
        <f t="shared" si="614"/>
        <v>1.8293089171974521</v>
      </c>
      <c r="AB125" s="4">
        <f t="shared" si="614"/>
        <v>2.7273640020110657</v>
      </c>
      <c r="AC125" s="4">
        <f t="shared" si="614"/>
        <v>3.1405174927113704</v>
      </c>
      <c r="AD125" s="4">
        <f t="shared" si="614"/>
        <v>3.0724916943521596</v>
      </c>
      <c r="AE125" s="4">
        <f t="shared" si="614"/>
        <v>2.1031105047748975</v>
      </c>
      <c r="AF125" s="4">
        <f t="shared" si="614"/>
        <v>1.9330477528089887</v>
      </c>
      <c r="AG125" s="4">
        <f t="shared" si="614"/>
        <v>2.7402362204724411</v>
      </c>
      <c r="AH125" s="4">
        <f t="shared" si="614"/>
        <v>2.2285025899505122</v>
      </c>
      <c r="AI125" s="4">
        <f t="shared" ref="AI125:BN125" si="615">IFERROR(AI25/AI37,"")</f>
        <v>2.3914618418406435</v>
      </c>
      <c r="AJ125" s="4">
        <f t="shared" si="615"/>
        <v>2.1738388142331448</v>
      </c>
      <c r="AK125" s="4">
        <f t="shared" si="615"/>
        <v>2.2960284469286028</v>
      </c>
      <c r="AL125" s="108">
        <f t="shared" si="615"/>
        <v>2.4639255271102569</v>
      </c>
      <c r="AM125" s="4">
        <f t="shared" si="615"/>
        <v>2.8452661932989693</v>
      </c>
      <c r="AN125" s="4">
        <f t="shared" si="615"/>
        <v>2.5270094084466517</v>
      </c>
      <c r="AO125" s="4">
        <f t="shared" si="615"/>
        <v>2.9004209369110687</v>
      </c>
      <c r="AP125" s="4">
        <f t="shared" si="615"/>
        <v>2.6945385662191077</v>
      </c>
      <c r="AQ125" s="4">
        <f t="shared" si="615"/>
        <v>2.8526948775783958</v>
      </c>
      <c r="AR125" s="4">
        <f t="shared" si="615"/>
        <v>2.1056128128335101</v>
      </c>
      <c r="AS125" s="4">
        <f t="shared" si="615"/>
        <v>2.4165877135651117</v>
      </c>
      <c r="AT125" s="4">
        <f t="shared" si="615"/>
        <v>2.2068730254984841</v>
      </c>
      <c r="AU125" s="4">
        <f t="shared" si="615"/>
        <v>2.3682506154880603</v>
      </c>
      <c r="AV125" s="4">
        <f t="shared" si="615"/>
        <v>2.1937443772782408</v>
      </c>
      <c r="AW125" s="4">
        <f t="shared" si="615"/>
        <v>2.3170528847592391</v>
      </c>
      <c r="AX125" s="108">
        <f t="shared" si="615"/>
        <v>2.4864873769572582</v>
      </c>
      <c r="AY125" s="4">
        <f t="shared" si="615"/>
        <v>3.1369059781121145</v>
      </c>
      <c r="AZ125" s="4">
        <f t="shared" si="615"/>
        <v>2.7860278728124337</v>
      </c>
      <c r="BA125" s="4">
        <f t="shared" si="615"/>
        <v>3.3895769279211208</v>
      </c>
      <c r="BB125" s="4">
        <f t="shared" si="615"/>
        <v>3.1489724954119609</v>
      </c>
      <c r="BC125" s="4">
        <f t="shared" si="615"/>
        <v>3.3023509076566913</v>
      </c>
      <c r="BD125" s="4">
        <f t="shared" si="615"/>
        <v>2.4375100324563919</v>
      </c>
      <c r="BE125" s="4">
        <f t="shared" si="615"/>
        <v>2.7975023519158131</v>
      </c>
      <c r="BF125" s="4">
        <f t="shared" si="615"/>
        <v>2.554731386142683</v>
      </c>
      <c r="BG125" s="4">
        <f t="shared" si="615"/>
        <v>2.7415461187543655</v>
      </c>
      <c r="BH125" s="4">
        <f t="shared" si="615"/>
        <v>2.5395333347467237</v>
      </c>
      <c r="BI125" s="4">
        <f t="shared" si="615"/>
        <v>2.6822783457194141</v>
      </c>
      <c r="BJ125" s="108">
        <f t="shared" si="615"/>
        <v>2.8784199497501475</v>
      </c>
      <c r="BK125" s="4">
        <f t="shared" si="615"/>
        <v>3.3916227435348181</v>
      </c>
      <c r="BL125" s="4">
        <f t="shared" si="615"/>
        <v>3.0122533360848025</v>
      </c>
      <c r="BM125" s="4">
        <f t="shared" si="615"/>
        <v>3.6648105744683153</v>
      </c>
      <c r="BN125" s="4">
        <f t="shared" si="615"/>
        <v>3.404669062039412</v>
      </c>
      <c r="BO125" s="4">
        <f t="shared" ref="BO125:CT125" si="616">IFERROR(BO25/BO37,"")</f>
        <v>3.5705018013584131</v>
      </c>
      <c r="BP125" s="4">
        <f t="shared" si="616"/>
        <v>2.6354358470918511</v>
      </c>
      <c r="BQ125" s="4">
        <f t="shared" si="616"/>
        <v>3.0549061383202898</v>
      </c>
      <c r="BR125" s="4">
        <f t="shared" si="616"/>
        <v>2.7897973304444426</v>
      </c>
      <c r="BS125" s="4">
        <f t="shared" si="616"/>
        <v>2.9938012602331923</v>
      </c>
      <c r="BT125" s="4">
        <f t="shared" si="616"/>
        <v>2.7732008759434383</v>
      </c>
      <c r="BU125" s="4">
        <f t="shared" si="616"/>
        <v>2.9290801408657492</v>
      </c>
      <c r="BV125" s="108">
        <f t="shared" si="616"/>
        <v>3.1432691261665573</v>
      </c>
      <c r="BW125" s="4">
        <f t="shared" si="616"/>
        <v>3.7728411399081305</v>
      </c>
      <c r="BX125" s="4">
        <f t="shared" si="616"/>
        <v>3.3508306110607338</v>
      </c>
      <c r="BY125" s="4">
        <f t="shared" si="616"/>
        <v>4.0767352830385537</v>
      </c>
      <c r="BZ125" s="4">
        <f t="shared" si="616"/>
        <v>3.787353864612641</v>
      </c>
      <c r="CA125" s="4">
        <f t="shared" si="616"/>
        <v>3.9718262038310987</v>
      </c>
      <c r="CB125" s="4">
        <f t="shared" si="616"/>
        <v>2.9316588363049747</v>
      </c>
      <c r="CC125" s="4">
        <f t="shared" si="616"/>
        <v>3.3982775882674905</v>
      </c>
      <c r="CD125" s="4">
        <f t="shared" si="616"/>
        <v>3.1654379613941255</v>
      </c>
      <c r="CE125" s="4">
        <f t="shared" si="616"/>
        <v>3.3969106123210704</v>
      </c>
      <c r="CF125" s="4">
        <f t="shared" si="616"/>
        <v>3.1466068274874703</v>
      </c>
      <c r="CG125" s="4">
        <f t="shared" si="616"/>
        <v>3.3560580111600307</v>
      </c>
      <c r="CH125" s="108">
        <f t="shared" si="616"/>
        <v>3.601469753226108</v>
      </c>
      <c r="CI125" s="4">
        <f t="shared" si="616"/>
        <v>4.23576874777486</v>
      </c>
      <c r="CJ125" s="4">
        <f t="shared" si="616"/>
        <v>3.761977527037887</v>
      </c>
      <c r="CK125" s="4">
        <f t="shared" si="616"/>
        <v>4.5769507022673865</v>
      </c>
      <c r="CL125" s="4">
        <f t="shared" si="616"/>
        <v>4.2520621838006134</v>
      </c>
      <c r="CM125" s="4">
        <f t="shared" si="616"/>
        <v>4.459169279041177</v>
      </c>
      <c r="CN125" s="4">
        <f t="shared" si="616"/>
        <v>3.2913733755195964</v>
      </c>
      <c r="CO125" s="4">
        <f t="shared" si="616"/>
        <v>3.8152462483479122</v>
      </c>
      <c r="CP125" s="4">
        <f t="shared" si="616"/>
        <v>3.553837199257186</v>
      </c>
      <c r="CQ125" s="4">
        <f t="shared" si="616"/>
        <v>3.8137115444528673</v>
      </c>
      <c r="CR125" s="4">
        <f t="shared" si="616"/>
        <v>3.6033493949245878</v>
      </c>
      <c r="CS125" s="4">
        <f t="shared" si="616"/>
        <v>3.8432032557119546</v>
      </c>
      <c r="CT125" s="108">
        <f t="shared" si="616"/>
        <v>4.1242374937858921</v>
      </c>
    </row>
    <row r="126" spans="2:98" x14ac:dyDescent="0.25">
      <c r="B126" t="s">
        <v>8</v>
      </c>
      <c r="C126" s="6">
        <f t="shared" ref="C126:AH126" si="617">IFERROR(C26/C38,"")</f>
        <v>2.4204748858447487</v>
      </c>
      <c r="D126" s="6">
        <f t="shared" si="617"/>
        <v>2.0335540540540542</v>
      </c>
      <c r="E126" s="6">
        <f t="shared" si="617"/>
        <v>3.5324690909090908</v>
      </c>
      <c r="F126" s="13">
        <f t="shared" si="617"/>
        <v>7.8448360927152319</v>
      </c>
      <c r="G126" s="13">
        <f t="shared" si="617"/>
        <v>4.3261281250000003</v>
      </c>
      <c r="H126" s="13">
        <f t="shared" si="617"/>
        <v>4.6370642570281122</v>
      </c>
      <c r="I126" s="13">
        <f t="shared" si="617"/>
        <v>5.8922531120331945</v>
      </c>
      <c r="J126" s="13">
        <f t="shared" si="617"/>
        <v>3.0479574468085104</v>
      </c>
      <c r="K126" s="13">
        <f t="shared" si="617"/>
        <v>6.5023785046728975</v>
      </c>
      <c r="L126" s="13">
        <f t="shared" si="617"/>
        <v>3.9401776859504132</v>
      </c>
      <c r="M126" s="13">
        <f t="shared" si="617"/>
        <v>7.9721564986737405</v>
      </c>
      <c r="N126" s="100">
        <f t="shared" si="617"/>
        <v>8.6926903553299493</v>
      </c>
      <c r="O126" s="13">
        <f t="shared" si="617"/>
        <v>2.5446328871892927</v>
      </c>
      <c r="P126" s="13">
        <f t="shared" si="617"/>
        <v>2.342115234375</v>
      </c>
      <c r="Q126" s="13">
        <f t="shared" si="617"/>
        <v>5.0057450381679391</v>
      </c>
      <c r="R126" s="13">
        <f t="shared" si="617"/>
        <v>2.0575721393034825</v>
      </c>
      <c r="S126" s="13">
        <f t="shared" si="617"/>
        <v>2.6512443609022558</v>
      </c>
      <c r="T126" s="13">
        <f t="shared" si="617"/>
        <v>3.6038308157099697</v>
      </c>
      <c r="U126" s="13">
        <f t="shared" si="617"/>
        <v>2.9135930851063829</v>
      </c>
      <c r="V126" s="13">
        <f t="shared" si="617"/>
        <v>2.7690724070450101</v>
      </c>
      <c r="W126" s="13">
        <f t="shared" si="617"/>
        <v>2.8250472797927459</v>
      </c>
      <c r="X126" s="13">
        <f t="shared" si="617"/>
        <v>2.3671070578905629</v>
      </c>
      <c r="Y126" s="13">
        <f t="shared" si="617"/>
        <v>1.919484604105572</v>
      </c>
      <c r="Z126" s="100">
        <f t="shared" si="617"/>
        <v>4.2420568540745549</v>
      </c>
      <c r="AA126" s="4">
        <f t="shared" si="617"/>
        <v>0.96757845894263217</v>
      </c>
      <c r="AB126" s="4">
        <f t="shared" si="617"/>
        <v>2.9808950980392157</v>
      </c>
      <c r="AC126" s="4">
        <f t="shared" si="617"/>
        <v>4.2757469244288231</v>
      </c>
      <c r="AD126" s="4">
        <f t="shared" si="617"/>
        <v>2.382046511627907</v>
      </c>
      <c r="AE126" s="4">
        <f t="shared" si="617"/>
        <v>2.6484025559105433</v>
      </c>
      <c r="AF126" s="4">
        <f t="shared" si="617"/>
        <v>2.5887346221441123</v>
      </c>
      <c r="AG126" s="4">
        <f t="shared" si="617"/>
        <v>3.262088122605364</v>
      </c>
      <c r="AH126" s="4">
        <f t="shared" si="617"/>
        <v>2.0840369090711315</v>
      </c>
      <c r="AI126" s="4">
        <f t="shared" ref="AI126:BN126" si="618">IFERROR(AI26/AI38,"")</f>
        <v>2.280283718008663</v>
      </c>
      <c r="AJ126" s="4">
        <f t="shared" si="618"/>
        <v>2.0727778996698749</v>
      </c>
      <c r="AK126" s="4">
        <f t="shared" si="618"/>
        <v>2.1471853114528958</v>
      </c>
      <c r="AL126" s="108">
        <f t="shared" si="618"/>
        <v>2.3493785949480435</v>
      </c>
      <c r="AM126" s="4">
        <f t="shared" si="618"/>
        <v>1.8992302645917947</v>
      </c>
      <c r="AN126" s="4">
        <f t="shared" si="618"/>
        <v>2.247341805018312</v>
      </c>
      <c r="AO126" s="4">
        <f t="shared" si="618"/>
        <v>5.1316890631889649</v>
      </c>
      <c r="AP126" s="4">
        <f t="shared" si="618"/>
        <v>2.2799492041864147</v>
      </c>
      <c r="AQ126" s="4">
        <f t="shared" si="618"/>
        <v>2.1141404882185215</v>
      </c>
      <c r="AR126" s="4">
        <f t="shared" si="618"/>
        <v>2.6026750107429253</v>
      </c>
      <c r="AS126" s="4">
        <f t="shared" si="618"/>
        <v>3.4638731870159862</v>
      </c>
      <c r="AT126" s="4">
        <f t="shared" si="618"/>
        <v>2.3125756751959208</v>
      </c>
      <c r="AU126" s="4">
        <f t="shared" si="618"/>
        <v>2.5303432179435372</v>
      </c>
      <c r="AV126" s="4">
        <f t="shared" si="618"/>
        <v>2.343893070541355</v>
      </c>
      <c r="AW126" s="4">
        <f t="shared" si="618"/>
        <v>2.428032821791557</v>
      </c>
      <c r="AX126" s="108">
        <f t="shared" si="618"/>
        <v>2.6566725791769294</v>
      </c>
      <c r="AY126" s="4">
        <f t="shared" si="618"/>
        <v>2.0939013667124531</v>
      </c>
      <c r="AZ126" s="4">
        <f t="shared" si="618"/>
        <v>2.4776943400326883</v>
      </c>
      <c r="BA126" s="4">
        <f t="shared" si="618"/>
        <v>5.9971484236957835</v>
      </c>
      <c r="BB126" s="4">
        <f t="shared" si="618"/>
        <v>2.6644626374724538</v>
      </c>
      <c r="BC126" s="4">
        <f t="shared" si="618"/>
        <v>2.4473818826739651</v>
      </c>
      <c r="BD126" s="4">
        <f t="shared" si="618"/>
        <v>3.0129216593112784</v>
      </c>
      <c r="BE126" s="4">
        <f t="shared" si="618"/>
        <v>4.0098661981193802</v>
      </c>
      <c r="BF126" s="4">
        <f t="shared" si="618"/>
        <v>2.6770954159986777</v>
      </c>
      <c r="BG126" s="4">
        <f t="shared" si="618"/>
        <v>2.9291885676718867</v>
      </c>
      <c r="BH126" s="4">
        <f t="shared" si="618"/>
        <v>2.7133492157854362</v>
      </c>
      <c r="BI126" s="4">
        <f t="shared" si="618"/>
        <v>2.8107514953264507</v>
      </c>
      <c r="BJ126" s="108">
        <f t="shared" si="618"/>
        <v>3.0754305944696916</v>
      </c>
      <c r="BK126" s="4">
        <f t="shared" si="618"/>
        <v>2.2639261576895047</v>
      </c>
      <c r="BL126" s="4">
        <f t="shared" si="618"/>
        <v>2.6788831204433436</v>
      </c>
      <c r="BM126" s="4">
        <f t="shared" si="618"/>
        <v>6.4841168756998835</v>
      </c>
      <c r="BN126" s="4">
        <f t="shared" si="618"/>
        <v>2.880817003635217</v>
      </c>
      <c r="BO126" s="4">
        <f t="shared" ref="BO126:CT126" si="619">IFERROR(BO26/BO38,"")</f>
        <v>2.6461092915470923</v>
      </c>
      <c r="BP126" s="4">
        <f t="shared" si="619"/>
        <v>3.257570898047355</v>
      </c>
      <c r="BQ126" s="4">
        <f t="shared" si="619"/>
        <v>4.3788220067407408</v>
      </c>
      <c r="BR126" s="4">
        <f t="shared" si="619"/>
        <v>2.9234203194155488</v>
      </c>
      <c r="BS126" s="4">
        <f t="shared" si="619"/>
        <v>3.1987090661605131</v>
      </c>
      <c r="BT126" s="4">
        <f t="shared" si="619"/>
        <v>2.9630099038282869</v>
      </c>
      <c r="BU126" s="4">
        <f t="shared" si="619"/>
        <v>3.0693743619144285</v>
      </c>
      <c r="BV126" s="108">
        <f t="shared" si="619"/>
        <v>3.3584071143280378</v>
      </c>
      <c r="BW126" s="4">
        <f t="shared" si="619"/>
        <v>2.5183914578138049</v>
      </c>
      <c r="BX126" s="4">
        <f t="shared" si="619"/>
        <v>2.979989583181176</v>
      </c>
      <c r="BY126" s="4">
        <f t="shared" si="619"/>
        <v>7.2129316125285499</v>
      </c>
      <c r="BZ126" s="4">
        <f t="shared" si="619"/>
        <v>3.2046208348438165</v>
      </c>
      <c r="CA126" s="4">
        <f t="shared" si="619"/>
        <v>2.9435319759169851</v>
      </c>
      <c r="CB126" s="4">
        <f t="shared" si="619"/>
        <v>3.6237218669878786</v>
      </c>
      <c r="CC126" s="4">
        <f t="shared" si="619"/>
        <v>4.8710016002984009</v>
      </c>
      <c r="CD126" s="4">
        <f t="shared" si="619"/>
        <v>3.3170530185842138</v>
      </c>
      <c r="CE126" s="4">
        <f t="shared" si="619"/>
        <v>3.6294088445008952</v>
      </c>
      <c r="CF126" s="4">
        <f t="shared" si="619"/>
        <v>3.3619732613589584</v>
      </c>
      <c r="CG126" s="4">
        <f t="shared" si="619"/>
        <v>3.5168032013994188</v>
      </c>
      <c r="CH126" s="108">
        <f t="shared" si="619"/>
        <v>3.8479688361978646</v>
      </c>
      <c r="CI126" s="4">
        <f t="shared" si="619"/>
        <v>2.8273980896875592</v>
      </c>
      <c r="CJ126" s="4">
        <f t="shared" si="619"/>
        <v>3.3456343050375064</v>
      </c>
      <c r="CK126" s="4">
        <f t="shared" si="619"/>
        <v>8.0979583213858053</v>
      </c>
      <c r="CL126" s="4">
        <f t="shared" si="619"/>
        <v>3.5978278112791529</v>
      </c>
      <c r="CM126" s="4">
        <f t="shared" si="619"/>
        <v>3.3047033493620002</v>
      </c>
      <c r="CN126" s="4">
        <f t="shared" si="619"/>
        <v>4.0683525400672931</v>
      </c>
      <c r="CO126" s="4">
        <f t="shared" si="619"/>
        <v>5.4686734966550166</v>
      </c>
      <c r="CP126" s="4">
        <f t="shared" si="619"/>
        <v>3.7240554239644976</v>
      </c>
      <c r="CQ126" s="4">
        <f t="shared" si="619"/>
        <v>4.0747373097211552</v>
      </c>
      <c r="CR126" s="4">
        <f t="shared" si="619"/>
        <v>3.8499771281382573</v>
      </c>
      <c r="CS126" s="4">
        <f t="shared" si="619"/>
        <v>4.0272812532953521</v>
      </c>
      <c r="CT126" s="108">
        <f t="shared" si="619"/>
        <v>4.4065169046473311</v>
      </c>
    </row>
    <row r="127" spans="2:98" x14ac:dyDescent="0.25">
      <c r="B127" t="s">
        <v>1</v>
      </c>
      <c r="C127" s="6">
        <f t="shared" ref="C127:AH127" si="620">IFERROR(C27/C39,"")</f>
        <v>3.407437869822485</v>
      </c>
      <c r="D127" s="6">
        <f t="shared" si="620"/>
        <v>3.6211576086956523</v>
      </c>
      <c r="E127" s="6">
        <f t="shared" si="620"/>
        <v>4.3756133333333338</v>
      </c>
      <c r="F127" s="13">
        <f t="shared" si="620"/>
        <v>7.6273274509803919</v>
      </c>
      <c r="G127" s="13">
        <f t="shared" si="620"/>
        <v>4.2316666666666665</v>
      </c>
      <c r="H127" s="13">
        <f t="shared" si="620"/>
        <v>3.5781587301587301</v>
      </c>
      <c r="I127" s="13">
        <f t="shared" si="620"/>
        <v>6.4126157407407405</v>
      </c>
      <c r="J127" s="13">
        <f t="shared" si="620"/>
        <v>3.4290967741935487</v>
      </c>
      <c r="K127" s="13">
        <f t="shared" si="620"/>
        <v>7.4977086776859503</v>
      </c>
      <c r="L127" s="13">
        <f t="shared" si="620"/>
        <v>6.3719433962264151</v>
      </c>
      <c r="M127" s="13">
        <f t="shared" si="620"/>
        <v>8.9208033333333336</v>
      </c>
      <c r="N127" s="100">
        <f t="shared" si="620"/>
        <v>9.828736842105263</v>
      </c>
      <c r="O127" s="13">
        <f t="shared" si="620"/>
        <v>1.9719178082191782</v>
      </c>
      <c r="P127" s="13">
        <f t="shared" si="620"/>
        <v>3.1697131979695432</v>
      </c>
      <c r="Q127" s="13">
        <f t="shared" si="620"/>
        <v>6.438784090909091</v>
      </c>
      <c r="R127" s="13">
        <f t="shared" si="620"/>
        <v>3.1960477876106195</v>
      </c>
      <c r="S127" s="13">
        <f t="shared" si="620"/>
        <v>5.057856127886323</v>
      </c>
      <c r="T127" s="13">
        <f t="shared" si="620"/>
        <v>4.7009134199134204</v>
      </c>
      <c r="U127" s="13">
        <f t="shared" si="620"/>
        <v>2.8617603423680458</v>
      </c>
      <c r="V127" s="13">
        <f t="shared" si="620"/>
        <v>2.0070321543408363</v>
      </c>
      <c r="W127" s="13">
        <f t="shared" si="620"/>
        <v>3.1911163636363638</v>
      </c>
      <c r="X127" s="13">
        <f t="shared" si="620"/>
        <v>1.9856641509433963</v>
      </c>
      <c r="Y127" s="13">
        <f t="shared" si="620"/>
        <v>3.7770566037735849</v>
      </c>
      <c r="Z127" s="100">
        <f t="shared" si="620"/>
        <v>9.9229032738095384</v>
      </c>
      <c r="AA127" s="4">
        <f t="shared" si="620"/>
        <v>0.48317080152671754</v>
      </c>
      <c r="AB127" s="4">
        <f t="shared" si="620"/>
        <v>1.911311986863711</v>
      </c>
      <c r="AC127" s="4">
        <f t="shared" si="620"/>
        <v>2.8903814713896456</v>
      </c>
      <c r="AD127" s="4">
        <f t="shared" si="620"/>
        <v>2.6360863509749306</v>
      </c>
      <c r="AE127" s="4">
        <f t="shared" si="620"/>
        <v>1.6888228299643282</v>
      </c>
      <c r="AF127" s="4">
        <f t="shared" si="620"/>
        <v>1.176320645905421</v>
      </c>
      <c r="AG127" s="4">
        <f t="shared" si="620"/>
        <v>1.2048347613219095</v>
      </c>
      <c r="AH127" s="4">
        <f t="shared" si="620"/>
        <v>1.341608495989534</v>
      </c>
      <c r="AI127" s="4">
        <f t="shared" ref="AI127:BN127" si="621">IFERROR(AI27/AI39,"")</f>
        <v>1.4518120510172459</v>
      </c>
      <c r="AJ127" s="4">
        <f t="shared" si="621"/>
        <v>1.3196971543746769</v>
      </c>
      <c r="AK127" s="4">
        <f t="shared" si="621"/>
        <v>1.3822605750265131</v>
      </c>
      <c r="AL127" s="108">
        <f t="shared" si="621"/>
        <v>1.4958034079751197</v>
      </c>
      <c r="AM127" s="4">
        <f t="shared" si="621"/>
        <v>1.4188382748155162</v>
      </c>
      <c r="AN127" s="4">
        <f t="shared" si="621"/>
        <v>1.8591963155431603</v>
      </c>
      <c r="AO127" s="4">
        <f t="shared" si="621"/>
        <v>3.3772800663160316</v>
      </c>
      <c r="AP127" s="4">
        <f t="shared" si="621"/>
        <v>2.7766679700412928</v>
      </c>
      <c r="AQ127" s="4">
        <f t="shared" si="621"/>
        <v>1.9003878922604454</v>
      </c>
      <c r="AR127" s="4">
        <f t="shared" si="621"/>
        <v>1.3680129372305287</v>
      </c>
      <c r="AS127" s="4">
        <f t="shared" si="621"/>
        <v>1.2757797769552386</v>
      </c>
      <c r="AT127" s="4">
        <f t="shared" si="621"/>
        <v>1.4640774762090343</v>
      </c>
      <c r="AU127" s="4">
        <f t="shared" si="621"/>
        <v>1.5843409831833482</v>
      </c>
      <c r="AV127" s="4">
        <f t="shared" si="621"/>
        <v>1.4675976861653521</v>
      </c>
      <c r="AW127" s="4">
        <f t="shared" si="621"/>
        <v>1.5371726875835614</v>
      </c>
      <c r="AX127" s="108">
        <f t="shared" si="621"/>
        <v>1.6634404440636397</v>
      </c>
      <c r="AY127" s="4">
        <f t="shared" si="621"/>
        <v>1.564269197984107</v>
      </c>
      <c r="AZ127" s="4">
        <f t="shared" si="621"/>
        <v>2.0497639378863344</v>
      </c>
      <c r="BA127" s="4">
        <f t="shared" si="621"/>
        <v>3.9468583495002316</v>
      </c>
      <c r="BB127" s="4">
        <f t="shared" si="621"/>
        <v>3.2449530231887573</v>
      </c>
      <c r="BC127" s="4">
        <f t="shared" si="621"/>
        <v>2.1999365337779992</v>
      </c>
      <c r="BD127" s="4">
        <f t="shared" si="621"/>
        <v>1.5836459764614912</v>
      </c>
      <c r="BE127" s="4">
        <f t="shared" si="621"/>
        <v>1.4768745642978083</v>
      </c>
      <c r="BF127" s="4">
        <f t="shared" si="621"/>
        <v>1.6948526883964838</v>
      </c>
      <c r="BG127" s="4">
        <f t="shared" si="621"/>
        <v>1.8340727306576239</v>
      </c>
      <c r="BH127" s="4">
        <f t="shared" si="621"/>
        <v>1.698927771447166</v>
      </c>
      <c r="BI127" s="4">
        <f t="shared" si="621"/>
        <v>1.7794695324639203</v>
      </c>
      <c r="BJ127" s="108">
        <f t="shared" si="621"/>
        <v>1.9256402440591713</v>
      </c>
      <c r="BK127" s="4">
        <f t="shared" si="621"/>
        <v>1.6912878568604166</v>
      </c>
      <c r="BL127" s="4">
        <f t="shared" si="621"/>
        <v>2.216204769642705</v>
      </c>
      <c r="BM127" s="4">
        <f t="shared" si="621"/>
        <v>4.2673432474796504</v>
      </c>
      <c r="BN127" s="4">
        <f t="shared" si="621"/>
        <v>3.5084432086716846</v>
      </c>
      <c r="BO127" s="4">
        <f t="shared" ref="BO127:CT127" si="622">IFERROR(BO27/BO39,"")</f>
        <v>2.3785713803207726</v>
      </c>
      <c r="BP127" s="4">
        <f t="shared" si="622"/>
        <v>1.712238029750164</v>
      </c>
      <c r="BQ127" s="4">
        <f t="shared" si="622"/>
        <v>1.6127647467079784</v>
      </c>
      <c r="BR127" s="4">
        <f t="shared" si="622"/>
        <v>1.8507994739612208</v>
      </c>
      <c r="BS127" s="4">
        <f t="shared" si="622"/>
        <v>2.0028294307508934</v>
      </c>
      <c r="BT127" s="4">
        <f t="shared" si="622"/>
        <v>1.8552495135535629</v>
      </c>
      <c r="BU127" s="4">
        <f t="shared" si="622"/>
        <v>1.9432020830849908</v>
      </c>
      <c r="BV127" s="108">
        <f t="shared" si="622"/>
        <v>2.1028222541955439</v>
      </c>
      <c r="BW127" s="4">
        <f t="shared" si="622"/>
        <v>1.8813886119715271</v>
      </c>
      <c r="BX127" s="4">
        <f t="shared" si="622"/>
        <v>2.4653061857505438</v>
      </c>
      <c r="BY127" s="4">
        <f t="shared" si="622"/>
        <v>4.7469926284963622</v>
      </c>
      <c r="BZ127" s="4">
        <f t="shared" si="622"/>
        <v>3.9027922253263814</v>
      </c>
      <c r="CA127" s="4">
        <f t="shared" si="622"/>
        <v>2.6459228034688267</v>
      </c>
      <c r="CB127" s="4">
        <f t="shared" si="622"/>
        <v>1.9046935842940822</v>
      </c>
      <c r="CC127" s="4">
        <f t="shared" si="622"/>
        <v>1.7940395042379549</v>
      </c>
      <c r="CD127" s="4">
        <f t="shared" si="622"/>
        <v>2.1000059215311508</v>
      </c>
      <c r="CE127" s="4">
        <f t="shared" si="622"/>
        <v>2.2725064079426391</v>
      </c>
      <c r="CF127" s="4">
        <f t="shared" si="622"/>
        <v>2.1050551500545223</v>
      </c>
      <c r="CG127" s="4">
        <f t="shared" si="622"/>
        <v>2.2264665371404555</v>
      </c>
      <c r="CH127" s="108">
        <f t="shared" si="622"/>
        <v>2.4093548598341368</v>
      </c>
      <c r="CI127" s="4">
        <f t="shared" si="622"/>
        <v>2.1122349946604331</v>
      </c>
      <c r="CJ127" s="4">
        <f t="shared" si="622"/>
        <v>2.7677992547421364</v>
      </c>
      <c r="CK127" s="4">
        <f t="shared" si="622"/>
        <v>5.3294486240128665</v>
      </c>
      <c r="CL127" s="4">
        <f t="shared" si="622"/>
        <v>4.3816648313739268</v>
      </c>
      <c r="CM127" s="4">
        <f t="shared" si="622"/>
        <v>2.9705775314544525</v>
      </c>
      <c r="CN127" s="4">
        <f t="shared" si="622"/>
        <v>2.1383994870869656</v>
      </c>
      <c r="CO127" s="4">
        <f t="shared" si="622"/>
        <v>2.0141681514079521</v>
      </c>
      <c r="CP127" s="4">
        <f t="shared" si="622"/>
        <v>2.3576766481030234</v>
      </c>
      <c r="CQ127" s="4">
        <f t="shared" si="622"/>
        <v>2.5513429441972013</v>
      </c>
      <c r="CR127" s="4">
        <f t="shared" si="622"/>
        <v>2.4106123253055363</v>
      </c>
      <c r="CS127" s="4">
        <f t="shared" si="622"/>
        <v>2.5496470608725414</v>
      </c>
      <c r="CT127" s="108">
        <f t="shared" si="622"/>
        <v>2.7590823551585006</v>
      </c>
    </row>
    <row r="128" spans="2:98" x14ac:dyDescent="0.25">
      <c r="B128" t="s">
        <v>2</v>
      </c>
      <c r="C128" s="6">
        <f t="shared" ref="C128:AH128" si="623">IFERROR(C28/C40,"")</f>
        <v>0.47460526315789475</v>
      </c>
      <c r="D128" s="6">
        <f t="shared" si="623"/>
        <v>1.4496410256410257</v>
      </c>
      <c r="E128" s="6">
        <f t="shared" si="623"/>
        <v>1.2725949367088607</v>
      </c>
      <c r="F128" s="13">
        <f t="shared" si="623"/>
        <v>0.60564102564102562</v>
      </c>
      <c r="G128" s="13">
        <f t="shared" si="623"/>
        <v>-0.34982000000000002</v>
      </c>
      <c r="H128" s="13">
        <f t="shared" si="623"/>
        <v>2.841933884297521</v>
      </c>
      <c r="I128" s="13">
        <f t="shared" si="623"/>
        <v>3.8517647058823528</v>
      </c>
      <c r="J128" s="13">
        <f t="shared" si="623"/>
        <v>3.9380909090909091</v>
      </c>
      <c r="K128" s="13">
        <f t="shared" si="623"/>
        <v>12.583060344827587</v>
      </c>
      <c r="L128" s="13">
        <f t="shared" si="623"/>
        <v>3.4396280000000004</v>
      </c>
      <c r="M128" s="13">
        <f t="shared" si="623"/>
        <v>15.87968656716418</v>
      </c>
      <c r="N128" s="100">
        <f t="shared" si="623"/>
        <v>12.91937573964497</v>
      </c>
      <c r="O128" s="13">
        <f t="shared" si="623"/>
        <v>4.197111111111111</v>
      </c>
      <c r="P128" s="13">
        <f t="shared" si="623"/>
        <v>3.8760633484162899</v>
      </c>
      <c r="Q128" s="13">
        <f t="shared" si="623"/>
        <v>7.6595152838427945</v>
      </c>
      <c r="R128" s="13">
        <f t="shared" si="623"/>
        <v>1.645592156862745</v>
      </c>
      <c r="S128" s="13">
        <f t="shared" si="623"/>
        <v>4.0088852459016397</v>
      </c>
      <c r="T128" s="13">
        <f t="shared" si="623"/>
        <v>5.3240182370820675</v>
      </c>
      <c r="U128" s="13">
        <f t="shared" si="623"/>
        <v>2.1859625668449199</v>
      </c>
      <c r="V128" s="13">
        <f t="shared" si="623"/>
        <v>5.2738941176470595</v>
      </c>
      <c r="W128" s="13">
        <f t="shared" si="623"/>
        <v>4.6879408713692952</v>
      </c>
      <c r="X128" s="13">
        <f t="shared" si="623"/>
        <v>5.5437735191637634</v>
      </c>
      <c r="Y128" s="13">
        <f t="shared" si="623"/>
        <v>3.9029850000000001</v>
      </c>
      <c r="Z128" s="100">
        <f t="shared" si="623"/>
        <v>9.1417713068182103</v>
      </c>
      <c r="AA128" s="4">
        <f t="shared" si="623"/>
        <v>1.7340543337645538</v>
      </c>
      <c r="AB128" s="4">
        <f t="shared" si="623"/>
        <v>4.0283481561822132</v>
      </c>
      <c r="AC128" s="4">
        <f t="shared" si="623"/>
        <v>4.0853563218390807</v>
      </c>
      <c r="AD128" s="4">
        <f t="shared" si="623"/>
        <v>5.4277304964539006</v>
      </c>
      <c r="AE128" s="4">
        <f t="shared" si="623"/>
        <v>4.71486301369863</v>
      </c>
      <c r="AF128" s="4">
        <f t="shared" si="623"/>
        <v>4.3390486257928114</v>
      </c>
      <c r="AG128" s="4">
        <f t="shared" si="623"/>
        <v>3.2614963503649634</v>
      </c>
      <c r="AH128" s="4">
        <f t="shared" si="623"/>
        <v>3.5844073658147853</v>
      </c>
      <c r="AI128" s="4">
        <f t="shared" ref="AI128:BN128" si="624">IFERROR(AI28/AI40,"")</f>
        <v>3.8465171544399919</v>
      </c>
      <c r="AJ128" s="4">
        <f t="shared" si="624"/>
        <v>3.4964840933859525</v>
      </c>
      <c r="AK128" s="4">
        <f t="shared" si="624"/>
        <v>3.6930184934063397</v>
      </c>
      <c r="AL128" s="108">
        <f t="shared" si="624"/>
        <v>3.9630704707366777</v>
      </c>
      <c r="AM128" s="4">
        <f t="shared" si="624"/>
        <v>2.9167959331403348</v>
      </c>
      <c r="AN128" s="4">
        <f t="shared" si="624"/>
        <v>3.2705780717513884</v>
      </c>
      <c r="AO128" s="4">
        <f t="shared" si="624"/>
        <v>4.6413206747106912</v>
      </c>
      <c r="AP128" s="4">
        <f t="shared" si="624"/>
        <v>7.1805634542705379</v>
      </c>
      <c r="AQ128" s="4">
        <f t="shared" si="624"/>
        <v>5.8777683427316401</v>
      </c>
      <c r="AR128" s="4">
        <f t="shared" si="624"/>
        <v>5.2653336629315692</v>
      </c>
      <c r="AS128" s="4">
        <f t="shared" si="624"/>
        <v>3.5370401464132795</v>
      </c>
      <c r="AT128" s="4">
        <f t="shared" si="624"/>
        <v>3.6212260957366058</v>
      </c>
      <c r="AU128" s="4">
        <f t="shared" si="624"/>
        <v>3.8860282539873441</v>
      </c>
      <c r="AV128" s="4">
        <f t="shared" si="624"/>
        <v>3.5996834863578204</v>
      </c>
      <c r="AW128" s="4">
        <f t="shared" si="624"/>
        <v>3.8020186365713968</v>
      </c>
      <c r="AX128" s="108">
        <f t="shared" si="624"/>
        <v>4.0800412493706801</v>
      </c>
      <c r="AY128" s="4">
        <f t="shared" si="624"/>
        <v>3.2157675162872188</v>
      </c>
      <c r="AZ128" s="4">
        <f t="shared" si="624"/>
        <v>3.6058123241059064</v>
      </c>
      <c r="BA128" s="4">
        <f t="shared" si="624"/>
        <v>5.4240794065006499</v>
      </c>
      <c r="BB128" s="4">
        <f t="shared" si="624"/>
        <v>8.3915654808332647</v>
      </c>
      <c r="BC128" s="4">
        <f t="shared" si="624"/>
        <v>6.8042515777547141</v>
      </c>
      <c r="BD128" s="4">
        <f t="shared" si="624"/>
        <v>6.0952818815511574</v>
      </c>
      <c r="BE128" s="4">
        <f t="shared" si="624"/>
        <v>4.0945660994916731</v>
      </c>
      <c r="BF128" s="4">
        <f t="shared" si="624"/>
        <v>4.1920218590770881</v>
      </c>
      <c r="BG128" s="4">
        <f t="shared" si="624"/>
        <v>4.4985634575220992</v>
      </c>
      <c r="BH128" s="4">
        <f t="shared" si="624"/>
        <v>4.1670835958949715</v>
      </c>
      <c r="BI128" s="4">
        <f t="shared" si="624"/>
        <v>4.4013118241609641</v>
      </c>
      <c r="BJ128" s="108">
        <f t="shared" si="624"/>
        <v>4.7231577513027334</v>
      </c>
      <c r="BK128" s="4">
        <f t="shared" si="624"/>
        <v>3.4768878386097413</v>
      </c>
      <c r="BL128" s="4">
        <f t="shared" si="624"/>
        <v>3.898604284823306</v>
      </c>
      <c r="BM128" s="4">
        <f t="shared" si="624"/>
        <v>5.8645146543085023</v>
      </c>
      <c r="BN128" s="4">
        <f t="shared" si="624"/>
        <v>9.0729605978769268</v>
      </c>
      <c r="BO128" s="4">
        <f t="shared" ref="BO128:CT128" si="625">IFERROR(BO28/BO40,"")</f>
        <v>7.3567568058683968</v>
      </c>
      <c r="BP128" s="4">
        <f t="shared" si="625"/>
        <v>6.5902187703331112</v>
      </c>
      <c r="BQ128" s="4">
        <f t="shared" si="625"/>
        <v>4.4713153154381011</v>
      </c>
      <c r="BR128" s="4">
        <f t="shared" si="625"/>
        <v>4.5777381743744892</v>
      </c>
      <c r="BS128" s="4">
        <f t="shared" si="625"/>
        <v>4.9124852783756232</v>
      </c>
      <c r="BT128" s="4">
        <f t="shared" si="625"/>
        <v>4.5505052917204614</v>
      </c>
      <c r="BU128" s="4">
        <f t="shared" si="625"/>
        <v>4.8062853277256625</v>
      </c>
      <c r="BV128" s="108">
        <f t="shared" si="625"/>
        <v>5.1577449423156017</v>
      </c>
      <c r="BW128" s="4">
        <f t="shared" si="625"/>
        <v>3.8676900316694773</v>
      </c>
      <c r="BX128" s="4">
        <f t="shared" si="625"/>
        <v>4.3368074064374467</v>
      </c>
      <c r="BY128" s="4">
        <f t="shared" si="625"/>
        <v>6.5236861014527792</v>
      </c>
      <c r="BZ128" s="4">
        <f t="shared" si="625"/>
        <v>10.092761369078296</v>
      </c>
      <c r="CA128" s="4">
        <f t="shared" si="625"/>
        <v>8.1836562708480063</v>
      </c>
      <c r="CB128" s="4">
        <f t="shared" si="625"/>
        <v>7.3309593601185554</v>
      </c>
      <c r="CC128" s="4">
        <f t="shared" si="625"/>
        <v>4.9738911568933437</v>
      </c>
      <c r="CD128" s="4">
        <f t="shared" si="625"/>
        <v>5.1941214640776661</v>
      </c>
      <c r="CE128" s="4">
        <f t="shared" si="625"/>
        <v>5.5739415961383463</v>
      </c>
      <c r="CF128" s="4">
        <f t="shared" si="625"/>
        <v>5.1632217282400381</v>
      </c>
      <c r="CG128" s="4">
        <f t="shared" si="625"/>
        <v>5.5069071525188891</v>
      </c>
      <c r="CH128" s="108">
        <f t="shared" si="625"/>
        <v>5.9095997380468335</v>
      </c>
      <c r="CI128" s="4">
        <f t="shared" si="625"/>
        <v>4.3422555985553233</v>
      </c>
      <c r="CJ128" s="4">
        <f t="shared" si="625"/>
        <v>4.8689336752073222</v>
      </c>
      <c r="CK128" s="4">
        <f t="shared" si="625"/>
        <v>7.3241423861010384</v>
      </c>
      <c r="CL128" s="4">
        <f t="shared" si="625"/>
        <v>11.331143189064205</v>
      </c>
      <c r="CM128" s="4">
        <f t="shared" si="625"/>
        <v>9.1877908952810579</v>
      </c>
      <c r="CN128" s="4">
        <f t="shared" si="625"/>
        <v>8.2304680736051044</v>
      </c>
      <c r="CO128" s="4">
        <f t="shared" si="625"/>
        <v>5.5841876018441594</v>
      </c>
      <c r="CP128" s="4">
        <f t="shared" si="625"/>
        <v>5.8314401677199976</v>
      </c>
      <c r="CQ128" s="4">
        <f t="shared" si="625"/>
        <v>6.2578642299845217</v>
      </c>
      <c r="CR128" s="4">
        <f t="shared" si="625"/>
        <v>5.9126840149809938</v>
      </c>
      <c r="CS128" s="4">
        <f t="shared" si="625"/>
        <v>6.3062567533356173</v>
      </c>
      <c r="CT128" s="108">
        <f t="shared" si="625"/>
        <v>6.7674017784232845</v>
      </c>
    </row>
    <row r="129" spans="2:98" x14ac:dyDescent="0.25">
      <c r="B129" s="1378" t="s">
        <v>150</v>
      </c>
      <c r="C129" s="6"/>
      <c r="D129" s="6"/>
      <c r="E129" s="6"/>
      <c r="F129" s="13"/>
      <c r="G129" s="13"/>
      <c r="H129" s="13"/>
      <c r="I129" s="13"/>
      <c r="J129" s="13"/>
      <c r="K129" s="13"/>
      <c r="L129" s="13"/>
      <c r="M129" s="13"/>
      <c r="N129" s="100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00"/>
    </row>
    <row r="130" spans="2:98" s="5" customFormat="1" x14ac:dyDescent="0.25">
      <c r="B130" s="1" t="s">
        <v>3</v>
      </c>
      <c r="C130" s="7">
        <f t="shared" ref="C130:AH130" si="626">IFERROR(C30/C42,"")</f>
        <v>4.5430639229422063</v>
      </c>
      <c r="D130" s="7">
        <f t="shared" si="626"/>
        <v>3.4044713216957612</v>
      </c>
      <c r="E130" s="7">
        <f t="shared" si="626"/>
        <v>6.1126536438767847</v>
      </c>
      <c r="F130" s="14">
        <f t="shared" si="626"/>
        <v>6.5344604125083166</v>
      </c>
      <c r="G130" s="14">
        <f t="shared" si="626"/>
        <v>4.9545435229609316</v>
      </c>
      <c r="H130" s="14">
        <f t="shared" si="626"/>
        <v>5.6924855218855219</v>
      </c>
      <c r="I130" s="14">
        <f t="shared" si="626"/>
        <v>8.4965326599326598</v>
      </c>
      <c r="J130" s="14">
        <f t="shared" si="626"/>
        <v>4.2926062340966924</v>
      </c>
      <c r="K130" s="14">
        <f t="shared" si="626"/>
        <v>9.7682142032332582</v>
      </c>
      <c r="L130" s="14">
        <f t="shared" si="626"/>
        <v>6.4383401727861775</v>
      </c>
      <c r="M130" s="14">
        <f t="shared" si="626"/>
        <v>10.02268216318787</v>
      </c>
      <c r="N130" s="101">
        <f t="shared" si="626"/>
        <v>10.974869981751835</v>
      </c>
      <c r="O130" s="14">
        <f t="shared" si="626"/>
        <v>3.0535205047318605</v>
      </c>
      <c r="P130" s="14">
        <f t="shared" si="626"/>
        <v>3.2741211267605634</v>
      </c>
      <c r="Q130" s="14">
        <f t="shared" si="626"/>
        <v>7.2408866755201418</v>
      </c>
      <c r="R130" s="14">
        <f t="shared" si="626"/>
        <v>5.2643840670859587</v>
      </c>
      <c r="S130" s="14">
        <f t="shared" si="626"/>
        <v>5.2981350164654222</v>
      </c>
      <c r="T130" s="14">
        <f t="shared" si="626"/>
        <v>7.0044129325014373</v>
      </c>
      <c r="U130" s="14">
        <f t="shared" si="626"/>
        <v>4.0036643922163284</v>
      </c>
      <c r="V130" s="14">
        <f t="shared" si="626"/>
        <v>3.98289395973155</v>
      </c>
      <c r="W130" s="14">
        <f t="shared" si="626"/>
        <v>5.6735324675324819</v>
      </c>
      <c r="X130" s="14">
        <f t="shared" si="626"/>
        <v>3.8879908863473944</v>
      </c>
      <c r="Y130" s="14">
        <f t="shared" si="626"/>
        <v>3.8859240863787465</v>
      </c>
      <c r="Z130" s="101">
        <f t="shared" si="626"/>
        <v>7.6554099388151338</v>
      </c>
      <c r="AA130" s="5">
        <f t="shared" si="626"/>
        <v>1.888479588839941</v>
      </c>
      <c r="AB130" s="5">
        <f t="shared" si="626"/>
        <v>3.7009403364632276</v>
      </c>
      <c r="AC130" s="5">
        <f t="shared" si="626"/>
        <v>5.5279115010490187</v>
      </c>
      <c r="AD130" s="5">
        <f t="shared" si="626"/>
        <v>5.1930042283298095</v>
      </c>
      <c r="AE130" s="5">
        <f t="shared" si="626"/>
        <v>4.2596723300970876</v>
      </c>
      <c r="AF130" s="5">
        <f t="shared" si="626"/>
        <v>4.8345981173062995</v>
      </c>
      <c r="AG130" s="5">
        <f t="shared" si="626"/>
        <v>3.9425398863011183</v>
      </c>
      <c r="AH130" s="5">
        <f t="shared" si="626"/>
        <v>3.0651601208055048</v>
      </c>
      <c r="AI130" s="5">
        <f t="shared" ref="AI130:BN130" si="627">IFERROR(AI30/AI42,"")</f>
        <v>3.4101733720238552</v>
      </c>
      <c r="AJ130" s="5">
        <f t="shared" si="627"/>
        <v>3.0451126918013101</v>
      </c>
      <c r="AK130" s="5">
        <f t="shared" si="627"/>
        <v>3.248818526990227</v>
      </c>
      <c r="AL130" s="109">
        <f t="shared" si="627"/>
        <v>3.581218004227618</v>
      </c>
      <c r="AM130" s="5">
        <f t="shared" si="627"/>
        <v>2.3384726156329174</v>
      </c>
      <c r="AN130" s="5">
        <f t="shared" si="627"/>
        <v>2.6016168725971007</v>
      </c>
      <c r="AO130" s="5">
        <f t="shared" si="627"/>
        <v>5.9888157998654048</v>
      </c>
      <c r="AP130" s="5">
        <f t="shared" si="627"/>
        <v>4.8591313268515561</v>
      </c>
      <c r="AQ130" s="5">
        <f t="shared" si="627"/>
        <v>4.2201305946789436</v>
      </c>
      <c r="AR130" s="5">
        <f t="shared" si="627"/>
        <v>4.6352615082711877</v>
      </c>
      <c r="AS130" s="5">
        <f t="shared" si="627"/>
        <v>3.3264489562824187</v>
      </c>
      <c r="AT130" s="5">
        <f t="shared" si="627"/>
        <v>3.2043768183847972</v>
      </c>
      <c r="AU130" s="5">
        <f t="shared" si="627"/>
        <v>3.5143104977544901</v>
      </c>
      <c r="AV130" s="5">
        <f t="shared" si="627"/>
        <v>3.1469687743539447</v>
      </c>
      <c r="AW130" s="5">
        <f t="shared" si="627"/>
        <v>3.342156191225556</v>
      </c>
      <c r="AX130" s="109">
        <f t="shared" si="627"/>
        <v>3.7216769640830378</v>
      </c>
      <c r="AY130" s="5">
        <f t="shared" si="627"/>
        <v>2.6042952848365202</v>
      </c>
      <c r="AZ130" s="5">
        <f t="shared" si="627"/>
        <v>2.8783964854717419</v>
      </c>
      <c r="BA130" s="5">
        <f t="shared" si="627"/>
        <v>7.2350728086356595</v>
      </c>
      <c r="BB130" s="5">
        <f t="shared" si="627"/>
        <v>5.8528302401550887</v>
      </c>
      <c r="BC130" s="5">
        <f t="shared" si="627"/>
        <v>5.0132951397014152</v>
      </c>
      <c r="BD130" s="5">
        <f t="shared" si="627"/>
        <v>5.3978582927132397</v>
      </c>
      <c r="BE130" s="5">
        <f t="shared" si="627"/>
        <v>4.010816835953487</v>
      </c>
      <c r="BF130" s="5">
        <f t="shared" si="627"/>
        <v>3.7590710065576167</v>
      </c>
      <c r="BG130" s="5">
        <f t="shared" si="627"/>
        <v>4.0681832631864889</v>
      </c>
      <c r="BH130" s="5">
        <f t="shared" si="627"/>
        <v>3.7162177165552537</v>
      </c>
      <c r="BI130" s="5">
        <f t="shared" si="627"/>
        <v>3.8845941357859197</v>
      </c>
      <c r="BJ130" s="109">
        <f t="shared" si="627"/>
        <v>4.2001250258244731</v>
      </c>
      <c r="BK130" s="5">
        <f t="shared" si="627"/>
        <v>2.7772823992579863</v>
      </c>
      <c r="BL130" s="5">
        <f t="shared" si="627"/>
        <v>3.0776940375559692</v>
      </c>
      <c r="BM130" s="5">
        <f t="shared" si="627"/>
        <v>7.6939701610355318</v>
      </c>
      <c r="BN130" s="5">
        <f t="shared" si="627"/>
        <v>6.2130313393361618</v>
      </c>
      <c r="BO130" s="5">
        <f t="shared" ref="BO130:CT130" si="628">IFERROR(BO30/BO42,"")</f>
        <v>5.3096977988692116</v>
      </c>
      <c r="BP130" s="5">
        <f t="shared" si="628"/>
        <v>5.6869867106732936</v>
      </c>
      <c r="BQ130" s="5">
        <f t="shared" si="628"/>
        <v>4.3043748551713934</v>
      </c>
      <c r="BR130" s="5">
        <f t="shared" si="628"/>
        <v>4.0587078100122023</v>
      </c>
      <c r="BS130" s="5">
        <f t="shared" si="628"/>
        <v>4.4056369687247123</v>
      </c>
      <c r="BT130" s="5">
        <f t="shared" si="628"/>
        <v>4.0381431874067104</v>
      </c>
      <c r="BU130" s="5">
        <f t="shared" si="628"/>
        <v>4.2267576529637605</v>
      </c>
      <c r="BV130" s="109">
        <f t="shared" si="628"/>
        <v>4.5786024594599732</v>
      </c>
      <c r="BW130" s="5">
        <f t="shared" si="628"/>
        <v>3.1130645838142215</v>
      </c>
      <c r="BX130" s="5">
        <f t="shared" si="628"/>
        <v>3.4568754084981723</v>
      </c>
      <c r="BY130" s="5">
        <f t="shared" si="628"/>
        <v>8.5499001122584684</v>
      </c>
      <c r="BZ130" s="5">
        <f t="shared" si="628"/>
        <v>7.0214187814196265</v>
      </c>
      <c r="CA130" s="5">
        <f t="shared" si="628"/>
        <v>5.9690093555519566</v>
      </c>
      <c r="CB130" s="5">
        <f t="shared" si="628"/>
        <v>6.3771745618476423</v>
      </c>
      <c r="CC130" s="5">
        <f t="shared" si="628"/>
        <v>4.8256315925348439</v>
      </c>
      <c r="CD130" s="5">
        <f t="shared" si="628"/>
        <v>4.6353681498575963</v>
      </c>
      <c r="CE130" s="5">
        <f t="shared" si="628"/>
        <v>5.0243375100678689</v>
      </c>
      <c r="CF130" s="5">
        <f t="shared" si="628"/>
        <v>4.607384748510488</v>
      </c>
      <c r="CG130" s="5">
        <f t="shared" si="628"/>
        <v>4.8653795100775374</v>
      </c>
      <c r="CH130" s="109">
        <f t="shared" si="628"/>
        <v>5.2667355671823266</v>
      </c>
      <c r="CI130" s="5">
        <f t="shared" si="628"/>
        <v>3.4953103101026097</v>
      </c>
      <c r="CJ130" s="5">
        <f t="shared" si="628"/>
        <v>3.8777743929078698</v>
      </c>
      <c r="CK130" s="5">
        <f t="shared" si="628"/>
        <v>9.631233317419003</v>
      </c>
      <c r="CL130" s="5">
        <f t="shared" si="628"/>
        <v>7.8595683044147773</v>
      </c>
      <c r="CM130" s="5">
        <f t="shared" si="628"/>
        <v>6.6841284026373904</v>
      </c>
      <c r="CN130" s="5">
        <f t="shared" si="628"/>
        <v>7.1465434904588019</v>
      </c>
      <c r="CO130" s="5">
        <f t="shared" si="628"/>
        <v>5.4132585099197881</v>
      </c>
      <c r="CP130" s="5">
        <f t="shared" si="628"/>
        <v>5.1982711483773665</v>
      </c>
      <c r="CQ130" s="5">
        <f t="shared" si="628"/>
        <v>5.6345375793312256</v>
      </c>
      <c r="CR130" s="5">
        <f t="shared" si="628"/>
        <v>5.2719276834669433</v>
      </c>
      <c r="CS130" s="5">
        <f t="shared" si="628"/>
        <v>5.5684437119234271</v>
      </c>
      <c r="CT130" s="109">
        <f t="shared" si="628"/>
        <v>6.0290799997296629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CT130"/>
  <sheetViews>
    <sheetView showGridLines="0" zoomScale="85" zoomScaleNormal="85" workbookViewId="0">
      <pane xSplit="2" ySplit="6" topLeftCell="U25" activePane="bottomRight" state="frozen"/>
      <selection pane="topRight" activeCell="B1" sqref="B1"/>
      <selection pane="bottomLeft" activeCell="A4" sqref="A4"/>
      <selection pane="bottomRight" activeCell="AA62" sqref="AA62:AG69"/>
    </sheetView>
  </sheetViews>
  <sheetFormatPr defaultColWidth="9.140625" defaultRowHeight="15" x14ac:dyDescent="0.25"/>
  <cols>
    <col min="1" max="1" width="51.28515625" style="4" bestFit="1" customWidth="1" collapsed="1"/>
    <col min="2" max="2" width="30.5703125" bestFit="1" customWidth="1" collapsed="1"/>
    <col min="3" max="3" width="7" hidden="1" bestFit="1" customWidth="1" collapsed="1"/>
    <col min="4" max="4" width="7.140625" hidden="1" bestFit="1" customWidth="1" collapsed="1"/>
    <col min="5" max="5" width="7.5703125" hidden="1" bestFit="1" customWidth="1" collapsed="1"/>
    <col min="6" max="6" width="7.28515625" hidden="1" bestFit="1" customWidth="1" collapsed="1"/>
    <col min="7" max="7" width="7.85546875" hidden="1" bestFit="1" customWidth="1" collapsed="1"/>
    <col min="8" max="9" width="7" hidden="1" bestFit="1" customWidth="1" collapsed="1"/>
    <col min="10" max="10" width="7.42578125" hidden="1" bestFit="1" customWidth="1" collapsed="1"/>
    <col min="11" max="11" width="7.28515625" hidden="1" bestFit="1" customWidth="1" collapsed="1"/>
    <col min="12" max="12" width="7" hidden="1" bestFit="1" customWidth="1" collapsed="1"/>
    <col min="13" max="13" width="7.42578125" hidden="1" bestFit="1" customWidth="1" collapsed="1"/>
    <col min="14" max="14" width="7.28515625" style="36" hidden="1" bestFit="1" customWidth="1" collapsed="1"/>
    <col min="15" max="18" width="7.7109375" bestFit="1" customWidth="1" collapsed="1"/>
    <col min="19" max="19" width="7.85546875" bestFit="1" customWidth="1" collapsed="1"/>
    <col min="20" max="25" width="7.7109375" bestFit="1" customWidth="1" collapsed="1"/>
    <col min="26" max="26" width="7.7109375" style="36" bestFit="1" customWidth="1" collapsed="1"/>
    <col min="27" max="30" width="7.7109375" bestFit="1" customWidth="1" collapsed="1"/>
    <col min="31" max="31" width="7.85546875" bestFit="1" customWidth="1" collapsed="1"/>
    <col min="32" max="37" width="7.7109375" bestFit="1" customWidth="1" collapsed="1"/>
    <col min="38" max="38" width="7.7109375" style="36" bestFit="1" customWidth="1" collapsed="1"/>
    <col min="39" max="42" width="7.7109375" bestFit="1" customWidth="1" collapsed="1"/>
    <col min="43" max="43" width="8.140625" bestFit="1" customWidth="1" collapsed="1"/>
    <col min="44" max="49" width="7.7109375" bestFit="1" customWidth="1" collapsed="1"/>
    <col min="50" max="50" width="7.7109375" style="36" bestFit="1" customWidth="1" collapsed="1"/>
    <col min="51" max="54" width="7.7109375" bestFit="1" customWidth="1" collapsed="1"/>
    <col min="55" max="55" width="8.140625" bestFit="1" customWidth="1" collapsed="1"/>
    <col min="56" max="61" width="7.7109375" bestFit="1" customWidth="1" collapsed="1"/>
    <col min="62" max="62" width="7.7109375" style="36" bestFit="1" customWidth="1" collapsed="1"/>
    <col min="63" max="66" width="7.7109375" bestFit="1" customWidth="1" collapsed="1"/>
    <col min="67" max="67" width="8.28515625" bestFit="1" customWidth="1" collapsed="1"/>
    <col min="68" max="68" width="7.7109375" bestFit="1" customWidth="1" collapsed="1"/>
    <col min="69" max="69" width="8.140625" bestFit="1" customWidth="1" collapsed="1"/>
    <col min="70" max="73" width="7.7109375" bestFit="1" customWidth="1" collapsed="1"/>
    <col min="74" max="74" width="7.7109375" style="36" bestFit="1" customWidth="1" collapsed="1"/>
    <col min="75" max="77" width="7.7109375" bestFit="1" customWidth="1" collapsed="1"/>
    <col min="78" max="78" width="8.140625" bestFit="1" customWidth="1" collapsed="1"/>
    <col min="79" max="79" width="8.28515625" bestFit="1" customWidth="1" collapsed="1"/>
    <col min="80" max="85" width="8.140625" bestFit="1" customWidth="1" collapsed="1"/>
    <col min="86" max="86" width="8.140625" style="36" bestFit="1" customWidth="1" collapsed="1"/>
    <col min="87" max="88" width="7.7109375" bestFit="1" customWidth="1" collapsed="1"/>
    <col min="89" max="90" width="8.140625" bestFit="1" customWidth="1" collapsed="1"/>
    <col min="91" max="91" width="8.28515625" bestFit="1" customWidth="1" collapsed="1"/>
    <col min="92" max="97" width="8.140625" bestFit="1" customWidth="1" collapsed="1"/>
    <col min="98" max="98" width="8.140625" style="36" bestFit="1" customWidth="1" collapsed="1"/>
  </cols>
  <sheetData>
    <row r="1" spans="1:98" s="365" customFormat="1" x14ac:dyDescent="0.25"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7">
        <v>201601</v>
      </c>
      <c r="P1" s="367">
        <v>201602</v>
      </c>
      <c r="Q1" s="367">
        <v>201603</v>
      </c>
      <c r="R1" s="367">
        <v>201604</v>
      </c>
      <c r="S1" s="367">
        <v>201605</v>
      </c>
      <c r="T1" s="367">
        <v>201606</v>
      </c>
      <c r="U1" s="367">
        <v>201607</v>
      </c>
      <c r="V1" s="367">
        <v>201608</v>
      </c>
      <c r="W1" s="367">
        <v>201609</v>
      </c>
      <c r="X1" s="367">
        <v>201610</v>
      </c>
      <c r="Y1" s="367">
        <v>201611</v>
      </c>
      <c r="Z1" s="367">
        <v>201612</v>
      </c>
      <c r="AA1" s="367">
        <v>201701</v>
      </c>
      <c r="AB1" s="367">
        <v>201702</v>
      </c>
      <c r="AC1" s="367">
        <v>201703</v>
      </c>
      <c r="AD1" s="367">
        <v>201704</v>
      </c>
      <c r="AE1" s="367">
        <v>201705</v>
      </c>
      <c r="AF1" s="367">
        <v>201706</v>
      </c>
      <c r="AG1" s="367">
        <v>201707</v>
      </c>
      <c r="AH1" s="367">
        <v>201708</v>
      </c>
      <c r="AI1" s="367">
        <v>201709</v>
      </c>
      <c r="AJ1" s="367">
        <v>201710</v>
      </c>
      <c r="AK1" s="367">
        <v>201711</v>
      </c>
      <c r="AL1" s="367">
        <v>201712</v>
      </c>
      <c r="AM1" s="367">
        <v>201801</v>
      </c>
      <c r="AN1" s="367">
        <v>201802</v>
      </c>
      <c r="AO1" s="367">
        <v>201803</v>
      </c>
      <c r="AP1" s="367">
        <v>201804</v>
      </c>
      <c r="AQ1" s="367">
        <v>201805</v>
      </c>
      <c r="AR1" s="367">
        <v>201806</v>
      </c>
      <c r="AS1" s="367">
        <v>201807</v>
      </c>
      <c r="AT1" s="367">
        <v>201808</v>
      </c>
      <c r="AU1" s="367">
        <v>201809</v>
      </c>
      <c r="AV1" s="367">
        <v>201810</v>
      </c>
      <c r="AW1" s="367">
        <v>201811</v>
      </c>
      <c r="AX1" s="367">
        <v>201812</v>
      </c>
      <c r="AY1" s="367">
        <v>201901</v>
      </c>
      <c r="AZ1" s="367">
        <v>201902</v>
      </c>
      <c r="BA1" s="367">
        <v>201903</v>
      </c>
      <c r="BB1" s="367">
        <v>201904</v>
      </c>
      <c r="BC1" s="367">
        <v>201905</v>
      </c>
      <c r="BD1" s="367">
        <v>201906</v>
      </c>
      <c r="BE1" s="367">
        <v>201907</v>
      </c>
      <c r="BF1" s="367">
        <v>201908</v>
      </c>
      <c r="BG1" s="367">
        <v>201909</v>
      </c>
      <c r="BH1" s="367">
        <v>201910</v>
      </c>
      <c r="BI1" s="367">
        <v>201911</v>
      </c>
      <c r="BJ1" s="367">
        <v>201912</v>
      </c>
      <c r="BK1" s="367">
        <v>202001</v>
      </c>
      <c r="BL1" s="367">
        <v>202002</v>
      </c>
      <c r="BM1" s="367">
        <v>202003</v>
      </c>
      <c r="BN1" s="367">
        <v>202004</v>
      </c>
      <c r="BO1" s="367">
        <v>202005</v>
      </c>
      <c r="BP1" s="367">
        <v>202006</v>
      </c>
      <c r="BQ1" s="367">
        <v>202007</v>
      </c>
      <c r="BR1" s="367">
        <v>202008</v>
      </c>
      <c r="BS1" s="367">
        <v>202009</v>
      </c>
      <c r="BT1" s="367">
        <v>202010</v>
      </c>
      <c r="BU1" s="367">
        <v>202011</v>
      </c>
      <c r="BV1" s="367">
        <v>202012</v>
      </c>
      <c r="BW1" s="367">
        <v>202101</v>
      </c>
      <c r="BX1" s="367">
        <v>202102</v>
      </c>
      <c r="BY1" s="367">
        <v>202103</v>
      </c>
      <c r="BZ1" s="367">
        <v>202104</v>
      </c>
      <c r="CA1" s="367">
        <v>202105</v>
      </c>
      <c r="CB1" s="367">
        <v>202106</v>
      </c>
      <c r="CC1" s="367">
        <v>202107</v>
      </c>
      <c r="CD1" s="367">
        <v>202108</v>
      </c>
      <c r="CE1" s="367">
        <v>202109</v>
      </c>
      <c r="CF1" s="367">
        <v>202110</v>
      </c>
      <c r="CG1" s="367">
        <v>202111</v>
      </c>
      <c r="CH1" s="367">
        <v>202112</v>
      </c>
      <c r="CI1" s="367">
        <v>202201</v>
      </c>
      <c r="CJ1" s="367">
        <v>202202</v>
      </c>
      <c r="CK1" s="367">
        <v>202203</v>
      </c>
      <c r="CL1" s="367">
        <v>202204</v>
      </c>
      <c r="CM1" s="367">
        <v>202205</v>
      </c>
      <c r="CN1" s="367">
        <v>202206</v>
      </c>
      <c r="CO1" s="367">
        <v>202207</v>
      </c>
      <c r="CP1" s="367">
        <v>202208</v>
      </c>
      <c r="CQ1" s="367">
        <v>202209</v>
      </c>
      <c r="CR1" s="367">
        <v>202210</v>
      </c>
      <c r="CS1" s="367">
        <v>202211</v>
      </c>
      <c r="CT1" s="367">
        <v>202212</v>
      </c>
    </row>
    <row r="3" spans="1:98" s="250" customFormat="1" ht="15.75" x14ac:dyDescent="0.25">
      <c r="B3" s="250" t="s">
        <v>114</v>
      </c>
      <c r="N3" s="251"/>
      <c r="U3" s="250">
        <v>1</v>
      </c>
      <c r="V3" s="250">
        <v>2</v>
      </c>
      <c r="W3" s="250">
        <v>0</v>
      </c>
      <c r="X3" s="250">
        <v>1</v>
      </c>
      <c r="Y3" s="250">
        <v>1</v>
      </c>
      <c r="Z3" s="251">
        <v>1</v>
      </c>
      <c r="AA3" s="250">
        <v>0</v>
      </c>
      <c r="AB3" s="250">
        <v>0</v>
      </c>
      <c r="AC3" s="250">
        <v>1</v>
      </c>
      <c r="AD3" s="250">
        <v>2</v>
      </c>
      <c r="AE3" s="250">
        <v>1</v>
      </c>
      <c r="AF3" s="250">
        <v>2</v>
      </c>
      <c r="AG3" s="250">
        <v>1</v>
      </c>
      <c r="AH3" s="250">
        <v>1</v>
      </c>
      <c r="AI3" s="250">
        <v>1</v>
      </c>
      <c r="AJ3" s="250">
        <v>1</v>
      </c>
      <c r="AK3" s="250">
        <v>1</v>
      </c>
      <c r="AL3" s="251">
        <v>1</v>
      </c>
      <c r="AM3" s="250">
        <v>0</v>
      </c>
      <c r="AN3" s="250">
        <v>0</v>
      </c>
      <c r="AO3" s="250">
        <v>2</v>
      </c>
      <c r="AP3" s="250">
        <v>1</v>
      </c>
      <c r="AQ3" s="250">
        <v>2</v>
      </c>
      <c r="AR3" s="250">
        <v>2</v>
      </c>
      <c r="AS3" s="250">
        <v>1</v>
      </c>
      <c r="AT3" s="250">
        <v>1</v>
      </c>
      <c r="AU3" s="250">
        <v>2</v>
      </c>
      <c r="AV3" s="250">
        <v>1</v>
      </c>
      <c r="AW3" s="250">
        <v>1</v>
      </c>
      <c r="AX3" s="251">
        <v>1</v>
      </c>
      <c r="AY3" s="250">
        <v>0</v>
      </c>
      <c r="AZ3" s="250">
        <v>0</v>
      </c>
      <c r="BA3" s="250">
        <v>1</v>
      </c>
      <c r="BC3" s="250">
        <v>1</v>
      </c>
      <c r="BE3" s="250">
        <v>1</v>
      </c>
      <c r="BG3" s="250">
        <v>1</v>
      </c>
      <c r="BJ3" s="251"/>
      <c r="BM3" s="250">
        <v>2</v>
      </c>
      <c r="BP3" s="250">
        <v>2</v>
      </c>
      <c r="BS3" s="250">
        <v>1</v>
      </c>
      <c r="BV3" s="251"/>
      <c r="BY3" s="250">
        <v>1</v>
      </c>
      <c r="CB3" s="250">
        <v>1</v>
      </c>
      <c r="CE3" s="250">
        <v>1</v>
      </c>
      <c r="CH3" s="251"/>
      <c r="CK3" s="250">
        <v>1</v>
      </c>
      <c r="CN3" s="250">
        <v>1</v>
      </c>
      <c r="CQ3" s="250">
        <v>1</v>
      </c>
      <c r="CT3" s="251"/>
    </row>
    <row r="4" spans="1:98" s="250" customFormat="1" ht="15.75" x14ac:dyDescent="0.25">
      <c r="B4" s="250" t="s">
        <v>115</v>
      </c>
      <c r="N4" s="251"/>
      <c r="U4" s="250">
        <f>U3</f>
        <v>1</v>
      </c>
      <c r="V4" s="250">
        <f>U4+V3</f>
        <v>3</v>
      </c>
      <c r="W4" s="250">
        <f t="shared" ref="W4:CH4" si="0">V4+W3</f>
        <v>3</v>
      </c>
      <c r="X4" s="250">
        <f t="shared" si="0"/>
        <v>4</v>
      </c>
      <c r="Y4" s="250">
        <f t="shared" si="0"/>
        <v>5</v>
      </c>
      <c r="Z4" s="251">
        <f t="shared" si="0"/>
        <v>6</v>
      </c>
      <c r="AA4" s="250">
        <f t="shared" si="0"/>
        <v>6</v>
      </c>
      <c r="AB4" s="250">
        <f t="shared" si="0"/>
        <v>6</v>
      </c>
      <c r="AC4" s="250">
        <f t="shared" si="0"/>
        <v>7</v>
      </c>
      <c r="AD4" s="250">
        <f t="shared" si="0"/>
        <v>9</v>
      </c>
      <c r="AE4" s="250">
        <f t="shared" si="0"/>
        <v>10</v>
      </c>
      <c r="AF4" s="250">
        <f t="shared" si="0"/>
        <v>12</v>
      </c>
      <c r="AG4" s="250">
        <f t="shared" si="0"/>
        <v>13</v>
      </c>
      <c r="AH4" s="250">
        <f t="shared" si="0"/>
        <v>14</v>
      </c>
      <c r="AI4" s="250">
        <f t="shared" si="0"/>
        <v>15</v>
      </c>
      <c r="AJ4" s="250">
        <f t="shared" si="0"/>
        <v>16</v>
      </c>
      <c r="AK4" s="250">
        <f t="shared" si="0"/>
        <v>17</v>
      </c>
      <c r="AL4" s="251">
        <f t="shared" si="0"/>
        <v>18</v>
      </c>
      <c r="AM4" s="250">
        <f t="shared" si="0"/>
        <v>18</v>
      </c>
      <c r="AN4" s="250">
        <f t="shared" si="0"/>
        <v>18</v>
      </c>
      <c r="AO4" s="250">
        <f t="shared" si="0"/>
        <v>20</v>
      </c>
      <c r="AP4" s="250">
        <f t="shared" si="0"/>
        <v>21</v>
      </c>
      <c r="AQ4" s="250">
        <f t="shared" si="0"/>
        <v>23</v>
      </c>
      <c r="AR4" s="250">
        <f t="shared" si="0"/>
        <v>25</v>
      </c>
      <c r="AS4" s="250">
        <f t="shared" si="0"/>
        <v>26</v>
      </c>
      <c r="AT4" s="250">
        <f t="shared" si="0"/>
        <v>27</v>
      </c>
      <c r="AU4" s="250">
        <f t="shared" si="0"/>
        <v>29</v>
      </c>
      <c r="AV4" s="250">
        <f t="shared" si="0"/>
        <v>30</v>
      </c>
      <c r="AW4" s="250">
        <f t="shared" si="0"/>
        <v>31</v>
      </c>
      <c r="AX4" s="251">
        <f t="shared" si="0"/>
        <v>32</v>
      </c>
      <c r="AY4" s="250">
        <f t="shared" si="0"/>
        <v>32</v>
      </c>
      <c r="AZ4" s="250">
        <f t="shared" si="0"/>
        <v>32</v>
      </c>
      <c r="BA4" s="250">
        <f t="shared" si="0"/>
        <v>33</v>
      </c>
      <c r="BB4" s="250">
        <f t="shared" si="0"/>
        <v>33</v>
      </c>
      <c r="BC4" s="250">
        <f t="shared" si="0"/>
        <v>34</v>
      </c>
      <c r="BD4" s="250">
        <f t="shared" si="0"/>
        <v>34</v>
      </c>
      <c r="BE4" s="250">
        <f t="shared" si="0"/>
        <v>35</v>
      </c>
      <c r="BF4" s="250">
        <f t="shared" si="0"/>
        <v>35</v>
      </c>
      <c r="BG4" s="250">
        <f t="shared" si="0"/>
        <v>36</v>
      </c>
      <c r="BH4" s="250">
        <f t="shared" si="0"/>
        <v>36</v>
      </c>
      <c r="BI4" s="250">
        <f t="shared" si="0"/>
        <v>36</v>
      </c>
      <c r="BJ4" s="251">
        <f t="shared" si="0"/>
        <v>36</v>
      </c>
      <c r="BK4" s="250">
        <f t="shared" si="0"/>
        <v>36</v>
      </c>
      <c r="BL4" s="250">
        <f t="shared" si="0"/>
        <v>36</v>
      </c>
      <c r="BM4" s="250">
        <f t="shared" si="0"/>
        <v>38</v>
      </c>
      <c r="BN4" s="250">
        <f t="shared" si="0"/>
        <v>38</v>
      </c>
      <c r="BO4" s="250">
        <f t="shared" si="0"/>
        <v>38</v>
      </c>
      <c r="BP4" s="250">
        <f t="shared" si="0"/>
        <v>40</v>
      </c>
      <c r="BQ4" s="250">
        <f t="shared" si="0"/>
        <v>40</v>
      </c>
      <c r="BR4" s="250">
        <f t="shared" si="0"/>
        <v>40</v>
      </c>
      <c r="BS4" s="250">
        <f t="shared" si="0"/>
        <v>41</v>
      </c>
      <c r="BT4" s="250">
        <f t="shared" si="0"/>
        <v>41</v>
      </c>
      <c r="BU4" s="250">
        <f t="shared" si="0"/>
        <v>41</v>
      </c>
      <c r="BV4" s="251">
        <f t="shared" si="0"/>
        <v>41</v>
      </c>
      <c r="BW4" s="250">
        <f t="shared" si="0"/>
        <v>41</v>
      </c>
      <c r="BX4" s="250">
        <f t="shared" si="0"/>
        <v>41</v>
      </c>
      <c r="BY4" s="250">
        <f t="shared" si="0"/>
        <v>42</v>
      </c>
      <c r="BZ4" s="250">
        <f t="shared" si="0"/>
        <v>42</v>
      </c>
      <c r="CA4" s="250">
        <f t="shared" si="0"/>
        <v>42</v>
      </c>
      <c r="CB4" s="250">
        <f t="shared" si="0"/>
        <v>43</v>
      </c>
      <c r="CC4" s="250">
        <f t="shared" si="0"/>
        <v>43</v>
      </c>
      <c r="CD4" s="250">
        <f t="shared" si="0"/>
        <v>43</v>
      </c>
      <c r="CE4" s="250">
        <f t="shared" si="0"/>
        <v>44</v>
      </c>
      <c r="CF4" s="250">
        <f t="shared" si="0"/>
        <v>44</v>
      </c>
      <c r="CG4" s="250">
        <f t="shared" si="0"/>
        <v>44</v>
      </c>
      <c r="CH4" s="251">
        <f t="shared" si="0"/>
        <v>44</v>
      </c>
      <c r="CI4" s="250">
        <f t="shared" ref="CI4:CT4" si="1">CH4+CI3</f>
        <v>44</v>
      </c>
      <c r="CJ4" s="250">
        <f t="shared" si="1"/>
        <v>44</v>
      </c>
      <c r="CK4" s="250">
        <f t="shared" si="1"/>
        <v>45</v>
      </c>
      <c r="CL4" s="250">
        <f t="shared" si="1"/>
        <v>45</v>
      </c>
      <c r="CM4" s="250">
        <f t="shared" si="1"/>
        <v>45</v>
      </c>
      <c r="CN4" s="250">
        <f t="shared" si="1"/>
        <v>46</v>
      </c>
      <c r="CO4" s="250">
        <f t="shared" si="1"/>
        <v>46</v>
      </c>
      <c r="CP4" s="250">
        <f t="shared" si="1"/>
        <v>46</v>
      </c>
      <c r="CQ4" s="250">
        <f t="shared" si="1"/>
        <v>47</v>
      </c>
      <c r="CR4" s="250">
        <f t="shared" si="1"/>
        <v>47</v>
      </c>
      <c r="CS4" s="250">
        <f t="shared" si="1"/>
        <v>47</v>
      </c>
      <c r="CT4" s="251">
        <f t="shared" si="1"/>
        <v>47</v>
      </c>
    </row>
    <row r="5" spans="1:98" s="4" customFormat="1" x14ac:dyDescent="0.25">
      <c r="B5"/>
      <c r="C5"/>
      <c r="D5" s="12"/>
      <c r="E5" s="12"/>
      <c r="F5" s="12"/>
      <c r="G5" s="12"/>
      <c r="H5" s="12"/>
      <c r="I5" s="12"/>
      <c r="J5" s="12"/>
      <c r="K5" s="12"/>
      <c r="L5" s="12"/>
      <c r="M5" s="12"/>
      <c r="N5" s="1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12"/>
    </row>
    <row r="6" spans="1:98" s="104" customFormat="1" x14ac:dyDescent="0.25">
      <c r="B6" s="104" t="s">
        <v>40</v>
      </c>
      <c r="C6" s="104">
        <v>42005</v>
      </c>
      <c r="D6" s="104">
        <v>42036</v>
      </c>
      <c r="E6" s="104">
        <v>42064</v>
      </c>
      <c r="F6" s="104">
        <v>42095</v>
      </c>
      <c r="G6" s="104">
        <v>42125</v>
      </c>
      <c r="H6" s="104">
        <v>42156</v>
      </c>
      <c r="I6" s="104">
        <v>42186</v>
      </c>
      <c r="J6" s="104">
        <v>42217</v>
      </c>
      <c r="K6" s="104">
        <v>42248</v>
      </c>
      <c r="L6" s="104">
        <v>42278</v>
      </c>
      <c r="M6" s="104">
        <v>42309</v>
      </c>
      <c r="N6" s="105">
        <v>42339</v>
      </c>
      <c r="O6" s="104">
        <v>42370</v>
      </c>
      <c r="P6" s="104">
        <v>42401</v>
      </c>
      <c r="Q6" s="104">
        <v>42430</v>
      </c>
      <c r="R6" s="104">
        <v>42461</v>
      </c>
      <c r="S6" s="104">
        <v>42491</v>
      </c>
      <c r="T6" s="104">
        <v>42522</v>
      </c>
      <c r="U6" s="104">
        <v>42552</v>
      </c>
      <c r="V6" s="104">
        <v>42583</v>
      </c>
      <c r="W6" s="104">
        <v>42614</v>
      </c>
      <c r="X6" s="104">
        <v>42644</v>
      </c>
      <c r="Y6" s="104">
        <v>42675</v>
      </c>
      <c r="Z6" s="105">
        <v>42705</v>
      </c>
      <c r="AA6" s="104">
        <v>42752</v>
      </c>
      <c r="AB6" s="104">
        <v>42783</v>
      </c>
      <c r="AC6" s="104">
        <v>42811</v>
      </c>
      <c r="AD6" s="104">
        <v>42842</v>
      </c>
      <c r="AE6" s="104">
        <v>42872</v>
      </c>
      <c r="AF6" s="104">
        <v>42903</v>
      </c>
      <c r="AG6" s="104">
        <v>42933</v>
      </c>
      <c r="AH6" s="104">
        <v>42964</v>
      </c>
      <c r="AI6" s="104">
        <v>42995</v>
      </c>
      <c r="AJ6" s="104">
        <v>43025</v>
      </c>
      <c r="AK6" s="104">
        <v>43056</v>
      </c>
      <c r="AL6" s="105">
        <v>43086</v>
      </c>
      <c r="AM6" s="104">
        <v>43118</v>
      </c>
      <c r="AN6" s="104">
        <v>43149</v>
      </c>
      <c r="AO6" s="104">
        <v>43177</v>
      </c>
      <c r="AP6" s="104">
        <v>43208</v>
      </c>
      <c r="AQ6" s="104">
        <v>43238</v>
      </c>
      <c r="AR6" s="104">
        <v>43269</v>
      </c>
      <c r="AS6" s="104">
        <v>43299</v>
      </c>
      <c r="AT6" s="104">
        <v>43330</v>
      </c>
      <c r="AU6" s="104">
        <v>43361</v>
      </c>
      <c r="AV6" s="104">
        <v>43391</v>
      </c>
      <c r="AW6" s="104">
        <v>43422</v>
      </c>
      <c r="AX6" s="105">
        <v>43452</v>
      </c>
      <c r="AY6" s="104">
        <v>43483</v>
      </c>
      <c r="AZ6" s="104">
        <v>43514</v>
      </c>
      <c r="BA6" s="104">
        <v>43542</v>
      </c>
      <c r="BB6" s="104">
        <v>43573</v>
      </c>
      <c r="BC6" s="104">
        <v>43603</v>
      </c>
      <c r="BD6" s="104">
        <v>43634</v>
      </c>
      <c r="BE6" s="104">
        <v>43664</v>
      </c>
      <c r="BF6" s="104">
        <v>43695</v>
      </c>
      <c r="BG6" s="104">
        <v>43726</v>
      </c>
      <c r="BH6" s="104">
        <v>43756</v>
      </c>
      <c r="BI6" s="104">
        <v>43787</v>
      </c>
      <c r="BJ6" s="105">
        <v>43817</v>
      </c>
      <c r="BK6" s="104">
        <v>43848</v>
      </c>
      <c r="BL6" s="104">
        <v>43879</v>
      </c>
      <c r="BM6" s="104">
        <v>43908</v>
      </c>
      <c r="BN6" s="104">
        <v>43939</v>
      </c>
      <c r="BO6" s="104">
        <v>43969</v>
      </c>
      <c r="BP6" s="104">
        <v>44000</v>
      </c>
      <c r="BQ6" s="104">
        <v>44030</v>
      </c>
      <c r="BR6" s="104">
        <v>44061</v>
      </c>
      <c r="BS6" s="104">
        <v>44092</v>
      </c>
      <c r="BT6" s="104">
        <v>44122</v>
      </c>
      <c r="BU6" s="104">
        <v>44153</v>
      </c>
      <c r="BV6" s="105">
        <v>44183</v>
      </c>
      <c r="BW6" s="104">
        <v>44214</v>
      </c>
      <c r="BX6" s="104">
        <v>44245</v>
      </c>
      <c r="BY6" s="104">
        <v>44273</v>
      </c>
      <c r="BZ6" s="104">
        <v>44304</v>
      </c>
      <c r="CA6" s="104">
        <v>44334</v>
      </c>
      <c r="CB6" s="104">
        <v>44365</v>
      </c>
      <c r="CC6" s="104">
        <v>44395</v>
      </c>
      <c r="CD6" s="104">
        <v>44426</v>
      </c>
      <c r="CE6" s="104">
        <v>44457</v>
      </c>
      <c r="CF6" s="104">
        <v>44487</v>
      </c>
      <c r="CG6" s="104">
        <v>44518</v>
      </c>
      <c r="CH6" s="105">
        <v>44548</v>
      </c>
      <c r="CI6" s="104">
        <v>44579</v>
      </c>
      <c r="CJ6" s="104">
        <v>44610</v>
      </c>
      <c r="CK6" s="104">
        <v>44638</v>
      </c>
      <c r="CL6" s="104">
        <v>44669</v>
      </c>
      <c r="CM6" s="104">
        <v>44699</v>
      </c>
      <c r="CN6" s="104">
        <v>44730</v>
      </c>
      <c r="CO6" s="104">
        <v>44760</v>
      </c>
      <c r="CP6" s="104">
        <v>44791</v>
      </c>
      <c r="CQ6" s="104">
        <v>44822</v>
      </c>
      <c r="CR6" s="104">
        <v>44852</v>
      </c>
      <c r="CS6" s="104">
        <v>44883</v>
      </c>
      <c r="CT6" s="105">
        <v>44913</v>
      </c>
    </row>
    <row r="7" spans="1:98" s="15" customFormat="1" x14ac:dyDescent="0.25">
      <c r="B7" s="15" t="s">
        <v>41</v>
      </c>
      <c r="N7" s="96"/>
      <c r="O7" s="15">
        <f t="shared" ref="O7:T7" si="2">N11</f>
        <v>488</v>
      </c>
      <c r="P7" s="15">
        <f t="shared" si="2"/>
        <v>510</v>
      </c>
      <c r="Q7" s="15">
        <f t="shared" si="2"/>
        <v>495</v>
      </c>
      <c r="R7" s="15">
        <f t="shared" si="2"/>
        <v>523</v>
      </c>
      <c r="S7" s="15">
        <f t="shared" si="2"/>
        <v>547</v>
      </c>
      <c r="T7" s="15">
        <f t="shared" si="2"/>
        <v>570</v>
      </c>
      <c r="U7" s="15">
        <f>T11</f>
        <v>565</v>
      </c>
      <c r="V7" s="15">
        <f>U11</f>
        <v>533</v>
      </c>
      <c r="W7" s="15">
        <f>V11</f>
        <v>556</v>
      </c>
      <c r="X7" s="15">
        <f t="shared" ref="X7:CH7" si="3">W11</f>
        <v>560</v>
      </c>
      <c r="Y7" s="15">
        <f t="shared" si="3"/>
        <v>585</v>
      </c>
      <c r="Z7" s="96">
        <f t="shared" si="3"/>
        <v>621</v>
      </c>
      <c r="AA7" s="15">
        <f t="shared" si="3"/>
        <v>631</v>
      </c>
      <c r="AB7" s="15">
        <f t="shared" si="3"/>
        <v>639</v>
      </c>
      <c r="AC7" s="15">
        <f t="shared" si="3"/>
        <v>697</v>
      </c>
      <c r="AD7" s="15">
        <f t="shared" si="3"/>
        <v>717</v>
      </c>
      <c r="AE7" s="15">
        <f t="shared" si="3"/>
        <v>677</v>
      </c>
      <c r="AF7" s="15">
        <f t="shared" si="3"/>
        <v>680</v>
      </c>
      <c r="AG7" s="15">
        <f t="shared" si="3"/>
        <v>658</v>
      </c>
      <c r="AH7" s="15">
        <f t="shared" si="3"/>
        <v>621</v>
      </c>
      <c r="AI7" s="15">
        <f t="shared" si="3"/>
        <v>678.84580000000005</v>
      </c>
      <c r="AJ7" s="15">
        <f t="shared" si="3"/>
        <v>760.58688400000005</v>
      </c>
      <c r="AK7" s="15">
        <f t="shared" si="3"/>
        <v>726.41781531200002</v>
      </c>
      <c r="AL7" s="96">
        <f t="shared" si="3"/>
        <v>783.021445745856</v>
      </c>
      <c r="AM7" s="15">
        <f t="shared" si="3"/>
        <v>845.81854790260172</v>
      </c>
      <c r="AN7" s="15">
        <f t="shared" si="3"/>
        <v>775.54916729452532</v>
      </c>
      <c r="AO7" s="15">
        <f t="shared" si="3"/>
        <v>816.97465371796306</v>
      </c>
      <c r="AP7" s="15">
        <f t="shared" si="3"/>
        <v>875.4527609820716</v>
      </c>
      <c r="AQ7" s="15">
        <f t="shared" si="3"/>
        <v>850.54974809407611</v>
      </c>
      <c r="AR7" s="15">
        <f t="shared" si="3"/>
        <v>904.57993057182978</v>
      </c>
      <c r="AS7" s="15">
        <f t="shared" si="3"/>
        <v>960.16748181108551</v>
      </c>
      <c r="AT7" s="15">
        <f t="shared" si="3"/>
        <v>924.37034506907764</v>
      </c>
      <c r="AU7" s="15">
        <f t="shared" si="3"/>
        <v>979.17882705428599</v>
      </c>
      <c r="AV7" s="15">
        <f t="shared" si="3"/>
        <v>1036.3275150367956</v>
      </c>
      <c r="AW7" s="15">
        <f t="shared" si="3"/>
        <v>996.28275747450425</v>
      </c>
      <c r="AX7" s="96">
        <f t="shared" si="3"/>
        <v>1055.6127336558409</v>
      </c>
      <c r="AY7" s="15">
        <f t="shared" si="3"/>
        <v>1117.9309596366784</v>
      </c>
      <c r="AZ7" s="15">
        <f t="shared" si="3"/>
        <v>1073.4209653495959</v>
      </c>
      <c r="BA7" s="15">
        <f t="shared" si="3"/>
        <v>1123.2846247791131</v>
      </c>
      <c r="BB7" s="15">
        <f t="shared" si="3"/>
        <v>1194.462052055824</v>
      </c>
      <c r="BC7" s="15">
        <f t="shared" si="3"/>
        <v>1149.5141375069879</v>
      </c>
      <c r="BD7" s="15">
        <f t="shared" si="3"/>
        <v>1204.2168517455541</v>
      </c>
      <c r="BE7" s="15">
        <f t="shared" si="3"/>
        <v>1261.0666368621412</v>
      </c>
      <c r="BF7" s="15">
        <f t="shared" si="3"/>
        <v>1208.5625976797355</v>
      </c>
      <c r="BG7" s="15">
        <f t="shared" si="3"/>
        <v>1265.9458453169436</v>
      </c>
      <c r="BH7" s="15">
        <f t="shared" si="3"/>
        <v>1327.4909001702481</v>
      </c>
      <c r="BI7" s="15">
        <f t="shared" si="3"/>
        <v>1279.1687334799351</v>
      </c>
      <c r="BJ7" s="96">
        <f t="shared" si="3"/>
        <v>1344.785032374268</v>
      </c>
      <c r="BK7" s="15">
        <f t="shared" si="3"/>
        <v>1413.1666268602517</v>
      </c>
      <c r="BL7" s="15">
        <f t="shared" si="3"/>
        <v>1331.5714251567592</v>
      </c>
      <c r="BM7" s="15">
        <f t="shared" si="3"/>
        <v>1392.7520351997719</v>
      </c>
      <c r="BN7" s="15">
        <f t="shared" si="3"/>
        <v>1454.6491882050877</v>
      </c>
      <c r="BO7" s="15">
        <f t="shared" si="3"/>
        <v>1366.437625898167</v>
      </c>
      <c r="BP7" s="15">
        <f t="shared" si="3"/>
        <v>1421.6261906694072</v>
      </c>
      <c r="BQ7" s="15">
        <f t="shared" si="3"/>
        <v>1478.1824800200488</v>
      </c>
      <c r="BR7" s="15">
        <f t="shared" si="3"/>
        <v>1384.6917902703422</v>
      </c>
      <c r="BS7" s="15">
        <f t="shared" si="3"/>
        <v>1440.471725416704</v>
      </c>
      <c r="BT7" s="15">
        <f t="shared" si="3"/>
        <v>1499.4958672687314</v>
      </c>
      <c r="BU7" s="15">
        <f t="shared" si="3"/>
        <v>1409.2649639447973</v>
      </c>
      <c r="BV7" s="96">
        <f t="shared" si="3"/>
        <v>1471.716318745398</v>
      </c>
      <c r="BW7" s="15">
        <f t="shared" si="3"/>
        <v>1537.076527286845</v>
      </c>
      <c r="BX7" s="15">
        <f t="shared" si="3"/>
        <v>1478.4503926801362</v>
      </c>
      <c r="BY7" s="15">
        <f t="shared" si="3"/>
        <v>1546.1323848466229</v>
      </c>
      <c r="BZ7" s="15">
        <f t="shared" si="3"/>
        <v>1614.192367610472</v>
      </c>
      <c r="CA7" s="15">
        <f t="shared" si="3"/>
        <v>1542.2666180090416</v>
      </c>
      <c r="CB7" s="15">
        <f t="shared" si="3"/>
        <v>1602.5815542605253</v>
      </c>
      <c r="CC7" s="15">
        <f t="shared" si="3"/>
        <v>1664.6840744541325</v>
      </c>
      <c r="CD7" s="15">
        <f t="shared" si="3"/>
        <v>1582.6181316550105</v>
      </c>
      <c r="CE7" s="15">
        <f t="shared" si="3"/>
        <v>1643.5076782902665</v>
      </c>
      <c r="CF7" s="15">
        <f t="shared" si="3"/>
        <v>1708.1245381422436</v>
      </c>
      <c r="CG7" s="15">
        <f t="shared" si="3"/>
        <v>1630.6465742716666</v>
      </c>
      <c r="CH7" s="96">
        <f t="shared" si="3"/>
        <v>1699.011781744736</v>
      </c>
      <c r="CI7" s="15">
        <f t="shared" ref="CI7:CT7" si="4">CH11</f>
        <v>1770.7014545615491</v>
      </c>
      <c r="CJ7" s="15">
        <f t="shared" si="4"/>
        <v>1699.01537085069</v>
      </c>
      <c r="CK7" s="15">
        <f t="shared" si="4"/>
        <v>1773.9588034301582</v>
      </c>
      <c r="CL7" s="15">
        <f t="shared" si="4"/>
        <v>1849.4967005160947</v>
      </c>
      <c r="CM7" s="15">
        <f t="shared" si="4"/>
        <v>1764.6976942547731</v>
      </c>
      <c r="CN7" s="15">
        <f t="shared" si="4"/>
        <v>1831.9813029023451</v>
      </c>
      <c r="CO7" s="15">
        <f t="shared" si="4"/>
        <v>1901.5398970797071</v>
      </c>
      <c r="CP7" s="15">
        <f t="shared" si="4"/>
        <v>1806.8672612054515</v>
      </c>
      <c r="CQ7" s="15">
        <f t="shared" si="4"/>
        <v>1875.2683705023401</v>
      </c>
      <c r="CR7" s="15">
        <f t="shared" si="4"/>
        <v>1947.9537727029494</v>
      </c>
      <c r="CS7" s="15">
        <f t="shared" si="4"/>
        <v>1858.9346485284236</v>
      </c>
      <c r="CT7" s="96">
        <f t="shared" si="4"/>
        <v>1936.0253358472287</v>
      </c>
    </row>
    <row r="8" spans="1:98" s="221" customFormat="1" x14ac:dyDescent="0.25">
      <c r="A8" s="221" t="s">
        <v>137</v>
      </c>
      <c r="B8" s="221" t="s">
        <v>42</v>
      </c>
      <c r="F8" s="221">
        <v>48</v>
      </c>
      <c r="G8" s="221">
        <v>33</v>
      </c>
      <c r="H8" s="221">
        <v>40</v>
      </c>
      <c r="I8" s="221">
        <v>36</v>
      </c>
      <c r="J8" s="221">
        <v>39</v>
      </c>
      <c r="K8" s="221">
        <v>67</v>
      </c>
      <c r="L8" s="221">
        <v>33</v>
      </c>
      <c r="M8" s="221">
        <v>49</v>
      </c>
      <c r="N8" s="222">
        <v>32</v>
      </c>
      <c r="O8" s="1788">
        <v>6</v>
      </c>
      <c r="P8" s="1789">
        <v>3</v>
      </c>
      <c r="Q8" s="1790">
        <v>34</v>
      </c>
      <c r="R8" s="1791">
        <v>17</v>
      </c>
      <c r="S8" s="1792">
        <v>40</v>
      </c>
      <c r="T8" s="1793">
        <v>44</v>
      </c>
      <c r="U8" s="1794">
        <v>22</v>
      </c>
      <c r="V8" s="1795">
        <v>28</v>
      </c>
      <c r="W8" s="1796">
        <v>41</v>
      </c>
      <c r="X8" s="1797">
        <v>54</v>
      </c>
      <c r="Y8" s="1798">
        <v>70</v>
      </c>
      <c r="Z8" s="1799">
        <v>39</v>
      </c>
      <c r="AA8" s="1800">
        <v>39</v>
      </c>
      <c r="AB8" s="1801">
        <v>58</v>
      </c>
      <c r="AC8" s="1802">
        <v>20</v>
      </c>
      <c r="AD8" s="1803">
        <v>22</v>
      </c>
      <c r="AE8" s="1804">
        <v>18</v>
      </c>
      <c r="AF8" s="1805">
        <v>20</v>
      </c>
      <c r="AG8" s="1806">
        <v>29</v>
      </c>
      <c r="AH8" s="302">
        <v>25</v>
      </c>
      <c r="AI8" s="302">
        <v>25</v>
      </c>
      <c r="AJ8" s="302">
        <v>25</v>
      </c>
      <c r="AK8" s="302">
        <v>25</v>
      </c>
      <c r="AL8" s="301">
        <v>25</v>
      </c>
      <c r="AM8" s="300">
        <v>10</v>
      </c>
      <c r="AN8" s="300">
        <v>10</v>
      </c>
      <c r="AO8" s="300">
        <v>25</v>
      </c>
      <c r="AP8" s="300">
        <v>25</v>
      </c>
      <c r="AQ8" s="300">
        <v>25</v>
      </c>
      <c r="AR8" s="300">
        <v>25</v>
      </c>
      <c r="AS8" s="300">
        <v>25</v>
      </c>
      <c r="AT8" s="300">
        <v>25</v>
      </c>
      <c r="AU8" s="300">
        <v>25</v>
      </c>
      <c r="AV8" s="300">
        <v>25</v>
      </c>
      <c r="AW8" s="300">
        <v>25</v>
      </c>
      <c r="AX8" s="301">
        <v>25</v>
      </c>
      <c r="AY8" s="300">
        <v>10</v>
      </c>
      <c r="AZ8" s="300">
        <v>10</v>
      </c>
      <c r="BA8" s="300">
        <v>30</v>
      </c>
      <c r="BB8" s="300">
        <v>20</v>
      </c>
      <c r="BC8" s="300">
        <v>20</v>
      </c>
      <c r="BD8" s="300">
        <v>20</v>
      </c>
      <c r="BE8" s="300">
        <v>20</v>
      </c>
      <c r="BF8" s="300">
        <v>20</v>
      </c>
      <c r="BG8" s="300">
        <v>20</v>
      </c>
      <c r="BH8" s="300">
        <v>20</v>
      </c>
      <c r="BI8" s="300">
        <v>20</v>
      </c>
      <c r="BJ8" s="301">
        <v>20</v>
      </c>
      <c r="BK8" s="300">
        <v>10</v>
      </c>
      <c r="BL8" s="300">
        <v>10</v>
      </c>
      <c r="BM8" s="300">
        <v>10</v>
      </c>
      <c r="BN8" s="300">
        <v>10</v>
      </c>
      <c r="BO8" s="300">
        <v>10</v>
      </c>
      <c r="BP8" s="300">
        <v>10</v>
      </c>
      <c r="BQ8" s="300">
        <v>10</v>
      </c>
      <c r="BR8" s="300">
        <v>10</v>
      </c>
      <c r="BS8" s="300">
        <v>10</v>
      </c>
      <c r="BT8" s="300">
        <v>10</v>
      </c>
      <c r="BU8" s="300">
        <v>10</v>
      </c>
      <c r="BV8" s="301">
        <v>10</v>
      </c>
      <c r="BW8" s="300">
        <v>10</v>
      </c>
      <c r="BX8" s="300">
        <v>10</v>
      </c>
      <c r="BY8" s="300">
        <v>10</v>
      </c>
      <c r="BZ8" s="300">
        <v>10</v>
      </c>
      <c r="CA8" s="300">
        <v>10</v>
      </c>
      <c r="CB8" s="300">
        <v>10</v>
      </c>
      <c r="CC8" s="300">
        <v>10</v>
      </c>
      <c r="CD8" s="300">
        <v>10</v>
      </c>
      <c r="CE8" s="300">
        <v>10</v>
      </c>
      <c r="CF8" s="300">
        <v>10</v>
      </c>
      <c r="CG8" s="300">
        <v>10</v>
      </c>
      <c r="CH8" s="301">
        <v>10</v>
      </c>
      <c r="CI8" s="300">
        <v>10</v>
      </c>
      <c r="CJ8" s="302">
        <v>10</v>
      </c>
      <c r="CK8" s="302">
        <v>10</v>
      </c>
      <c r="CL8" s="302">
        <v>10</v>
      </c>
      <c r="CM8" s="302">
        <v>10</v>
      </c>
      <c r="CN8" s="302">
        <v>10</v>
      </c>
      <c r="CO8" s="302">
        <v>10</v>
      </c>
      <c r="CP8" s="302">
        <v>10</v>
      </c>
      <c r="CQ8" s="302">
        <v>10</v>
      </c>
      <c r="CR8" s="302">
        <v>10</v>
      </c>
      <c r="CS8" s="302">
        <v>10</v>
      </c>
      <c r="CT8" s="301">
        <v>10</v>
      </c>
    </row>
    <row r="9" spans="1:98" s="15" customFormat="1" x14ac:dyDescent="0.25">
      <c r="B9" s="15" t="s">
        <v>63</v>
      </c>
      <c r="N9" s="96"/>
      <c r="U9" s="15">
        <f>(SUM(U34,U38:U40)-U7)*U17</f>
        <v>12.795</v>
      </c>
      <c r="V9" s="15">
        <f t="shared" ref="V9:CG9" si="5">(SUM(V34,V38:V40)-V7)*V17</f>
        <v>9.85</v>
      </c>
      <c r="W9" s="15">
        <f t="shared" si="5"/>
        <v>9.7900000000000009</v>
      </c>
      <c r="X9" s="15">
        <f t="shared" si="5"/>
        <v>17.34</v>
      </c>
      <c r="Y9" s="15">
        <f t="shared" si="5"/>
        <v>12.27</v>
      </c>
      <c r="Z9" s="96">
        <f t="shared" si="5"/>
        <v>11.620000000000001</v>
      </c>
      <c r="AA9" s="15">
        <f t="shared" si="5"/>
        <v>13.63</v>
      </c>
      <c r="AB9" s="15">
        <f t="shared" si="5"/>
        <v>6.07</v>
      </c>
      <c r="AC9" s="15">
        <f t="shared" si="5"/>
        <v>5.51</v>
      </c>
      <c r="AD9" s="15">
        <f t="shared" si="5"/>
        <v>5.8079999999999998</v>
      </c>
      <c r="AE9" s="15">
        <f t="shared" si="5"/>
        <v>5.4720000000000004</v>
      </c>
      <c r="AF9" s="15">
        <f t="shared" si="5"/>
        <v>10.06</v>
      </c>
      <c r="AG9" s="15">
        <f t="shared" si="5"/>
        <v>5.4</v>
      </c>
      <c r="AH9" s="15">
        <f t="shared" si="5"/>
        <v>32.845800000000004</v>
      </c>
      <c r="AI9" s="15">
        <f t="shared" si="5"/>
        <v>56.741083999999994</v>
      </c>
      <c r="AJ9" s="15">
        <f t="shared" si="5"/>
        <v>32.101357391999997</v>
      </c>
      <c r="AK9" s="15">
        <f t="shared" si="5"/>
        <v>31.603630433856001</v>
      </c>
      <c r="AL9" s="96">
        <f t="shared" si="5"/>
        <v>37.79710215674573</v>
      </c>
      <c r="AM9" s="15">
        <f t="shared" si="5"/>
        <v>29.687030619261851</v>
      </c>
      <c r="AN9" s="15">
        <f t="shared" si="5"/>
        <v>31.425486423437739</v>
      </c>
      <c r="AO9" s="15">
        <f t="shared" si="5"/>
        <v>33.478107264108566</v>
      </c>
      <c r="AP9" s="15">
        <f t="shared" si="5"/>
        <v>37.642263210211695</v>
      </c>
      <c r="AQ9" s="15">
        <f t="shared" si="5"/>
        <v>29.03018247775363</v>
      </c>
      <c r="AR9" s="15">
        <f t="shared" si="5"/>
        <v>30.587551239255756</v>
      </c>
      <c r="AS9" s="15">
        <f t="shared" si="5"/>
        <v>35.219611439100724</v>
      </c>
      <c r="AT9" s="15">
        <f t="shared" si="5"/>
        <v>29.808481985208395</v>
      </c>
      <c r="AU9" s="15">
        <f t="shared" si="5"/>
        <v>32.148687982509514</v>
      </c>
      <c r="AV9" s="15">
        <f t="shared" si="5"/>
        <v>38.587993941388355</v>
      </c>
      <c r="AW9" s="15">
        <f t="shared" si="5"/>
        <v>34.329976181336605</v>
      </c>
      <c r="AX9" s="96">
        <f t="shared" si="5"/>
        <v>37.318225980837553</v>
      </c>
      <c r="AY9" s="15">
        <f t="shared" si="5"/>
        <v>57.283101676585332</v>
      </c>
      <c r="AZ9" s="15">
        <f t="shared" si="5"/>
        <v>39.863659429517206</v>
      </c>
      <c r="BA9" s="15">
        <f t="shared" si="5"/>
        <v>41.177427276710787</v>
      </c>
      <c r="BB9" s="15">
        <f t="shared" si="5"/>
        <v>54.498290656746327</v>
      </c>
      <c r="BC9" s="15">
        <f t="shared" si="5"/>
        <v>34.702714238566159</v>
      </c>
      <c r="BD9" s="15">
        <f t="shared" si="5"/>
        <v>36.849785116587107</v>
      </c>
      <c r="BE9" s="15">
        <f t="shared" si="5"/>
        <v>53.602624503808556</v>
      </c>
      <c r="BF9" s="15">
        <f t="shared" si="5"/>
        <v>37.38324763720815</v>
      </c>
      <c r="BG9" s="15">
        <f t="shared" si="5"/>
        <v>41.545054853304457</v>
      </c>
      <c r="BH9" s="15">
        <f t="shared" si="5"/>
        <v>64.42692332671183</v>
      </c>
      <c r="BI9" s="15">
        <f t="shared" si="5"/>
        <v>45.616298894332921</v>
      </c>
      <c r="BJ9" s="96">
        <f t="shared" si="5"/>
        <v>48.381594485983641</v>
      </c>
      <c r="BK9" s="15">
        <f t="shared" si="5"/>
        <v>49.721460982532697</v>
      </c>
      <c r="BL9" s="15">
        <f t="shared" si="5"/>
        <v>51.180610043012514</v>
      </c>
      <c r="BM9" s="15">
        <f t="shared" si="5"/>
        <v>51.897153005316</v>
      </c>
      <c r="BN9" s="15">
        <f t="shared" si="5"/>
        <v>47.253356513588017</v>
      </c>
      <c r="BO9" s="15">
        <f t="shared" si="5"/>
        <v>45.188564771240124</v>
      </c>
      <c r="BP9" s="15">
        <f t="shared" si="5"/>
        <v>46.556289350641599</v>
      </c>
      <c r="BQ9" s="15">
        <f t="shared" si="5"/>
        <v>44.32755825229804</v>
      </c>
      <c r="BR9" s="15">
        <f t="shared" si="5"/>
        <v>45.779935146361915</v>
      </c>
      <c r="BS9" s="15">
        <f t="shared" si="5"/>
        <v>49.02414185202737</v>
      </c>
      <c r="BT9" s="15">
        <f t="shared" si="5"/>
        <v>49.718683402939043</v>
      </c>
      <c r="BU9" s="15">
        <f t="shared" si="5"/>
        <v>52.451354800600761</v>
      </c>
      <c r="BV9" s="96">
        <f t="shared" si="5"/>
        <v>55.360208541447058</v>
      </c>
      <c r="BW9" s="15">
        <f t="shared" si="5"/>
        <v>85.081518121975662</v>
      </c>
      <c r="BX9" s="15">
        <f t="shared" si="5"/>
        <v>57.681992166486623</v>
      </c>
      <c r="BY9" s="15">
        <f t="shared" si="5"/>
        <v>58.059982763849156</v>
      </c>
      <c r="BZ9" s="15">
        <f t="shared" si="5"/>
        <v>79.493487159616819</v>
      </c>
      <c r="CA9" s="15">
        <f t="shared" si="5"/>
        <v>50.314936251483708</v>
      </c>
      <c r="CB9" s="15">
        <f t="shared" si="5"/>
        <v>52.102520193607326</v>
      </c>
      <c r="CC9" s="15">
        <f t="shared" si="5"/>
        <v>74.402464646291222</v>
      </c>
      <c r="CD9" s="15">
        <f t="shared" si="5"/>
        <v>50.889546635256103</v>
      </c>
      <c r="CE9" s="15">
        <f t="shared" si="5"/>
        <v>54.616859851977004</v>
      </c>
      <c r="CF9" s="15">
        <f t="shared" si="5"/>
        <v>83.334489943647384</v>
      </c>
      <c r="CG9" s="15">
        <f t="shared" si="5"/>
        <v>58.365207473069461</v>
      </c>
      <c r="CH9" s="96">
        <f t="shared" ref="CH9:CT9" si="6">(SUM(CH34,CH38:CH40)-CH7)*CH17</f>
        <v>61.689672816813172</v>
      </c>
      <c r="CI9" s="15">
        <f t="shared" si="6"/>
        <v>95.384061745295909</v>
      </c>
      <c r="CJ9" s="15">
        <f t="shared" si="6"/>
        <v>64.943432579468094</v>
      </c>
      <c r="CK9" s="15">
        <f t="shared" si="6"/>
        <v>65.53789708593655</v>
      </c>
      <c r="CL9" s="15">
        <f t="shared" si="6"/>
        <v>90.150663790287709</v>
      </c>
      <c r="CM9" s="15">
        <f t="shared" si="6"/>
        <v>57.283608647572109</v>
      </c>
      <c r="CN9" s="15">
        <f t="shared" si="6"/>
        <v>59.558594177362068</v>
      </c>
      <c r="CO9" s="15">
        <f t="shared" si="6"/>
        <v>85.481353833715303</v>
      </c>
      <c r="CP9" s="15">
        <f t="shared" si="6"/>
        <v>58.40110929688862</v>
      </c>
      <c r="CQ9" s="15">
        <f t="shared" si="6"/>
        <v>62.68540220060936</v>
      </c>
      <c r="CR9" s="15">
        <f t="shared" si="6"/>
        <v>95.776253095769206</v>
      </c>
      <c r="CS9" s="15">
        <f t="shared" si="6"/>
        <v>67.090687318805081</v>
      </c>
      <c r="CT9" s="96">
        <f t="shared" si="6"/>
        <v>71.002451689916057</v>
      </c>
    </row>
    <row r="10" spans="1:98" s="15" customFormat="1" x14ac:dyDescent="0.25">
      <c r="B10" s="15" t="s">
        <v>64</v>
      </c>
      <c r="N10" s="96"/>
      <c r="U10" s="143">
        <f t="shared" ref="U10:AZ10" si="7">U7*U18</f>
        <v>56.5</v>
      </c>
      <c r="V10" s="143">
        <f t="shared" si="7"/>
        <v>0</v>
      </c>
      <c r="W10" s="143">
        <f t="shared" si="7"/>
        <v>0</v>
      </c>
      <c r="X10" s="143">
        <f t="shared" si="7"/>
        <v>33.6</v>
      </c>
      <c r="Y10" s="143">
        <f t="shared" si="7"/>
        <v>0</v>
      </c>
      <c r="Z10" s="96">
        <f t="shared" si="7"/>
        <v>0</v>
      </c>
      <c r="AA10" s="15">
        <f t="shared" si="7"/>
        <v>63.1</v>
      </c>
      <c r="AB10" s="15">
        <f t="shared" si="7"/>
        <v>0</v>
      </c>
      <c r="AC10" s="15">
        <f t="shared" si="7"/>
        <v>0</v>
      </c>
      <c r="AD10" s="15">
        <f t="shared" si="7"/>
        <v>86.039999999999992</v>
      </c>
      <c r="AE10" s="15">
        <f t="shared" si="7"/>
        <v>0</v>
      </c>
      <c r="AF10" s="15">
        <f t="shared" si="7"/>
        <v>0</v>
      </c>
      <c r="AG10" s="15">
        <f t="shared" si="7"/>
        <v>78.959999999999994</v>
      </c>
      <c r="AH10" s="15">
        <f t="shared" si="7"/>
        <v>0</v>
      </c>
      <c r="AI10" s="15">
        <f t="shared" si="7"/>
        <v>0</v>
      </c>
      <c r="AJ10" s="15">
        <f t="shared" si="7"/>
        <v>91.270426080000007</v>
      </c>
      <c r="AK10" s="15">
        <f t="shared" si="7"/>
        <v>0</v>
      </c>
      <c r="AL10" s="96">
        <f t="shared" si="7"/>
        <v>0</v>
      </c>
      <c r="AM10" s="15">
        <f t="shared" si="7"/>
        <v>109.95641122733822</v>
      </c>
      <c r="AN10" s="15">
        <f t="shared" si="7"/>
        <v>0</v>
      </c>
      <c r="AO10" s="15">
        <f t="shared" si="7"/>
        <v>0</v>
      </c>
      <c r="AP10" s="15">
        <f t="shared" si="7"/>
        <v>87.545276098207168</v>
      </c>
      <c r="AQ10" s="15">
        <f t="shared" si="7"/>
        <v>0</v>
      </c>
      <c r="AR10" s="15">
        <f t="shared" si="7"/>
        <v>0</v>
      </c>
      <c r="AS10" s="15">
        <f t="shared" si="7"/>
        <v>96.016748181108554</v>
      </c>
      <c r="AT10" s="15">
        <f t="shared" si="7"/>
        <v>0</v>
      </c>
      <c r="AU10" s="15">
        <f t="shared" si="7"/>
        <v>0</v>
      </c>
      <c r="AV10" s="15">
        <f t="shared" si="7"/>
        <v>103.63275150367957</v>
      </c>
      <c r="AW10" s="15">
        <f t="shared" si="7"/>
        <v>0</v>
      </c>
      <c r="AX10" s="96">
        <f t="shared" si="7"/>
        <v>0</v>
      </c>
      <c r="AY10" s="15">
        <f t="shared" si="7"/>
        <v>111.79309596366784</v>
      </c>
      <c r="AZ10" s="15">
        <f t="shared" si="7"/>
        <v>0</v>
      </c>
      <c r="BA10" s="15">
        <f t="shared" ref="BA10:CF10" si="8">BA7*BA18</f>
        <v>0</v>
      </c>
      <c r="BB10" s="15">
        <f t="shared" si="8"/>
        <v>119.4462052055824</v>
      </c>
      <c r="BC10" s="15">
        <f t="shared" si="8"/>
        <v>0</v>
      </c>
      <c r="BD10" s="15">
        <f t="shared" si="8"/>
        <v>0</v>
      </c>
      <c r="BE10" s="15">
        <f t="shared" si="8"/>
        <v>126.10666368621412</v>
      </c>
      <c r="BF10" s="15">
        <f t="shared" si="8"/>
        <v>0</v>
      </c>
      <c r="BG10" s="15">
        <f t="shared" si="8"/>
        <v>0</v>
      </c>
      <c r="BH10" s="15">
        <f t="shared" si="8"/>
        <v>132.74909001702483</v>
      </c>
      <c r="BI10" s="15">
        <f t="shared" si="8"/>
        <v>0</v>
      </c>
      <c r="BJ10" s="96">
        <f t="shared" si="8"/>
        <v>0</v>
      </c>
      <c r="BK10" s="15">
        <f t="shared" si="8"/>
        <v>141.31666268602518</v>
      </c>
      <c r="BL10" s="15">
        <f t="shared" si="8"/>
        <v>0</v>
      </c>
      <c r="BM10" s="15">
        <f t="shared" si="8"/>
        <v>0</v>
      </c>
      <c r="BN10" s="15">
        <f t="shared" si="8"/>
        <v>145.46491882050879</v>
      </c>
      <c r="BO10" s="15">
        <f t="shared" si="8"/>
        <v>0</v>
      </c>
      <c r="BP10" s="15">
        <f t="shared" si="8"/>
        <v>0</v>
      </c>
      <c r="BQ10" s="15">
        <f t="shared" si="8"/>
        <v>147.81824800200488</v>
      </c>
      <c r="BR10" s="15">
        <f t="shared" si="8"/>
        <v>0</v>
      </c>
      <c r="BS10" s="15">
        <f t="shared" si="8"/>
        <v>0</v>
      </c>
      <c r="BT10" s="15">
        <f t="shared" si="8"/>
        <v>149.94958672687315</v>
      </c>
      <c r="BU10" s="15">
        <f t="shared" si="8"/>
        <v>0</v>
      </c>
      <c r="BV10" s="96">
        <f t="shared" si="8"/>
        <v>0</v>
      </c>
      <c r="BW10" s="15">
        <f t="shared" si="8"/>
        <v>153.70765272868451</v>
      </c>
      <c r="BX10" s="15">
        <f t="shared" si="8"/>
        <v>0</v>
      </c>
      <c r="BY10" s="15">
        <f t="shared" si="8"/>
        <v>0</v>
      </c>
      <c r="BZ10" s="15">
        <f t="shared" si="8"/>
        <v>161.41923676104722</v>
      </c>
      <c r="CA10" s="15">
        <f t="shared" si="8"/>
        <v>0</v>
      </c>
      <c r="CB10" s="15">
        <f t="shared" si="8"/>
        <v>0</v>
      </c>
      <c r="CC10" s="15">
        <f t="shared" si="8"/>
        <v>166.46840744541328</v>
      </c>
      <c r="CD10" s="15">
        <f t="shared" si="8"/>
        <v>0</v>
      </c>
      <c r="CE10" s="15">
        <f t="shared" si="8"/>
        <v>0</v>
      </c>
      <c r="CF10" s="15">
        <f t="shared" si="8"/>
        <v>170.81245381422437</v>
      </c>
      <c r="CG10" s="15">
        <f t="shared" ref="CG10:CT10" si="9">CG7*CG18</f>
        <v>0</v>
      </c>
      <c r="CH10" s="96">
        <f t="shared" si="9"/>
        <v>0</v>
      </c>
      <c r="CI10" s="15">
        <f t="shared" si="9"/>
        <v>177.07014545615493</v>
      </c>
      <c r="CJ10" s="15">
        <f t="shared" si="9"/>
        <v>0</v>
      </c>
      <c r="CK10" s="15">
        <f t="shared" si="9"/>
        <v>0</v>
      </c>
      <c r="CL10" s="15">
        <f t="shared" si="9"/>
        <v>184.94967005160947</v>
      </c>
      <c r="CM10" s="15">
        <f t="shared" si="9"/>
        <v>0</v>
      </c>
      <c r="CN10" s="15">
        <f t="shared" si="9"/>
        <v>0</v>
      </c>
      <c r="CO10" s="15">
        <f t="shared" si="9"/>
        <v>190.15398970797071</v>
      </c>
      <c r="CP10" s="15">
        <f t="shared" si="9"/>
        <v>0</v>
      </c>
      <c r="CQ10" s="15">
        <f t="shared" si="9"/>
        <v>0</v>
      </c>
      <c r="CR10" s="15">
        <f t="shared" si="9"/>
        <v>194.79537727029495</v>
      </c>
      <c r="CS10" s="15">
        <f t="shared" si="9"/>
        <v>0</v>
      </c>
      <c r="CT10" s="96">
        <f t="shared" si="9"/>
        <v>0</v>
      </c>
    </row>
    <row r="11" spans="1:98" s="163" customFormat="1" x14ac:dyDescent="0.25">
      <c r="A11" s="163" t="s">
        <v>140</v>
      </c>
      <c r="B11" s="163" t="s">
        <v>65</v>
      </c>
      <c r="F11" s="163">
        <v>376</v>
      </c>
      <c r="G11" s="163">
        <v>398</v>
      </c>
      <c r="H11" s="163">
        <v>380</v>
      </c>
      <c r="I11" s="163">
        <v>384</v>
      </c>
      <c r="J11" s="163">
        <v>373</v>
      </c>
      <c r="K11" s="163">
        <v>435</v>
      </c>
      <c r="L11" s="163">
        <v>465</v>
      </c>
      <c r="M11" s="163">
        <v>487</v>
      </c>
      <c r="N11" s="164">
        <v>488</v>
      </c>
      <c r="O11" s="1807">
        <v>510</v>
      </c>
      <c r="P11" s="1808">
        <v>495</v>
      </c>
      <c r="Q11" s="1809">
        <v>523</v>
      </c>
      <c r="R11" s="1810">
        <v>547</v>
      </c>
      <c r="S11" s="1811">
        <v>570</v>
      </c>
      <c r="T11" s="1812">
        <v>565</v>
      </c>
      <c r="U11" s="1813">
        <v>533</v>
      </c>
      <c r="V11" s="1814">
        <v>556</v>
      </c>
      <c r="W11" s="1815">
        <v>560</v>
      </c>
      <c r="X11" s="1816">
        <v>585</v>
      </c>
      <c r="Y11" s="1817">
        <v>621</v>
      </c>
      <c r="Z11" s="1818">
        <v>631</v>
      </c>
      <c r="AA11" s="1819">
        <v>639</v>
      </c>
      <c r="AB11" s="1820">
        <v>697</v>
      </c>
      <c r="AC11" s="1821">
        <v>717</v>
      </c>
      <c r="AD11" s="1822">
        <v>677</v>
      </c>
      <c r="AE11" s="1823">
        <v>680</v>
      </c>
      <c r="AF11" s="1824">
        <v>658</v>
      </c>
      <c r="AG11" s="1825">
        <v>621</v>
      </c>
      <c r="AH11" s="163">
        <f>AH7+AH8+AH9-AH10</f>
        <v>678.84580000000005</v>
      </c>
      <c r="AI11" s="163">
        <f t="shared" ref="AI11:CG11" si="10">AI7+AI8+AI9-AI10</f>
        <v>760.58688400000005</v>
      </c>
      <c r="AJ11" s="163">
        <f t="shared" si="10"/>
        <v>726.41781531200002</v>
      </c>
      <c r="AK11" s="163">
        <f t="shared" si="10"/>
        <v>783.021445745856</v>
      </c>
      <c r="AL11" s="164">
        <f t="shared" si="10"/>
        <v>845.81854790260172</v>
      </c>
      <c r="AM11" s="163">
        <f t="shared" si="10"/>
        <v>775.54916729452532</v>
      </c>
      <c r="AN11" s="163">
        <f t="shared" si="10"/>
        <v>816.97465371796306</v>
      </c>
      <c r="AO11" s="163">
        <f t="shared" si="10"/>
        <v>875.4527609820716</v>
      </c>
      <c r="AP11" s="163">
        <f t="shared" si="10"/>
        <v>850.54974809407611</v>
      </c>
      <c r="AQ11" s="163">
        <f t="shared" si="10"/>
        <v>904.57993057182978</v>
      </c>
      <c r="AR11" s="163">
        <f t="shared" si="10"/>
        <v>960.16748181108551</v>
      </c>
      <c r="AS11" s="163">
        <f t="shared" si="10"/>
        <v>924.37034506907764</v>
      </c>
      <c r="AT11" s="163">
        <f t="shared" si="10"/>
        <v>979.17882705428599</v>
      </c>
      <c r="AU11" s="163">
        <f t="shared" si="10"/>
        <v>1036.3275150367956</v>
      </c>
      <c r="AV11" s="163">
        <f t="shared" si="10"/>
        <v>996.28275747450425</v>
      </c>
      <c r="AW11" s="163">
        <f t="shared" si="10"/>
        <v>1055.6127336558409</v>
      </c>
      <c r="AX11" s="164">
        <f t="shared" si="10"/>
        <v>1117.9309596366784</v>
      </c>
      <c r="AY11" s="163">
        <f t="shared" si="10"/>
        <v>1073.4209653495959</v>
      </c>
      <c r="AZ11" s="163">
        <f t="shared" si="10"/>
        <v>1123.2846247791131</v>
      </c>
      <c r="BA11" s="163">
        <f t="shared" si="10"/>
        <v>1194.462052055824</v>
      </c>
      <c r="BB11" s="163">
        <f t="shared" si="10"/>
        <v>1149.5141375069879</v>
      </c>
      <c r="BC11" s="163">
        <f t="shared" si="10"/>
        <v>1204.2168517455541</v>
      </c>
      <c r="BD11" s="163">
        <f t="shared" si="10"/>
        <v>1261.0666368621412</v>
      </c>
      <c r="BE11" s="163">
        <f t="shared" si="10"/>
        <v>1208.5625976797355</v>
      </c>
      <c r="BF11" s="163">
        <f t="shared" si="10"/>
        <v>1265.9458453169436</v>
      </c>
      <c r="BG11" s="163">
        <f t="shared" si="10"/>
        <v>1327.4909001702481</v>
      </c>
      <c r="BH11" s="163">
        <f t="shared" si="10"/>
        <v>1279.1687334799351</v>
      </c>
      <c r="BI11" s="163">
        <f t="shared" si="10"/>
        <v>1344.785032374268</v>
      </c>
      <c r="BJ11" s="164">
        <f t="shared" si="10"/>
        <v>1413.1666268602517</v>
      </c>
      <c r="BK11" s="163">
        <f t="shared" si="10"/>
        <v>1331.5714251567592</v>
      </c>
      <c r="BL11" s="163">
        <f t="shared" si="10"/>
        <v>1392.7520351997719</v>
      </c>
      <c r="BM11" s="163">
        <f t="shared" si="10"/>
        <v>1454.6491882050877</v>
      </c>
      <c r="BN11" s="163">
        <f t="shared" si="10"/>
        <v>1366.437625898167</v>
      </c>
      <c r="BO11" s="163">
        <f t="shared" si="10"/>
        <v>1421.6261906694072</v>
      </c>
      <c r="BP11" s="163">
        <f t="shared" si="10"/>
        <v>1478.1824800200488</v>
      </c>
      <c r="BQ11" s="163">
        <f t="shared" si="10"/>
        <v>1384.6917902703422</v>
      </c>
      <c r="BR11" s="163">
        <f t="shared" si="10"/>
        <v>1440.471725416704</v>
      </c>
      <c r="BS11" s="163">
        <f t="shared" si="10"/>
        <v>1499.4958672687314</v>
      </c>
      <c r="BT11" s="163">
        <f t="shared" si="10"/>
        <v>1409.2649639447973</v>
      </c>
      <c r="BU11" s="163">
        <f t="shared" si="10"/>
        <v>1471.716318745398</v>
      </c>
      <c r="BV11" s="164">
        <f t="shared" si="10"/>
        <v>1537.076527286845</v>
      </c>
      <c r="BW11" s="163">
        <f t="shared" si="10"/>
        <v>1478.4503926801362</v>
      </c>
      <c r="BX11" s="163">
        <f t="shared" si="10"/>
        <v>1546.1323848466229</v>
      </c>
      <c r="BY11" s="163">
        <f t="shared" si="10"/>
        <v>1614.192367610472</v>
      </c>
      <c r="BZ11" s="163">
        <f t="shared" si="10"/>
        <v>1542.2666180090416</v>
      </c>
      <c r="CA11" s="163">
        <f t="shared" si="10"/>
        <v>1602.5815542605253</v>
      </c>
      <c r="CB11" s="163">
        <f t="shared" si="10"/>
        <v>1664.6840744541325</v>
      </c>
      <c r="CC11" s="163">
        <f>CC7+CC8+CC9-CC10</f>
        <v>1582.6181316550105</v>
      </c>
      <c r="CD11" s="163">
        <f t="shared" si="10"/>
        <v>1643.5076782902665</v>
      </c>
      <c r="CE11" s="163">
        <f t="shared" si="10"/>
        <v>1708.1245381422436</v>
      </c>
      <c r="CF11" s="163">
        <f t="shared" si="10"/>
        <v>1630.6465742716666</v>
      </c>
      <c r="CG11" s="163">
        <f t="shared" si="10"/>
        <v>1699.011781744736</v>
      </c>
      <c r="CH11" s="164">
        <f t="shared" ref="CH11:CT11" si="11">CH7+CH8+CH9-CH10</f>
        <v>1770.7014545615491</v>
      </c>
      <c r="CI11" s="163">
        <f t="shared" si="11"/>
        <v>1699.01537085069</v>
      </c>
      <c r="CJ11" s="163">
        <f t="shared" si="11"/>
        <v>1773.9588034301582</v>
      </c>
      <c r="CK11" s="163">
        <f t="shared" si="11"/>
        <v>1849.4967005160947</v>
      </c>
      <c r="CL11" s="163">
        <f t="shared" si="11"/>
        <v>1764.6976942547731</v>
      </c>
      <c r="CM11" s="163">
        <f t="shared" si="11"/>
        <v>1831.9813029023451</v>
      </c>
      <c r="CN11" s="163">
        <f t="shared" si="11"/>
        <v>1901.5398970797071</v>
      </c>
      <c r="CO11" s="163">
        <f t="shared" si="11"/>
        <v>1806.8672612054515</v>
      </c>
      <c r="CP11" s="163">
        <f t="shared" si="11"/>
        <v>1875.2683705023401</v>
      </c>
      <c r="CQ11" s="163">
        <f t="shared" si="11"/>
        <v>1947.9537727029494</v>
      </c>
      <c r="CR11" s="163">
        <f t="shared" si="11"/>
        <v>1858.9346485284236</v>
      </c>
      <c r="CS11" s="163">
        <f t="shared" si="11"/>
        <v>1936.0253358472287</v>
      </c>
      <c r="CT11" s="164">
        <f t="shared" si="11"/>
        <v>2017.0277875371448</v>
      </c>
    </row>
    <row r="12" spans="1:98" s="161" customFormat="1" x14ac:dyDescent="0.25">
      <c r="B12" s="161" t="s">
        <v>71</v>
      </c>
      <c r="F12" s="161">
        <v>0.34308510638297873</v>
      </c>
      <c r="G12" s="161">
        <v>0.33668341708542715</v>
      </c>
      <c r="H12" s="161">
        <v>0.34210526315789475</v>
      </c>
      <c r="I12" s="161">
        <v>0.36979166666666669</v>
      </c>
      <c r="J12" s="161">
        <v>0.3512064343163539</v>
      </c>
      <c r="K12" s="161">
        <v>0.39080459770114945</v>
      </c>
      <c r="L12" s="161">
        <v>0.33763440860215055</v>
      </c>
      <c r="M12" s="161">
        <v>0.4537987679671458</v>
      </c>
      <c r="N12" s="162">
        <v>0.37295081967213117</v>
      </c>
      <c r="O12" s="161">
        <f>O13/O11</f>
        <v>0.11568627450980393</v>
      </c>
      <c r="P12" s="161">
        <f t="shared" ref="P12:Q12" si="12">P13/P11</f>
        <v>9.8989898989898989E-2</v>
      </c>
      <c r="Q12" s="161">
        <f t="shared" si="12"/>
        <v>0.30401529636711283</v>
      </c>
      <c r="R12" s="161">
        <f>R13/R11</f>
        <v>0.23217550274223034</v>
      </c>
      <c r="S12" s="161">
        <f t="shared" ref="S12" si="13">S13/S11</f>
        <v>0.20877192982456141</v>
      </c>
      <c r="T12" s="161">
        <f t="shared" ref="T12:U12" si="14">T13/T11</f>
        <v>0.29557522123893804</v>
      </c>
      <c r="U12" s="161">
        <f t="shared" si="14"/>
        <v>0.26641651031894936</v>
      </c>
      <c r="V12" s="161">
        <f t="shared" ref="V12" si="15">V13/V11</f>
        <v>0.25</v>
      </c>
      <c r="W12" s="161">
        <f t="shared" ref="W12:X12" si="16">W13/W11</f>
        <v>0.27142857142857141</v>
      </c>
      <c r="X12" s="161">
        <f t="shared" si="16"/>
        <v>0.25299145299145298</v>
      </c>
      <c r="Y12" s="161">
        <f t="shared" ref="Y12" si="17">Y13/Y11</f>
        <v>0.29307568438003223</v>
      </c>
      <c r="Z12" s="161">
        <f t="shared" ref="Z12:AA12" si="18">Z13/Z11</f>
        <v>0.28843106180665612</v>
      </c>
      <c r="AA12" s="161">
        <f t="shared" si="18"/>
        <v>0.16901408450704225</v>
      </c>
      <c r="AB12" s="161">
        <f t="shared" ref="AB12" si="19">AB13/AB11</f>
        <v>0.24103299856527977</v>
      </c>
      <c r="AC12" s="161">
        <f t="shared" ref="AC12:AD12" si="20">AC13/AC11</f>
        <v>0.24825662482566249</v>
      </c>
      <c r="AD12" s="161">
        <f t="shared" si="20"/>
        <v>0.22304283604135894</v>
      </c>
      <c r="AE12" s="161">
        <f t="shared" ref="AE12" si="21">AE13/AE11</f>
        <v>0.22205882352941175</v>
      </c>
      <c r="AF12" s="161">
        <f t="shared" ref="AF12:AG12" si="22">AF13/AF11</f>
        <v>0.2796352583586626</v>
      </c>
      <c r="AG12" s="161">
        <f t="shared" si="22"/>
        <v>0.23993558776167473</v>
      </c>
      <c r="AH12" s="294">
        <v>0.3</v>
      </c>
      <c r="AI12" s="294">
        <v>0.32</v>
      </c>
      <c r="AJ12" s="294">
        <v>0.28000000000000003</v>
      </c>
      <c r="AK12" s="294">
        <v>0.3</v>
      </c>
      <c r="AL12" s="295">
        <v>0.32</v>
      </c>
      <c r="AM12" s="294">
        <v>0.15</v>
      </c>
      <c r="AN12" s="294">
        <v>0.15</v>
      </c>
      <c r="AO12" s="294">
        <v>0.3</v>
      </c>
      <c r="AP12" s="294">
        <v>0.32</v>
      </c>
      <c r="AQ12" s="294">
        <v>0.32</v>
      </c>
      <c r="AR12" s="294">
        <v>0.35</v>
      </c>
      <c r="AS12" s="294">
        <v>0.32</v>
      </c>
      <c r="AT12" s="294">
        <v>0.32</v>
      </c>
      <c r="AU12" s="294">
        <v>0.35</v>
      </c>
      <c r="AV12" s="294">
        <v>0.32</v>
      </c>
      <c r="AW12" s="294">
        <v>0.32</v>
      </c>
      <c r="AX12" s="295">
        <v>0.32</v>
      </c>
      <c r="AY12" s="294">
        <v>0.15</v>
      </c>
      <c r="AZ12" s="294">
        <v>0.15</v>
      </c>
      <c r="BA12" s="294">
        <v>0.3</v>
      </c>
      <c r="BB12" s="294">
        <v>0.3</v>
      </c>
      <c r="BC12" s="294">
        <v>0.3</v>
      </c>
      <c r="BD12" s="294">
        <v>0.3</v>
      </c>
      <c r="BE12" s="294">
        <v>0.3</v>
      </c>
      <c r="BF12" s="294">
        <v>0.3</v>
      </c>
      <c r="BG12" s="294">
        <v>0.3</v>
      </c>
      <c r="BH12" s="294">
        <v>0.3</v>
      </c>
      <c r="BI12" s="294">
        <v>0.3</v>
      </c>
      <c r="BJ12" s="295">
        <v>0.3</v>
      </c>
      <c r="BK12" s="294">
        <v>0.15</v>
      </c>
      <c r="BL12" s="294">
        <v>0.15</v>
      </c>
      <c r="BM12" s="294">
        <v>0.3</v>
      </c>
      <c r="BN12" s="294">
        <v>0.3</v>
      </c>
      <c r="BO12" s="294">
        <v>0.3</v>
      </c>
      <c r="BP12" s="294">
        <v>0.3</v>
      </c>
      <c r="BQ12" s="294">
        <v>0.3</v>
      </c>
      <c r="BR12" s="294">
        <v>0.3</v>
      </c>
      <c r="BS12" s="294">
        <v>0.3</v>
      </c>
      <c r="BT12" s="294">
        <v>0.3</v>
      </c>
      <c r="BU12" s="294">
        <v>0.3</v>
      </c>
      <c r="BV12" s="295">
        <v>0.3</v>
      </c>
      <c r="BW12" s="294">
        <v>0.15</v>
      </c>
      <c r="BX12" s="294">
        <v>0.15</v>
      </c>
      <c r="BY12" s="294">
        <v>0.3</v>
      </c>
      <c r="BZ12" s="294">
        <v>0.3</v>
      </c>
      <c r="CA12" s="294">
        <v>0.3</v>
      </c>
      <c r="CB12" s="294">
        <v>0.3</v>
      </c>
      <c r="CC12" s="294">
        <v>0.3</v>
      </c>
      <c r="CD12" s="294">
        <v>0.3</v>
      </c>
      <c r="CE12" s="294">
        <v>0.3</v>
      </c>
      <c r="CF12" s="294">
        <v>0.3</v>
      </c>
      <c r="CG12" s="294">
        <v>0.3</v>
      </c>
      <c r="CH12" s="295">
        <v>0.3</v>
      </c>
      <c r="CI12" s="294">
        <v>0.15</v>
      </c>
      <c r="CJ12" s="294">
        <v>0.15</v>
      </c>
      <c r="CK12" s="296">
        <v>0.3</v>
      </c>
      <c r="CL12" s="296">
        <v>0.3</v>
      </c>
      <c r="CM12" s="296">
        <v>0.3</v>
      </c>
      <c r="CN12" s="296">
        <v>0.3</v>
      </c>
      <c r="CO12" s="296">
        <v>0.3</v>
      </c>
      <c r="CP12" s="296">
        <v>0.3</v>
      </c>
      <c r="CQ12" s="296">
        <v>0.3</v>
      </c>
      <c r="CR12" s="296">
        <v>0.3</v>
      </c>
      <c r="CS12" s="296">
        <v>0.3</v>
      </c>
      <c r="CT12" s="295">
        <v>0.3</v>
      </c>
    </row>
    <row r="13" spans="1:98" s="15" customFormat="1" x14ac:dyDescent="0.25">
      <c r="A13" s="15" t="s">
        <v>139</v>
      </c>
      <c r="B13" s="15" t="s">
        <v>70</v>
      </c>
      <c r="N13" s="96"/>
      <c r="O13" s="1826">
        <v>59</v>
      </c>
      <c r="P13" s="1827">
        <v>49</v>
      </c>
      <c r="Q13" s="1828">
        <v>159</v>
      </c>
      <c r="R13" s="1829">
        <v>127</v>
      </c>
      <c r="S13" s="1830">
        <v>119</v>
      </c>
      <c r="T13" s="1831">
        <v>167</v>
      </c>
      <c r="U13" s="1832">
        <v>142</v>
      </c>
      <c r="V13" s="1833">
        <v>139</v>
      </c>
      <c r="W13" s="1834">
        <v>152</v>
      </c>
      <c r="X13" s="1835">
        <v>148</v>
      </c>
      <c r="Y13" s="1836">
        <v>182</v>
      </c>
      <c r="Z13" s="1837">
        <v>182</v>
      </c>
      <c r="AA13" s="1838">
        <v>108</v>
      </c>
      <c r="AB13" s="1839">
        <v>168</v>
      </c>
      <c r="AC13" s="1840">
        <v>178</v>
      </c>
      <c r="AD13" s="1841">
        <v>151</v>
      </c>
      <c r="AE13" s="1842">
        <v>151</v>
      </c>
      <c r="AF13" s="1843">
        <v>184</v>
      </c>
      <c r="AG13" s="1844">
        <v>149</v>
      </c>
      <c r="AH13" s="15">
        <f t="shared" ref="AH13:CB13" si="23">AH12*AH11</f>
        <v>203.65374</v>
      </c>
      <c r="AI13" s="15">
        <f t="shared" si="23"/>
        <v>243.38780288000001</v>
      </c>
      <c r="AJ13" s="15">
        <f t="shared" si="23"/>
        <v>203.39698828736002</v>
      </c>
      <c r="AK13" s="15">
        <f t="shared" si="23"/>
        <v>234.90643372375678</v>
      </c>
      <c r="AL13" s="96">
        <f t="shared" si="23"/>
        <v>270.66193532883256</v>
      </c>
      <c r="AM13" s="15">
        <f t="shared" si="23"/>
        <v>116.33237509417879</v>
      </c>
      <c r="AN13" s="15">
        <f t="shared" si="23"/>
        <v>122.54619805769445</v>
      </c>
      <c r="AO13" s="15">
        <f t="shared" si="23"/>
        <v>262.63582829462149</v>
      </c>
      <c r="AP13" s="15">
        <f t="shared" si="23"/>
        <v>272.17591939010435</v>
      </c>
      <c r="AQ13" s="15">
        <f t="shared" si="23"/>
        <v>289.46557778298552</v>
      </c>
      <c r="AR13" s="15">
        <f t="shared" si="23"/>
        <v>336.05861863387992</v>
      </c>
      <c r="AS13" s="15">
        <f t="shared" si="23"/>
        <v>295.79851042210487</v>
      </c>
      <c r="AT13" s="15">
        <f t="shared" si="23"/>
        <v>313.33722465737151</v>
      </c>
      <c r="AU13" s="15">
        <f t="shared" si="23"/>
        <v>362.71463026287842</v>
      </c>
      <c r="AV13" s="15">
        <f t="shared" si="23"/>
        <v>318.81048239184139</v>
      </c>
      <c r="AW13" s="15">
        <f t="shared" si="23"/>
        <v>337.79607476986911</v>
      </c>
      <c r="AX13" s="96">
        <f t="shared" si="23"/>
        <v>357.73790708373707</v>
      </c>
      <c r="AY13" s="15">
        <f t="shared" si="23"/>
        <v>161.01314480243937</v>
      </c>
      <c r="AZ13" s="15">
        <f t="shared" si="23"/>
        <v>168.49269371686697</v>
      </c>
      <c r="BA13" s="15">
        <f t="shared" si="23"/>
        <v>358.33861561674718</v>
      </c>
      <c r="BB13" s="15">
        <f t="shared" si="23"/>
        <v>344.85424125209636</v>
      </c>
      <c r="BC13" s="15">
        <f t="shared" si="23"/>
        <v>361.26505552366621</v>
      </c>
      <c r="BD13" s="15">
        <f t="shared" si="23"/>
        <v>378.31999105864236</v>
      </c>
      <c r="BE13" s="15">
        <f t="shared" si="23"/>
        <v>362.56877930392062</v>
      </c>
      <c r="BF13" s="15">
        <f t="shared" si="23"/>
        <v>379.78375359508306</v>
      </c>
      <c r="BG13" s="15">
        <f t="shared" si="23"/>
        <v>398.24727005107439</v>
      </c>
      <c r="BH13" s="15">
        <f t="shared" si="23"/>
        <v>383.75062004398052</v>
      </c>
      <c r="BI13" s="15">
        <f t="shared" si="23"/>
        <v>403.43550971228041</v>
      </c>
      <c r="BJ13" s="96">
        <f t="shared" si="23"/>
        <v>423.94998805807546</v>
      </c>
      <c r="BK13" s="15">
        <f t="shared" si="23"/>
        <v>199.73571377351388</v>
      </c>
      <c r="BL13" s="15">
        <f t="shared" si="23"/>
        <v>208.91280527996577</v>
      </c>
      <c r="BM13" s="15">
        <f t="shared" si="23"/>
        <v>436.3947564615263</v>
      </c>
      <c r="BN13" s="15">
        <f t="shared" si="23"/>
        <v>409.93128776945008</v>
      </c>
      <c r="BO13" s="15">
        <f t="shared" si="23"/>
        <v>426.48785720082213</v>
      </c>
      <c r="BP13" s="15">
        <f t="shared" si="23"/>
        <v>443.45474400601466</v>
      </c>
      <c r="BQ13" s="15">
        <f t="shared" si="23"/>
        <v>415.40753708110265</v>
      </c>
      <c r="BR13" s="15">
        <f t="shared" si="23"/>
        <v>432.1415176250112</v>
      </c>
      <c r="BS13" s="15">
        <f t="shared" si="23"/>
        <v>449.84876018061942</v>
      </c>
      <c r="BT13" s="15">
        <f t="shared" si="23"/>
        <v>422.77948918343918</v>
      </c>
      <c r="BU13" s="15">
        <f t="shared" si="23"/>
        <v>441.5148956236194</v>
      </c>
      <c r="BV13" s="96">
        <f t="shared" si="23"/>
        <v>461.12295818605349</v>
      </c>
      <c r="BW13" s="15">
        <f t="shared" si="23"/>
        <v>221.76755890202043</v>
      </c>
      <c r="BX13" s="15">
        <f t="shared" si="23"/>
        <v>231.91985772699343</v>
      </c>
      <c r="BY13" s="15">
        <f t="shared" si="23"/>
        <v>484.25771028314159</v>
      </c>
      <c r="BZ13" s="15">
        <f t="shared" si="23"/>
        <v>462.67998540271248</v>
      </c>
      <c r="CA13" s="15">
        <f t="shared" si="23"/>
        <v>480.77446627815755</v>
      </c>
      <c r="CB13" s="15">
        <f t="shared" si="23"/>
        <v>499.40522233623972</v>
      </c>
      <c r="CC13" s="15">
        <f t="shared" ref="CC13:CT13" si="24">CC12*CC11</f>
        <v>474.78543949650316</v>
      </c>
      <c r="CD13" s="15">
        <f t="shared" si="24"/>
        <v>493.05230348707994</v>
      </c>
      <c r="CE13" s="15">
        <f t="shared" si="24"/>
        <v>512.43736144267302</v>
      </c>
      <c r="CF13" s="15">
        <f t="shared" si="24"/>
        <v>489.19397228149995</v>
      </c>
      <c r="CG13" s="15">
        <f t="shared" si="24"/>
        <v>509.70353452342079</v>
      </c>
      <c r="CH13" s="96">
        <f t="shared" si="24"/>
        <v>531.21043636846468</v>
      </c>
      <c r="CI13" s="15">
        <f t="shared" si="24"/>
        <v>254.8523056276035</v>
      </c>
      <c r="CJ13" s="15">
        <f t="shared" si="24"/>
        <v>266.09382051452371</v>
      </c>
      <c r="CK13" s="15">
        <f t="shared" si="24"/>
        <v>554.84901015482842</v>
      </c>
      <c r="CL13" s="15">
        <f t="shared" si="24"/>
        <v>529.40930827643194</v>
      </c>
      <c r="CM13" s="15">
        <f t="shared" si="24"/>
        <v>549.59439087070348</v>
      </c>
      <c r="CN13" s="15">
        <f t="shared" si="24"/>
        <v>570.46196912391213</v>
      </c>
      <c r="CO13" s="15">
        <f t="shared" si="24"/>
        <v>542.06017836163539</v>
      </c>
      <c r="CP13" s="15">
        <f t="shared" si="24"/>
        <v>562.58051115070202</v>
      </c>
      <c r="CQ13" s="15">
        <f t="shared" si="24"/>
        <v>584.38613181088476</v>
      </c>
      <c r="CR13" s="15">
        <f t="shared" si="24"/>
        <v>557.68039455852704</v>
      </c>
      <c r="CS13" s="15">
        <f t="shared" si="24"/>
        <v>580.80760075416856</v>
      </c>
      <c r="CT13" s="96">
        <f t="shared" si="24"/>
        <v>605.10833626114345</v>
      </c>
    </row>
    <row r="14" spans="1:98" s="167" customFormat="1" x14ac:dyDescent="0.25">
      <c r="B14" s="167" t="s">
        <v>72</v>
      </c>
      <c r="F14" s="167">
        <v>1.7829457364341086</v>
      </c>
      <c r="G14" s="167">
        <v>1.6194029850746268</v>
      </c>
      <c r="H14" s="167">
        <v>1.6076923076923078</v>
      </c>
      <c r="I14" s="167">
        <v>1.6901408450704225</v>
      </c>
      <c r="J14" s="167">
        <v>1.717557251908397</v>
      </c>
      <c r="K14" s="167">
        <v>1.6647058823529413</v>
      </c>
      <c r="L14" s="167">
        <v>1.5668789808917198</v>
      </c>
      <c r="M14" s="167">
        <v>2.0226244343891402</v>
      </c>
      <c r="N14" s="168">
        <v>1.7472527472527473</v>
      </c>
      <c r="O14" s="167">
        <f t="shared" ref="O14:R14" si="25">O15/O13</f>
        <v>1.1016949152542372</v>
      </c>
      <c r="P14" s="167">
        <f t="shared" si="25"/>
        <v>1.4693877551020409</v>
      </c>
      <c r="Q14" s="167">
        <f t="shared" si="25"/>
        <v>1.8176100628930818</v>
      </c>
      <c r="R14" s="167">
        <f t="shared" si="25"/>
        <v>1.5196850393700787</v>
      </c>
      <c r="S14" s="167">
        <f>S15/S13</f>
        <v>1.4873949579831933</v>
      </c>
      <c r="T14" s="167">
        <f t="shared" ref="T14:U14" si="26">T15/T13</f>
        <v>1.6347305389221556</v>
      </c>
      <c r="U14" s="167">
        <f t="shared" si="26"/>
        <v>1.5774647887323943</v>
      </c>
      <c r="V14" s="167">
        <f>V15/V13</f>
        <v>1.5179856115107915</v>
      </c>
      <c r="W14" s="167">
        <f t="shared" ref="W14" si="27">W15/W13</f>
        <v>1.9013157894736843</v>
      </c>
      <c r="X14" s="167">
        <f>X15/X13</f>
        <v>1.7094594594594594</v>
      </c>
      <c r="Y14" s="167">
        <f t="shared" ref="Y14" si="28">Y15/Y13</f>
        <v>1.6868131868131868</v>
      </c>
      <c r="Z14" s="167">
        <f t="shared" ref="Z14" si="29">Z15/Z13</f>
        <v>1.8901098901098901</v>
      </c>
      <c r="AA14" s="167">
        <f t="shared" ref="AA14" si="30">AA15/AA13</f>
        <v>1.3888888888888888</v>
      </c>
      <c r="AB14" s="167">
        <f t="shared" ref="AB14" si="31">AB15/AB13</f>
        <v>1.9226190476190477</v>
      </c>
      <c r="AC14" s="167">
        <f t="shared" ref="AC14" si="32">AC15/AC13</f>
        <v>1.8426966292134832</v>
      </c>
      <c r="AD14" s="167">
        <f t="shared" ref="AD14" si="33">AD15/AD13</f>
        <v>1.8013245033112584</v>
      </c>
      <c r="AE14" s="167">
        <f t="shared" ref="AE14" si="34">AE15/AE13</f>
        <v>2.2119205298013247</v>
      </c>
      <c r="AF14" s="167">
        <f t="shared" ref="AF14" si="35">AF15/AF13</f>
        <v>2.1304347826086958</v>
      </c>
      <c r="AG14" s="167">
        <f>AG15/AG13</f>
        <v>2.0738255033557045</v>
      </c>
      <c r="AH14" s="297">
        <v>1.9</v>
      </c>
      <c r="AI14" s="297">
        <v>2</v>
      </c>
      <c r="AJ14" s="299">
        <v>1.9</v>
      </c>
      <c r="AK14" s="299">
        <v>1.9</v>
      </c>
      <c r="AL14" s="298">
        <v>2</v>
      </c>
      <c r="AM14" s="297">
        <v>1.5</v>
      </c>
      <c r="AN14" s="297">
        <v>1.5</v>
      </c>
      <c r="AO14" s="297">
        <v>2</v>
      </c>
      <c r="AP14" s="297">
        <v>2</v>
      </c>
      <c r="AQ14" s="297">
        <v>2</v>
      </c>
      <c r="AR14" s="297">
        <v>2</v>
      </c>
      <c r="AS14" s="297">
        <v>2</v>
      </c>
      <c r="AT14" s="297">
        <v>2</v>
      </c>
      <c r="AU14" s="297">
        <v>2</v>
      </c>
      <c r="AV14" s="297">
        <v>2</v>
      </c>
      <c r="AW14" s="297">
        <v>2</v>
      </c>
      <c r="AX14" s="298">
        <v>2</v>
      </c>
      <c r="AY14" s="297">
        <v>1.2</v>
      </c>
      <c r="AZ14" s="297">
        <v>1.2</v>
      </c>
      <c r="BA14" s="299">
        <v>1.9</v>
      </c>
      <c r="BB14" s="299">
        <v>1.9</v>
      </c>
      <c r="BC14" s="299">
        <v>1.9</v>
      </c>
      <c r="BD14" s="299">
        <v>2</v>
      </c>
      <c r="BE14" s="299">
        <v>1.9</v>
      </c>
      <c r="BF14" s="299">
        <v>1.9</v>
      </c>
      <c r="BG14" s="299">
        <v>2</v>
      </c>
      <c r="BH14" s="299">
        <v>1.9</v>
      </c>
      <c r="BI14" s="299">
        <v>1.9</v>
      </c>
      <c r="BJ14" s="298">
        <v>2</v>
      </c>
      <c r="BK14" s="297">
        <v>1.2</v>
      </c>
      <c r="BL14" s="297">
        <v>1.2</v>
      </c>
      <c r="BM14" s="299">
        <v>1.9</v>
      </c>
      <c r="BN14" s="299">
        <v>1.9</v>
      </c>
      <c r="BO14" s="299">
        <v>1.9</v>
      </c>
      <c r="BP14" s="299">
        <v>1.9</v>
      </c>
      <c r="BQ14" s="299">
        <v>1.9</v>
      </c>
      <c r="BR14" s="299">
        <v>1.9</v>
      </c>
      <c r="BS14" s="299">
        <v>1.9</v>
      </c>
      <c r="BT14" s="299">
        <v>1.9</v>
      </c>
      <c r="BU14" s="299">
        <v>1.9</v>
      </c>
      <c r="BV14" s="298">
        <v>1.9</v>
      </c>
      <c r="BW14" s="297">
        <v>1.2</v>
      </c>
      <c r="BX14" s="297">
        <v>1.2</v>
      </c>
      <c r="BY14" s="299">
        <v>1.9</v>
      </c>
      <c r="BZ14" s="299">
        <v>1.9</v>
      </c>
      <c r="CA14" s="299">
        <v>1.9</v>
      </c>
      <c r="CB14" s="299">
        <v>1.9</v>
      </c>
      <c r="CC14" s="299">
        <v>1.9</v>
      </c>
      <c r="CD14" s="299">
        <v>1.9</v>
      </c>
      <c r="CE14" s="299">
        <v>1.9</v>
      </c>
      <c r="CF14" s="299">
        <v>1.9</v>
      </c>
      <c r="CG14" s="299">
        <v>1.9</v>
      </c>
      <c r="CH14" s="298">
        <v>1.9</v>
      </c>
      <c r="CI14" s="297">
        <v>1.2</v>
      </c>
      <c r="CJ14" s="297">
        <v>1.2</v>
      </c>
      <c r="CK14" s="299">
        <v>1.9</v>
      </c>
      <c r="CL14" s="299">
        <v>1.9</v>
      </c>
      <c r="CM14" s="299">
        <v>1.9</v>
      </c>
      <c r="CN14" s="299">
        <v>1.9</v>
      </c>
      <c r="CO14" s="299">
        <v>1.9</v>
      </c>
      <c r="CP14" s="299">
        <v>1.9</v>
      </c>
      <c r="CQ14" s="299">
        <v>1.9</v>
      </c>
      <c r="CR14" s="299">
        <v>1.9</v>
      </c>
      <c r="CS14" s="299">
        <v>1.9</v>
      </c>
      <c r="CT14" s="298">
        <v>1.9</v>
      </c>
    </row>
    <row r="15" spans="1:98" s="15" customFormat="1" x14ac:dyDescent="0.25">
      <c r="A15" s="15" t="s">
        <v>138</v>
      </c>
      <c r="B15" s="15" t="s">
        <v>92</v>
      </c>
      <c r="N15" s="96"/>
      <c r="O15" s="1845">
        <v>65</v>
      </c>
      <c r="P15" s="1846">
        <v>72</v>
      </c>
      <c r="Q15" s="1847">
        <v>289</v>
      </c>
      <c r="R15" s="1848">
        <v>193</v>
      </c>
      <c r="S15" s="1849">
        <v>177</v>
      </c>
      <c r="T15" s="1850">
        <v>273</v>
      </c>
      <c r="U15" s="1851">
        <v>224</v>
      </c>
      <c r="V15" s="1852">
        <v>211</v>
      </c>
      <c r="W15" s="1853">
        <v>289</v>
      </c>
      <c r="X15" s="1854">
        <v>253</v>
      </c>
      <c r="Y15" s="1855">
        <v>307</v>
      </c>
      <c r="Z15" s="1856">
        <v>344</v>
      </c>
      <c r="AA15" s="1857">
        <v>150</v>
      </c>
      <c r="AB15" s="1858">
        <v>323</v>
      </c>
      <c r="AC15" s="1859">
        <v>328</v>
      </c>
      <c r="AD15" s="1860">
        <v>272</v>
      </c>
      <c r="AE15" s="1861">
        <v>334</v>
      </c>
      <c r="AF15" s="1862">
        <v>392</v>
      </c>
      <c r="AG15" s="1863">
        <v>309</v>
      </c>
      <c r="AH15" s="15">
        <f t="shared" ref="AH15:CA15" si="36">AH13*AH14</f>
        <v>386.94210599999997</v>
      </c>
      <c r="AI15" s="15">
        <f t="shared" si="36"/>
        <v>486.77560576000002</v>
      </c>
      <c r="AJ15" s="15">
        <f t="shared" si="36"/>
        <v>386.45427774598403</v>
      </c>
      <c r="AK15" s="15">
        <f t="shared" si="36"/>
        <v>446.32222407513785</v>
      </c>
      <c r="AL15" s="96">
        <f t="shared" si="36"/>
        <v>541.32387065766511</v>
      </c>
      <c r="AM15" s="15">
        <f t="shared" si="36"/>
        <v>174.49856264126817</v>
      </c>
      <c r="AN15" s="15">
        <f t="shared" si="36"/>
        <v>183.81929708654167</v>
      </c>
      <c r="AO15" s="15">
        <f t="shared" si="36"/>
        <v>525.27165658924298</v>
      </c>
      <c r="AP15" s="15">
        <f t="shared" si="36"/>
        <v>544.35183878020871</v>
      </c>
      <c r="AQ15" s="15">
        <f t="shared" si="36"/>
        <v>578.93115556597104</v>
      </c>
      <c r="AR15" s="15">
        <f t="shared" si="36"/>
        <v>672.11723726775983</v>
      </c>
      <c r="AS15" s="15">
        <f t="shared" si="36"/>
        <v>591.59702084420974</v>
      </c>
      <c r="AT15" s="15">
        <f t="shared" si="36"/>
        <v>626.67444931474301</v>
      </c>
      <c r="AU15" s="15">
        <f t="shared" si="36"/>
        <v>725.42926052575683</v>
      </c>
      <c r="AV15" s="15">
        <f t="shared" si="36"/>
        <v>637.62096478368278</v>
      </c>
      <c r="AW15" s="15">
        <f t="shared" si="36"/>
        <v>675.59214953973822</v>
      </c>
      <c r="AX15" s="96">
        <f t="shared" si="36"/>
        <v>715.47581416747414</v>
      </c>
      <c r="AY15" s="15">
        <f t="shared" si="36"/>
        <v>193.21577376292723</v>
      </c>
      <c r="AZ15" s="15">
        <f t="shared" si="36"/>
        <v>202.19123246024034</v>
      </c>
      <c r="BA15" s="15">
        <f t="shared" si="36"/>
        <v>680.84336967181957</v>
      </c>
      <c r="BB15" s="15">
        <f t="shared" si="36"/>
        <v>655.22305837898307</v>
      </c>
      <c r="BC15" s="15">
        <f t="shared" si="36"/>
        <v>686.40360549496575</v>
      </c>
      <c r="BD15" s="15">
        <f t="shared" si="36"/>
        <v>756.63998211728472</v>
      </c>
      <c r="BE15" s="15">
        <f t="shared" si="36"/>
        <v>688.88068067744916</v>
      </c>
      <c r="BF15" s="15">
        <f t="shared" si="36"/>
        <v>721.58913183065772</v>
      </c>
      <c r="BG15" s="15">
        <f t="shared" si="36"/>
        <v>796.49454010214879</v>
      </c>
      <c r="BH15" s="15">
        <f t="shared" si="36"/>
        <v>729.12617808356299</v>
      </c>
      <c r="BI15" s="15">
        <f t="shared" si="36"/>
        <v>766.52746845333274</v>
      </c>
      <c r="BJ15" s="96">
        <f t="shared" si="36"/>
        <v>847.89997611615092</v>
      </c>
      <c r="BK15" s="15">
        <f t="shared" si="36"/>
        <v>239.68285652821663</v>
      </c>
      <c r="BL15" s="15">
        <f t="shared" si="36"/>
        <v>250.69536633595891</v>
      </c>
      <c r="BM15" s="15">
        <f t="shared" si="36"/>
        <v>829.15003727689998</v>
      </c>
      <c r="BN15" s="15">
        <f t="shared" si="36"/>
        <v>778.86944676195515</v>
      </c>
      <c r="BO15" s="15">
        <f t="shared" si="36"/>
        <v>810.32692868156198</v>
      </c>
      <c r="BP15" s="15">
        <f t="shared" si="36"/>
        <v>842.56401361142787</v>
      </c>
      <c r="BQ15" s="15">
        <f t="shared" si="36"/>
        <v>789.274320454095</v>
      </c>
      <c r="BR15" s="15">
        <f t="shared" si="36"/>
        <v>821.06888348752125</v>
      </c>
      <c r="BS15" s="15">
        <f t="shared" si="36"/>
        <v>854.71264434317686</v>
      </c>
      <c r="BT15" s="15">
        <f t="shared" si="36"/>
        <v>803.28102944853435</v>
      </c>
      <c r="BU15" s="15">
        <f t="shared" si="36"/>
        <v>838.87830168487676</v>
      </c>
      <c r="BV15" s="96">
        <f t="shared" si="36"/>
        <v>876.1336205535016</v>
      </c>
      <c r="BW15" s="15">
        <f t="shared" si="36"/>
        <v>266.12107068242449</v>
      </c>
      <c r="BX15" s="15">
        <f t="shared" si="36"/>
        <v>278.30382927239208</v>
      </c>
      <c r="BY15" s="15">
        <f t="shared" si="36"/>
        <v>920.08964953796897</v>
      </c>
      <c r="BZ15" s="15">
        <f t="shared" si="36"/>
        <v>879.09197226515369</v>
      </c>
      <c r="CA15" s="15">
        <f t="shared" si="36"/>
        <v>913.47148592849931</v>
      </c>
      <c r="CB15" s="15">
        <f t="shared" ref="CB15:CT15" si="37">CB13*CB14</f>
        <v>948.86992243885538</v>
      </c>
      <c r="CC15" s="15">
        <f t="shared" si="37"/>
        <v>902.092335043356</v>
      </c>
      <c r="CD15" s="15">
        <f t="shared" si="37"/>
        <v>936.79937662545183</v>
      </c>
      <c r="CE15" s="15">
        <f t="shared" si="37"/>
        <v>973.63098674107869</v>
      </c>
      <c r="CF15" s="15">
        <f t="shared" si="37"/>
        <v>929.46854733484986</v>
      </c>
      <c r="CG15" s="15">
        <f t="shared" si="37"/>
        <v>968.43671559449945</v>
      </c>
      <c r="CH15" s="96">
        <f t="shared" si="37"/>
        <v>1009.2998291000829</v>
      </c>
      <c r="CI15" s="15">
        <f t="shared" si="37"/>
        <v>305.8227667531242</v>
      </c>
      <c r="CJ15" s="15">
        <f t="shared" si="37"/>
        <v>319.31258461742846</v>
      </c>
      <c r="CK15" s="15">
        <f t="shared" si="37"/>
        <v>1054.213119294174</v>
      </c>
      <c r="CL15" s="15">
        <f t="shared" si="37"/>
        <v>1005.8776857252207</v>
      </c>
      <c r="CM15" s="15">
        <f t="shared" si="37"/>
        <v>1044.2293426543365</v>
      </c>
      <c r="CN15" s="15">
        <f t="shared" si="37"/>
        <v>1083.877741335433</v>
      </c>
      <c r="CO15" s="15">
        <f t="shared" si="37"/>
        <v>1029.9143388871073</v>
      </c>
      <c r="CP15" s="15">
        <f t="shared" si="37"/>
        <v>1068.9029711863338</v>
      </c>
      <c r="CQ15" s="15">
        <f t="shared" si="37"/>
        <v>1110.3336504406809</v>
      </c>
      <c r="CR15" s="15">
        <f t="shared" si="37"/>
        <v>1059.5927496612014</v>
      </c>
      <c r="CS15" s="15">
        <f t="shared" si="37"/>
        <v>1103.5344414329202</v>
      </c>
      <c r="CT15" s="96">
        <f t="shared" si="37"/>
        <v>1149.7058388961725</v>
      </c>
    </row>
    <row r="16" spans="1:98" s="15" customFormat="1" x14ac:dyDescent="0.25">
      <c r="N16" s="96"/>
      <c r="Z16" s="96"/>
      <c r="AL16" s="96"/>
      <c r="AX16" s="96"/>
      <c r="BJ16" s="96"/>
      <c r="BV16" s="96"/>
      <c r="CH16" s="96"/>
      <c r="CT16" s="96"/>
    </row>
    <row r="17" spans="1:98" s="214" customFormat="1" x14ac:dyDescent="0.25">
      <c r="B17" s="214" t="s">
        <v>67</v>
      </c>
      <c r="N17" s="215"/>
      <c r="U17" s="303">
        <v>1.4999999999999999E-2</v>
      </c>
      <c r="V17" s="303">
        <v>0.01</v>
      </c>
      <c r="W17" s="303">
        <v>0.01</v>
      </c>
      <c r="X17" s="303">
        <v>1.4999999999999999E-2</v>
      </c>
      <c r="Y17" s="303">
        <v>0.01</v>
      </c>
      <c r="Z17" s="304">
        <v>0.01</v>
      </c>
      <c r="AA17" s="303">
        <v>0.01</v>
      </c>
      <c r="AB17" s="303">
        <v>0.01</v>
      </c>
      <c r="AC17" s="303">
        <v>0.01</v>
      </c>
      <c r="AD17" s="303">
        <v>1.2E-2</v>
      </c>
      <c r="AE17" s="303">
        <v>1.2E-2</v>
      </c>
      <c r="AF17" s="303">
        <v>0.02</v>
      </c>
      <c r="AG17" s="303">
        <v>1.2E-2</v>
      </c>
      <c r="AH17" s="303">
        <v>1.2E-2</v>
      </c>
      <c r="AI17" s="303">
        <v>0.02</v>
      </c>
      <c r="AJ17" s="303">
        <v>1.2E-2</v>
      </c>
      <c r="AK17" s="303">
        <v>1.2E-2</v>
      </c>
      <c r="AL17" s="304">
        <v>1.2E-2</v>
      </c>
      <c r="AM17" s="303">
        <v>0.01</v>
      </c>
      <c r="AN17" s="303">
        <v>0.01</v>
      </c>
      <c r="AO17" s="303">
        <v>0.01</v>
      </c>
      <c r="AP17" s="303">
        <v>1.2E-2</v>
      </c>
      <c r="AQ17" s="303">
        <v>0.01</v>
      </c>
      <c r="AR17" s="303">
        <v>0.01</v>
      </c>
      <c r="AS17" s="303">
        <v>1.2E-2</v>
      </c>
      <c r="AT17" s="303">
        <v>0.01</v>
      </c>
      <c r="AU17" s="303">
        <v>0.01</v>
      </c>
      <c r="AV17" s="303">
        <v>1.2E-2</v>
      </c>
      <c r="AW17" s="303">
        <v>0.01</v>
      </c>
      <c r="AX17" s="304">
        <v>0.01</v>
      </c>
      <c r="AY17" s="303">
        <v>1.4999999999999999E-2</v>
      </c>
      <c r="AZ17" s="303">
        <v>0.01</v>
      </c>
      <c r="BA17" s="303">
        <v>0.01</v>
      </c>
      <c r="BB17" s="303">
        <v>1.4999999999999999E-2</v>
      </c>
      <c r="BC17" s="303">
        <v>0.01</v>
      </c>
      <c r="BD17" s="303">
        <v>0.01</v>
      </c>
      <c r="BE17" s="303">
        <v>1.4999999999999999E-2</v>
      </c>
      <c r="BF17" s="303">
        <v>0.01</v>
      </c>
      <c r="BG17" s="303">
        <v>0.01</v>
      </c>
      <c r="BH17" s="303">
        <v>1.4999999999999999E-2</v>
      </c>
      <c r="BI17" s="303">
        <v>0.01</v>
      </c>
      <c r="BJ17" s="304">
        <v>0.01</v>
      </c>
      <c r="BK17" s="303">
        <v>0.01</v>
      </c>
      <c r="BL17" s="303">
        <v>0.01</v>
      </c>
      <c r="BM17" s="303">
        <v>0.01</v>
      </c>
      <c r="BN17" s="303">
        <v>0.01</v>
      </c>
      <c r="BO17" s="303">
        <v>0.01</v>
      </c>
      <c r="BP17" s="303">
        <v>0.01</v>
      </c>
      <c r="BQ17" s="303">
        <v>0.01</v>
      </c>
      <c r="BR17" s="303">
        <v>0.01</v>
      </c>
      <c r="BS17" s="303">
        <v>0.01</v>
      </c>
      <c r="BT17" s="303">
        <v>0.01</v>
      </c>
      <c r="BU17" s="303">
        <v>0.01</v>
      </c>
      <c r="BV17" s="304">
        <v>0.01</v>
      </c>
      <c r="BW17" s="303">
        <v>1.4999999999999999E-2</v>
      </c>
      <c r="BX17" s="303">
        <v>0.01</v>
      </c>
      <c r="BY17" s="303">
        <v>0.01</v>
      </c>
      <c r="BZ17" s="303">
        <v>1.4999999999999999E-2</v>
      </c>
      <c r="CA17" s="303">
        <v>0.01</v>
      </c>
      <c r="CB17" s="303">
        <v>0.01</v>
      </c>
      <c r="CC17" s="303">
        <v>1.4999999999999999E-2</v>
      </c>
      <c r="CD17" s="303">
        <v>0.01</v>
      </c>
      <c r="CE17" s="303">
        <v>0.01</v>
      </c>
      <c r="CF17" s="303">
        <v>1.4999999999999999E-2</v>
      </c>
      <c r="CG17" s="303">
        <v>0.01</v>
      </c>
      <c r="CH17" s="304">
        <v>0.01</v>
      </c>
      <c r="CI17" s="303">
        <v>1.4999999999999999E-2</v>
      </c>
      <c r="CJ17" s="303">
        <v>0.01</v>
      </c>
      <c r="CK17" s="303">
        <v>0.01</v>
      </c>
      <c r="CL17" s="303">
        <v>1.4999999999999999E-2</v>
      </c>
      <c r="CM17" s="303">
        <v>0.01</v>
      </c>
      <c r="CN17" s="303">
        <v>0.01</v>
      </c>
      <c r="CO17" s="303">
        <v>1.4999999999999999E-2</v>
      </c>
      <c r="CP17" s="303">
        <v>0.01</v>
      </c>
      <c r="CQ17" s="303">
        <v>0.01</v>
      </c>
      <c r="CR17" s="303">
        <v>1.4999999999999999E-2</v>
      </c>
      <c r="CS17" s="303">
        <v>0.01</v>
      </c>
      <c r="CT17" s="304">
        <v>0.01</v>
      </c>
    </row>
    <row r="18" spans="1:98" s="161" customFormat="1" x14ac:dyDescent="0.25">
      <c r="B18" s="161" t="s">
        <v>68</v>
      </c>
      <c r="N18" s="162"/>
      <c r="U18" s="294">
        <v>0.1</v>
      </c>
      <c r="V18" s="294">
        <v>0</v>
      </c>
      <c r="W18" s="294">
        <v>0</v>
      </c>
      <c r="X18" s="294">
        <v>0.06</v>
      </c>
      <c r="Y18" s="294">
        <v>0</v>
      </c>
      <c r="Z18" s="295">
        <v>0</v>
      </c>
      <c r="AA18" s="294">
        <v>0.1</v>
      </c>
      <c r="AB18" s="294">
        <v>0</v>
      </c>
      <c r="AC18" s="294">
        <v>0</v>
      </c>
      <c r="AD18" s="294">
        <v>0.12</v>
      </c>
      <c r="AE18" s="294">
        <v>0</v>
      </c>
      <c r="AF18" s="294">
        <v>0</v>
      </c>
      <c r="AG18" s="294">
        <v>0.12</v>
      </c>
      <c r="AH18" s="294">
        <v>0</v>
      </c>
      <c r="AI18" s="294">
        <v>0</v>
      </c>
      <c r="AJ18" s="294">
        <v>0.12</v>
      </c>
      <c r="AK18" s="294">
        <v>0</v>
      </c>
      <c r="AL18" s="295">
        <v>0</v>
      </c>
      <c r="AM18" s="294">
        <v>0.13</v>
      </c>
      <c r="AN18" s="294">
        <v>0</v>
      </c>
      <c r="AO18" s="294">
        <v>0</v>
      </c>
      <c r="AP18" s="294">
        <v>0.1</v>
      </c>
      <c r="AQ18" s="294">
        <v>0</v>
      </c>
      <c r="AR18" s="294">
        <v>0</v>
      </c>
      <c r="AS18" s="294">
        <v>0.1</v>
      </c>
      <c r="AT18" s="294">
        <v>0</v>
      </c>
      <c r="AU18" s="294">
        <v>0</v>
      </c>
      <c r="AV18" s="294">
        <v>0.1</v>
      </c>
      <c r="AW18" s="294">
        <v>0</v>
      </c>
      <c r="AX18" s="295">
        <v>0</v>
      </c>
      <c r="AY18" s="294">
        <v>0.1</v>
      </c>
      <c r="AZ18" s="294">
        <v>0</v>
      </c>
      <c r="BA18" s="294">
        <v>0</v>
      </c>
      <c r="BB18" s="294">
        <v>0.1</v>
      </c>
      <c r="BC18" s="294">
        <v>0</v>
      </c>
      <c r="BD18" s="294">
        <v>0</v>
      </c>
      <c r="BE18" s="294">
        <v>0.1</v>
      </c>
      <c r="BF18" s="294">
        <v>0</v>
      </c>
      <c r="BG18" s="294">
        <v>0</v>
      </c>
      <c r="BH18" s="294">
        <v>0.1</v>
      </c>
      <c r="BI18" s="294">
        <v>0</v>
      </c>
      <c r="BJ18" s="295">
        <v>0</v>
      </c>
      <c r="BK18" s="294">
        <v>0.1</v>
      </c>
      <c r="BL18" s="294">
        <v>0</v>
      </c>
      <c r="BM18" s="294">
        <v>0</v>
      </c>
      <c r="BN18" s="294">
        <v>0.1</v>
      </c>
      <c r="BO18" s="294">
        <v>0</v>
      </c>
      <c r="BP18" s="294">
        <v>0</v>
      </c>
      <c r="BQ18" s="294">
        <v>0.1</v>
      </c>
      <c r="BR18" s="294">
        <v>0</v>
      </c>
      <c r="BS18" s="294">
        <v>0</v>
      </c>
      <c r="BT18" s="294">
        <v>0.1</v>
      </c>
      <c r="BU18" s="294">
        <v>0</v>
      </c>
      <c r="BV18" s="295">
        <v>0</v>
      </c>
      <c r="BW18" s="294">
        <v>0.1</v>
      </c>
      <c r="BX18" s="294">
        <v>0</v>
      </c>
      <c r="BY18" s="294">
        <v>0</v>
      </c>
      <c r="BZ18" s="294">
        <v>0.1</v>
      </c>
      <c r="CA18" s="294">
        <v>0</v>
      </c>
      <c r="CB18" s="294">
        <v>0</v>
      </c>
      <c r="CC18" s="294">
        <v>0.1</v>
      </c>
      <c r="CD18" s="294">
        <v>0</v>
      </c>
      <c r="CE18" s="294">
        <v>0</v>
      </c>
      <c r="CF18" s="294">
        <v>0.1</v>
      </c>
      <c r="CG18" s="294">
        <v>0</v>
      </c>
      <c r="CH18" s="295">
        <v>0</v>
      </c>
      <c r="CI18" s="294">
        <v>0.1</v>
      </c>
      <c r="CJ18" s="294">
        <v>0</v>
      </c>
      <c r="CK18" s="294">
        <v>0</v>
      </c>
      <c r="CL18" s="294">
        <v>0.1</v>
      </c>
      <c r="CM18" s="294">
        <v>0</v>
      </c>
      <c r="CN18" s="294">
        <v>0</v>
      </c>
      <c r="CO18" s="294">
        <v>0.1</v>
      </c>
      <c r="CP18" s="294">
        <v>0</v>
      </c>
      <c r="CQ18" s="294">
        <v>0</v>
      </c>
      <c r="CR18" s="294">
        <v>0.1</v>
      </c>
      <c r="CS18" s="294">
        <v>0</v>
      </c>
      <c r="CT18" s="295">
        <v>0</v>
      </c>
    </row>
    <row r="20" spans="1:98" s="4" customFormat="1" x14ac:dyDescent="0.25">
      <c r="A20" s="116"/>
      <c r="B20"/>
      <c r="C2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12"/>
    </row>
    <row r="21" spans="1:98" s="104" customFormat="1" x14ac:dyDescent="0.25">
      <c r="B21" s="104" t="s">
        <v>0</v>
      </c>
      <c r="C21" s="104">
        <f>'Agency North'!C21</f>
        <v>42005</v>
      </c>
      <c r="D21" s="104">
        <f>'Agency North'!D21</f>
        <v>42036</v>
      </c>
      <c r="E21" s="104">
        <f>'Agency North'!E21</f>
        <v>42064</v>
      </c>
      <c r="F21" s="104">
        <f>'Agency North'!F21</f>
        <v>42095</v>
      </c>
      <c r="G21" s="104">
        <f>'Agency North'!G21</f>
        <v>42125</v>
      </c>
      <c r="H21" s="104">
        <f>'Agency North'!H21</f>
        <v>42156</v>
      </c>
      <c r="I21" s="104">
        <f>'Agency North'!I21</f>
        <v>42186</v>
      </c>
      <c r="J21" s="104">
        <f>'Agency North'!J21</f>
        <v>42217</v>
      </c>
      <c r="K21" s="104">
        <f>'Agency North'!K21</f>
        <v>42248</v>
      </c>
      <c r="L21" s="104">
        <f>'Agency North'!L21</f>
        <v>42278</v>
      </c>
      <c r="M21" s="104">
        <f>'Agency North'!M21</f>
        <v>42309</v>
      </c>
      <c r="N21" s="105">
        <f>'Agency North'!N21</f>
        <v>42339</v>
      </c>
      <c r="O21" s="104">
        <f>'Agency North'!O21</f>
        <v>42370</v>
      </c>
      <c r="P21" s="104">
        <f>'Agency North'!P21</f>
        <v>42401</v>
      </c>
      <c r="Q21" s="104">
        <f>'Agency North'!Q21</f>
        <v>42430</v>
      </c>
      <c r="R21" s="104">
        <f>'Agency North'!R21</f>
        <v>42461</v>
      </c>
      <c r="S21" s="104">
        <f>'Agency North'!S21</f>
        <v>42491</v>
      </c>
      <c r="T21" s="104">
        <f>'Agency North'!T21</f>
        <v>42522</v>
      </c>
      <c r="U21" s="104">
        <f>'Agency North'!U21</f>
        <v>42552</v>
      </c>
      <c r="V21" s="104">
        <f>'Agency North'!V21</f>
        <v>42583</v>
      </c>
      <c r="W21" s="113">
        <f>'Agency North'!W21</f>
        <v>42614</v>
      </c>
      <c r="X21" s="113">
        <f>'Agency North'!X21</f>
        <v>42644</v>
      </c>
      <c r="Y21" s="113">
        <f>'Agency North'!Y21</f>
        <v>42675</v>
      </c>
      <c r="Z21" s="117">
        <f>'Agency North'!Z21</f>
        <v>42705</v>
      </c>
      <c r="AA21" s="104">
        <f>'Agency North'!AA21</f>
        <v>42752</v>
      </c>
      <c r="AB21" s="104">
        <f>'Agency North'!AB21</f>
        <v>42783</v>
      </c>
      <c r="AC21" s="104">
        <f>'Agency North'!AC21</f>
        <v>42811</v>
      </c>
      <c r="AD21" s="104">
        <f>'Agency North'!AD21</f>
        <v>42842</v>
      </c>
      <c r="AE21" s="104">
        <f>'Agency North'!AE21</f>
        <v>42872</v>
      </c>
      <c r="AF21" s="104">
        <f>'Agency North'!AF21</f>
        <v>42903</v>
      </c>
      <c r="AG21" s="104">
        <f>'Agency North'!AG21</f>
        <v>42933</v>
      </c>
      <c r="AH21" s="104">
        <f>'Agency North'!AH21</f>
        <v>42964</v>
      </c>
      <c r="AI21" s="104">
        <f>'Agency North'!AI21</f>
        <v>42995</v>
      </c>
      <c r="AJ21" s="104">
        <f>'Agency North'!AJ21</f>
        <v>43025</v>
      </c>
      <c r="AK21" s="104">
        <f>'Agency North'!AK21</f>
        <v>43056</v>
      </c>
      <c r="AL21" s="105">
        <f>'Agency North'!AL21</f>
        <v>43086</v>
      </c>
      <c r="AM21" s="104">
        <f>'Agency North'!AM21</f>
        <v>43118</v>
      </c>
      <c r="AN21" s="104">
        <f>'Agency North'!AN21</f>
        <v>43149</v>
      </c>
      <c r="AO21" s="104">
        <f>'Agency North'!AO21</f>
        <v>43177</v>
      </c>
      <c r="AP21" s="104">
        <f>'Agency North'!AP21</f>
        <v>43208</v>
      </c>
      <c r="AQ21" s="104">
        <f>'Agency North'!AQ21</f>
        <v>43238</v>
      </c>
      <c r="AR21" s="104">
        <f>'Agency North'!AR21</f>
        <v>43269</v>
      </c>
      <c r="AS21" s="104">
        <f>'Agency North'!AS21</f>
        <v>43299</v>
      </c>
      <c r="AT21" s="104">
        <f>'Agency North'!AT21</f>
        <v>43330</v>
      </c>
      <c r="AU21" s="104">
        <f>'Agency North'!AU21</f>
        <v>43361</v>
      </c>
      <c r="AV21" s="104">
        <f>'Agency North'!AV21</f>
        <v>43391</v>
      </c>
      <c r="AW21" s="104">
        <f>'Agency North'!AW21</f>
        <v>43422</v>
      </c>
      <c r="AX21" s="105">
        <f>'Agency North'!AX21</f>
        <v>43452</v>
      </c>
      <c r="AY21" s="104">
        <f>'Agency North'!AY21</f>
        <v>43483</v>
      </c>
      <c r="AZ21" s="104">
        <f>'Agency North'!AZ21</f>
        <v>43514</v>
      </c>
      <c r="BA21" s="104">
        <f>'Agency North'!BA21</f>
        <v>43542</v>
      </c>
      <c r="BB21" s="104">
        <f>'Agency North'!BB21</f>
        <v>43573</v>
      </c>
      <c r="BC21" s="104">
        <f>'Agency North'!BC21</f>
        <v>43603</v>
      </c>
      <c r="BD21" s="104">
        <f>'Agency North'!BD21</f>
        <v>43634</v>
      </c>
      <c r="BE21" s="104">
        <f>'Agency North'!BE21</f>
        <v>43664</v>
      </c>
      <c r="BF21" s="104">
        <f>'Agency North'!BF21</f>
        <v>43695</v>
      </c>
      <c r="BG21" s="104">
        <f>'Agency North'!BG21</f>
        <v>43726</v>
      </c>
      <c r="BH21" s="104">
        <f>'Agency North'!BH21</f>
        <v>43756</v>
      </c>
      <c r="BI21" s="104">
        <f>'Agency North'!BI21</f>
        <v>43787</v>
      </c>
      <c r="BJ21" s="105">
        <f>'Agency North'!BJ21</f>
        <v>43817</v>
      </c>
      <c r="BK21" s="104">
        <f>'Agency North'!BK21</f>
        <v>43848</v>
      </c>
      <c r="BL21" s="104">
        <f>'Agency North'!BL21</f>
        <v>43879</v>
      </c>
      <c r="BM21" s="104">
        <f>'Agency North'!BM21</f>
        <v>43908</v>
      </c>
      <c r="BN21" s="104">
        <f>'Agency North'!BN21</f>
        <v>43939</v>
      </c>
      <c r="BO21" s="104">
        <f>'Agency North'!BO21</f>
        <v>43969</v>
      </c>
      <c r="BP21" s="104">
        <f>'Agency North'!BP21</f>
        <v>44000</v>
      </c>
      <c r="BQ21" s="104">
        <f>'Agency North'!BQ21</f>
        <v>44030</v>
      </c>
      <c r="BR21" s="104">
        <f>'Agency North'!BR21</f>
        <v>44061</v>
      </c>
      <c r="BS21" s="104">
        <f>'Agency North'!BS21</f>
        <v>44092</v>
      </c>
      <c r="BT21" s="104">
        <f>'Agency North'!BT21</f>
        <v>44122</v>
      </c>
      <c r="BU21" s="104">
        <f>'Agency North'!BU21</f>
        <v>44153</v>
      </c>
      <c r="BV21" s="105">
        <f>'Agency North'!BV21</f>
        <v>44183</v>
      </c>
      <c r="BW21" s="104">
        <f>'Agency North'!BW21</f>
        <v>44214</v>
      </c>
      <c r="BX21" s="104">
        <f>'Agency North'!BX21</f>
        <v>44245</v>
      </c>
      <c r="BY21" s="104">
        <f>'Agency North'!BY21</f>
        <v>44273</v>
      </c>
      <c r="BZ21" s="104">
        <f>'Agency North'!BZ21</f>
        <v>44304</v>
      </c>
      <c r="CA21" s="104">
        <f>'Agency North'!CA21</f>
        <v>44334</v>
      </c>
      <c r="CB21" s="104">
        <f>'Agency North'!CB21</f>
        <v>44365</v>
      </c>
      <c r="CC21" s="104">
        <f>'Agency North'!CC21</f>
        <v>44395</v>
      </c>
      <c r="CD21" s="104">
        <f>'Agency North'!CD21</f>
        <v>44426</v>
      </c>
      <c r="CE21" s="104">
        <f>'Agency North'!CE21</f>
        <v>44457</v>
      </c>
      <c r="CF21" s="104">
        <f>'Agency North'!CF21</f>
        <v>44487</v>
      </c>
      <c r="CG21" s="104">
        <f>'Agency North'!CG21</f>
        <v>44518</v>
      </c>
      <c r="CH21" s="105">
        <f>'Agency North'!CH21</f>
        <v>44548</v>
      </c>
      <c r="CI21" s="104">
        <f>'Agency North'!CI21</f>
        <v>44579</v>
      </c>
      <c r="CJ21" s="104">
        <f>'Agency North'!CJ21</f>
        <v>44610</v>
      </c>
      <c r="CK21" s="104">
        <f>'Agency North'!CK21</f>
        <v>44638</v>
      </c>
      <c r="CL21" s="104">
        <f>'Agency North'!CL21</f>
        <v>44669</v>
      </c>
      <c r="CM21" s="104">
        <f>'Agency North'!CM21</f>
        <v>44699</v>
      </c>
      <c r="CN21" s="104">
        <f>'Agency North'!CN21</f>
        <v>44730</v>
      </c>
      <c r="CO21" s="104">
        <f>'Agency North'!CO21</f>
        <v>44760</v>
      </c>
      <c r="CP21" s="104">
        <f>'Agency North'!CP21</f>
        <v>44791</v>
      </c>
      <c r="CQ21" s="104">
        <f>'Agency North'!CQ21</f>
        <v>44822</v>
      </c>
      <c r="CR21" s="104">
        <f>'Agency North'!CR21</f>
        <v>44852</v>
      </c>
      <c r="CS21" s="104">
        <f>'Agency North'!CS21</f>
        <v>44883</v>
      </c>
      <c r="CT21" s="105">
        <f>'Agency North'!CT21</f>
        <v>44913</v>
      </c>
    </row>
    <row r="22" spans="1:98" x14ac:dyDescent="0.25">
      <c r="A22" s="4" t="s">
        <v>141</v>
      </c>
      <c r="B22" t="s">
        <v>142</v>
      </c>
      <c r="C22" s="8">
        <v>1473.904</v>
      </c>
      <c r="D22" s="8">
        <v>1078.319</v>
      </c>
      <c r="E22" s="8">
        <v>3277.1529999999998</v>
      </c>
      <c r="F22" s="8">
        <v>4798.7695000000003</v>
      </c>
      <c r="G22" s="8">
        <v>2642.3245000000002</v>
      </c>
      <c r="H22" s="8">
        <v>4236.8100000000004</v>
      </c>
      <c r="I22" s="8">
        <v>4861.8514999999998</v>
      </c>
      <c r="J22" s="8">
        <v>1896.876</v>
      </c>
      <c r="K22" s="8">
        <v>5458.4764999999998</v>
      </c>
      <c r="L22" s="8">
        <v>4041.5549999999898</v>
      </c>
      <c r="M22" s="8">
        <v>3524.4515000000001</v>
      </c>
      <c r="N22" s="118">
        <v>6084.3504999999896</v>
      </c>
      <c r="O22" s="873">
        <v>1577.261</v>
      </c>
      <c r="P22" s="874">
        <v>1695.9549999999699</v>
      </c>
      <c r="Q22" s="875">
        <v>3655.0449999999901</v>
      </c>
      <c r="R22" s="876">
        <v>5513.5510000000004</v>
      </c>
      <c r="S22" s="877">
        <v>2476.4769999999999</v>
      </c>
      <c r="T22" s="878">
        <v>2380.7105000000001</v>
      </c>
      <c r="U22" s="879">
        <v>2392.8470000000002</v>
      </c>
      <c r="V22" s="880">
        <v>2005.9945</v>
      </c>
      <c r="W22" s="881">
        <v>2575.1260000000002</v>
      </c>
      <c r="X22" s="882">
        <v>2638.56</v>
      </c>
      <c r="Y22" s="883">
        <v>3233.2505000000001</v>
      </c>
      <c r="Z22" s="884">
        <v>5031.5439999999999</v>
      </c>
      <c r="AA22" s="1864">
        <v>3933.4949999999999</v>
      </c>
      <c r="AB22" s="1865">
        <v>7272.9260000000104</v>
      </c>
      <c r="AC22" s="1866">
        <v>7970.6</v>
      </c>
      <c r="AD22" s="1867">
        <v>10699.83</v>
      </c>
      <c r="AE22" s="1868">
        <v>10940.55</v>
      </c>
      <c r="AF22" s="1869">
        <v>14188.19</v>
      </c>
      <c r="AG22" s="1870">
        <v>8205.51</v>
      </c>
      <c r="AH22" s="15">
        <f t="shared" ref="AH22:CL22" si="38">AH74*AH98</f>
        <v>8860.7002669156282</v>
      </c>
      <c r="AI22" s="15">
        <f t="shared" si="38"/>
        <v>8949.3072695847859</v>
      </c>
      <c r="AJ22" s="15">
        <f t="shared" si="38"/>
        <v>8586.8603251666027</v>
      </c>
      <c r="AK22" s="15">
        <f t="shared" si="38"/>
        <v>9129.1883457034382</v>
      </c>
      <c r="AL22" s="96">
        <f t="shared" si="38"/>
        <v>9220.4802291604738</v>
      </c>
      <c r="AM22" s="15">
        <f t="shared" si="38"/>
        <v>5259.8969315739605</v>
      </c>
      <c r="AN22" s="15">
        <f t="shared" si="38"/>
        <v>5934.3231068389641</v>
      </c>
      <c r="AO22" s="15">
        <f t="shared" si="38"/>
        <v>4476.535637746485</v>
      </c>
      <c r="AP22" s="15">
        <f t="shared" si="38"/>
        <v>3415.0206722663793</v>
      </c>
      <c r="AQ22" s="15">
        <f t="shared" si="38"/>
        <v>3327.8853486156295</v>
      </c>
      <c r="AR22" s="15">
        <f t="shared" si="38"/>
        <v>5145.3215474071776</v>
      </c>
      <c r="AS22" s="15">
        <f t="shared" si="38"/>
        <v>3710.0052120759642</v>
      </c>
      <c r="AT22" s="15">
        <f t="shared" si="38"/>
        <v>4171.5777215002954</v>
      </c>
      <c r="AU22" s="15">
        <f t="shared" si="38"/>
        <v>4213.2934987152985</v>
      </c>
      <c r="AV22" s="15">
        <f t="shared" si="38"/>
        <v>4002.6288237795334</v>
      </c>
      <c r="AW22" s="15">
        <f t="shared" si="38"/>
        <v>4255.4264337024506</v>
      </c>
      <c r="AX22" s="96">
        <f t="shared" si="38"/>
        <v>4297.980698039476</v>
      </c>
      <c r="AY22" s="15">
        <f t="shared" si="38"/>
        <v>7333.1450787098802</v>
      </c>
      <c r="AZ22" s="15">
        <f t="shared" si="38"/>
        <v>8273.4039948893915</v>
      </c>
      <c r="BA22" s="15">
        <f t="shared" si="38"/>
        <v>6419.3276870613463</v>
      </c>
      <c r="BB22" s="15">
        <f t="shared" si="38"/>
        <v>4715.7461641761874</v>
      </c>
      <c r="BC22" s="15">
        <f t="shared" si="38"/>
        <v>4595.4224215976183</v>
      </c>
      <c r="BD22" s="15">
        <f t="shared" si="38"/>
        <v>7105.0903286437961</v>
      </c>
      <c r="BE22" s="15">
        <f t="shared" si="38"/>
        <v>5123.0854881795021</v>
      </c>
      <c r="BF22" s="15">
        <f t="shared" si="38"/>
        <v>5760.4634134388607</v>
      </c>
      <c r="BG22" s="15">
        <f t="shared" si="38"/>
        <v>5818.0680475732497</v>
      </c>
      <c r="BH22" s="15">
        <f t="shared" si="38"/>
        <v>5527.164645194588</v>
      </c>
      <c r="BI22" s="15">
        <f t="shared" si="38"/>
        <v>5876.2487280489822</v>
      </c>
      <c r="BJ22" s="96">
        <f t="shared" si="38"/>
        <v>5935.0112153294713</v>
      </c>
      <c r="BK22" s="15">
        <f t="shared" si="38"/>
        <v>9238.0705349255168</v>
      </c>
      <c r="BL22" s="15">
        <f t="shared" si="38"/>
        <v>10422.57978648489</v>
      </c>
      <c r="BM22" s="15">
        <f t="shared" si="38"/>
        <v>8086.8715023848981</v>
      </c>
      <c r="BN22" s="15">
        <f t="shared" si="38"/>
        <v>6059.5669561021314</v>
      </c>
      <c r="BO22" s="15">
        <f t="shared" si="38"/>
        <v>5904.9552044980228</v>
      </c>
      <c r="BP22" s="15">
        <f t="shared" si="38"/>
        <v>9129.7896614187284</v>
      </c>
      <c r="BQ22" s="15">
        <f t="shared" si="38"/>
        <v>6647.5226285471681</v>
      </c>
      <c r="BR22" s="15">
        <f t="shared" si="38"/>
        <v>7474.5602001188372</v>
      </c>
      <c r="BS22" s="15">
        <f t="shared" si="38"/>
        <v>7695.8942642971133</v>
      </c>
      <c r="BT22" s="15">
        <f t="shared" si="38"/>
        <v>7311.0995510822586</v>
      </c>
      <c r="BU22" s="15">
        <f t="shared" si="38"/>
        <v>7772.8532069400844</v>
      </c>
      <c r="BV22" s="96">
        <f t="shared" si="38"/>
        <v>7850.5817390094844</v>
      </c>
      <c r="BW22" s="15">
        <f t="shared" si="38"/>
        <v>11759.694268138788</v>
      </c>
      <c r="BX22" s="15">
        <f t="shared" si="38"/>
        <v>13267.52716500381</v>
      </c>
      <c r="BY22" s="15">
        <f t="shared" si="38"/>
        <v>10294.263947675883</v>
      </c>
      <c r="BZ22" s="15">
        <f t="shared" si="38"/>
        <v>7713.586352439771</v>
      </c>
      <c r="CA22" s="15">
        <f t="shared" si="38"/>
        <v>7892.6103659736937</v>
      </c>
      <c r="CB22" s="15">
        <f t="shared" si="38"/>
        <v>12202.949899769566</v>
      </c>
      <c r="CC22" s="15">
        <f t="shared" si="38"/>
        <v>8885.1319254971768</v>
      </c>
      <c r="CD22" s="15">
        <f t="shared" si="38"/>
        <v>9990.5569599604441</v>
      </c>
      <c r="CE22" s="15">
        <f t="shared" si="38"/>
        <v>10286.393840813638</v>
      </c>
      <c r="CF22" s="15">
        <f t="shared" si="38"/>
        <v>9772.0741487729592</v>
      </c>
      <c r="CG22" s="15">
        <f t="shared" si="38"/>
        <v>10389.257779221773</v>
      </c>
      <c r="CH22" s="96">
        <f t="shared" si="38"/>
        <v>10493.150357013992</v>
      </c>
      <c r="CI22" s="15">
        <f t="shared" si="38"/>
        <v>15042.378335753645</v>
      </c>
      <c r="CJ22" s="15">
        <f t="shared" si="38"/>
        <v>16971.118350975903</v>
      </c>
      <c r="CK22" s="15">
        <f t="shared" si="38"/>
        <v>13167.877451422699</v>
      </c>
      <c r="CL22" s="15">
        <f t="shared" si="38"/>
        <v>9866.8112957046469</v>
      </c>
      <c r="CM22" s="15">
        <f t="shared" ref="CM22:CT22" si="39">CM74*CM98</f>
        <v>10095.809336075348</v>
      </c>
      <c r="CN22" s="15">
        <f t="shared" si="39"/>
        <v>15609.367473261122</v>
      </c>
      <c r="CO22" s="15">
        <f t="shared" si="39"/>
        <v>11365.390369758756</v>
      </c>
      <c r="CP22" s="15">
        <f t="shared" si="39"/>
        <v>12779.391551342342</v>
      </c>
      <c r="CQ22" s="15">
        <f t="shared" si="39"/>
        <v>13157.810427377235</v>
      </c>
      <c r="CR22" s="15">
        <f t="shared" si="39"/>
        <v>12499.919906008374</v>
      </c>
      <c r="CS22" s="15">
        <f t="shared" si="39"/>
        <v>13555.176302284024</v>
      </c>
      <c r="CT22" s="96">
        <f t="shared" si="39"/>
        <v>13690.728065306866</v>
      </c>
    </row>
    <row r="23" spans="1:98" x14ac:dyDescent="0.25">
      <c r="A23" s="4" t="s">
        <v>143</v>
      </c>
      <c r="B23" t="s">
        <v>5</v>
      </c>
      <c r="C23" s="8">
        <v>771.61900000000003</v>
      </c>
      <c r="D23" s="8">
        <v>387.50799999999998</v>
      </c>
      <c r="E23" s="8">
        <v>1498.9945</v>
      </c>
      <c r="F23" s="8">
        <v>2432.7359999999999</v>
      </c>
      <c r="G23" s="8">
        <v>1470.8130000000001</v>
      </c>
      <c r="H23" s="8">
        <v>2166.2109999999998</v>
      </c>
      <c r="I23" s="8">
        <v>1925.0840000000001</v>
      </c>
      <c r="J23" s="8">
        <v>1391.4680000000001</v>
      </c>
      <c r="K23" s="8">
        <v>2091.5059999999999</v>
      </c>
      <c r="L23" s="8">
        <v>1552.673</v>
      </c>
      <c r="M23" s="8">
        <v>2970.7020000000002</v>
      </c>
      <c r="N23" s="118">
        <v>5752.777</v>
      </c>
      <c r="O23" s="885">
        <v>311.50099999999998</v>
      </c>
      <c r="P23" s="886">
        <v>496.25200000000001</v>
      </c>
      <c r="Q23" s="887">
        <v>4677.4350000000004</v>
      </c>
      <c r="R23" s="888">
        <v>2248.5709999999999</v>
      </c>
      <c r="S23" s="889">
        <v>1671.1790000000001</v>
      </c>
      <c r="T23" s="890">
        <v>2916.4090000000001</v>
      </c>
      <c r="U23" s="891">
        <v>1820.7860000000001</v>
      </c>
      <c r="V23" s="892">
        <v>2307.6289999999999</v>
      </c>
      <c r="W23" s="893">
        <v>4125.7569999999996</v>
      </c>
      <c r="X23" s="894">
        <v>1977.643</v>
      </c>
      <c r="Y23" s="895">
        <v>3613.904</v>
      </c>
      <c r="Z23" s="896">
        <v>5409.3785000000098</v>
      </c>
      <c r="AA23" s="1871">
        <v>1264.491</v>
      </c>
      <c r="AB23" s="1872">
        <v>2129.3139999999999</v>
      </c>
      <c r="AC23" s="1873">
        <v>4333.7</v>
      </c>
      <c r="AD23" s="1874">
        <v>3917.58</v>
      </c>
      <c r="AE23" s="1875">
        <v>3298.59</v>
      </c>
      <c r="AF23" s="1876">
        <v>5003.32</v>
      </c>
      <c r="AG23" s="1877">
        <v>3396.44</v>
      </c>
      <c r="AH23" s="15">
        <f t="shared" ref="AH23:CL23" si="40">AH75*AH99</f>
        <v>4737.8234428232527</v>
      </c>
      <c r="AI23" s="15">
        <f t="shared" si="40"/>
        <v>5944.8875251881818</v>
      </c>
      <c r="AJ23" s="15">
        <f t="shared" si="40"/>
        <v>4585.9638007800413</v>
      </c>
      <c r="AK23" s="15">
        <f t="shared" si="40"/>
        <v>5585.0199306971845</v>
      </c>
      <c r="AL23" s="96">
        <f t="shared" si="40"/>
        <v>6777.8671208847691</v>
      </c>
      <c r="AM23" s="15">
        <f t="shared" si="40"/>
        <v>1389.1326729957839</v>
      </c>
      <c r="AN23" s="15">
        <f t="shared" si="40"/>
        <v>1688.3743358930303</v>
      </c>
      <c r="AO23" s="15">
        <f t="shared" si="40"/>
        <v>5375.4559554782709</v>
      </c>
      <c r="AP23" s="15">
        <f t="shared" si="40"/>
        <v>5303.8610813529249</v>
      </c>
      <c r="AQ23" s="15">
        <f t="shared" si="40"/>
        <v>4511.750594469162</v>
      </c>
      <c r="AR23" s="15">
        <f t="shared" si="40"/>
        <v>6006.4890593544505</v>
      </c>
      <c r="AS23" s="15">
        <f t="shared" si="40"/>
        <v>4831.6916740134511</v>
      </c>
      <c r="AT23" s="15">
        <f t="shared" si="40"/>
        <v>6485.7768586454622</v>
      </c>
      <c r="AU23" s="15">
        <f t="shared" si="40"/>
        <v>7543.3184536499421</v>
      </c>
      <c r="AV23" s="15">
        <f t="shared" si="40"/>
        <v>6327.6355995632148</v>
      </c>
      <c r="AW23" s="15">
        <f t="shared" si="40"/>
        <v>7112.7791355934705</v>
      </c>
      <c r="AX23" s="96">
        <f t="shared" si="40"/>
        <v>7592.8760179955316</v>
      </c>
      <c r="AY23" s="15">
        <f t="shared" si="40"/>
        <v>1771.2344541638613</v>
      </c>
      <c r="AZ23" s="15">
        <f t="shared" si="40"/>
        <v>2139.7698325833553</v>
      </c>
      <c r="BA23" s="15">
        <f t="shared" si="40"/>
        <v>8268.2658978056224</v>
      </c>
      <c r="BB23" s="15">
        <f t="shared" si="40"/>
        <v>7212.2473878878545</v>
      </c>
      <c r="BC23" s="15">
        <f t="shared" si="40"/>
        <v>6050.9350924950813</v>
      </c>
      <c r="BD23" s="15">
        <f t="shared" si="40"/>
        <v>7672.6705531852858</v>
      </c>
      <c r="BE23" s="15">
        <f t="shared" si="40"/>
        <v>6369.1704087782682</v>
      </c>
      <c r="BF23" s="15">
        <f t="shared" si="40"/>
        <v>8462.6543553846568</v>
      </c>
      <c r="BG23" s="15">
        <f t="shared" si="40"/>
        <v>9410.6128139648717</v>
      </c>
      <c r="BH23" s="15">
        <f t="shared" si="40"/>
        <v>8202.4425899704784</v>
      </c>
      <c r="BI23" s="15">
        <f t="shared" si="40"/>
        <v>9155.8757110104452</v>
      </c>
      <c r="BJ23" s="96">
        <f t="shared" si="40"/>
        <v>10204.154941721143</v>
      </c>
      <c r="BK23" s="15">
        <f t="shared" si="40"/>
        <v>2376.0219621012716</v>
      </c>
      <c r="BL23" s="15">
        <f t="shared" si="40"/>
        <v>2870.2255559637697</v>
      </c>
      <c r="BM23" s="15">
        <f t="shared" si="40"/>
        <v>10656.711921325203</v>
      </c>
      <c r="BN23" s="15">
        <f t="shared" si="40"/>
        <v>9383.6488631091506</v>
      </c>
      <c r="BO23" s="15">
        <f t="shared" si="40"/>
        <v>7825.278755526153</v>
      </c>
      <c r="BP23" s="15">
        <f t="shared" si="40"/>
        <v>9379.8753140721128</v>
      </c>
      <c r="BQ23" s="15">
        <f t="shared" si="40"/>
        <v>8075.8064672505361</v>
      </c>
      <c r="BR23" s="15">
        <f t="shared" si="40"/>
        <v>10664.993209288394</v>
      </c>
      <c r="BS23" s="15">
        <f t="shared" si="40"/>
        <v>11425.331742949369</v>
      </c>
      <c r="BT23" s="15">
        <f t="shared" si="40"/>
        <v>10208.484103198474</v>
      </c>
      <c r="BU23" s="15">
        <f t="shared" si="40"/>
        <v>11328.275852428707</v>
      </c>
      <c r="BV23" s="96">
        <f t="shared" si="40"/>
        <v>11943.702338221159</v>
      </c>
      <c r="BW23" s="15">
        <f t="shared" si="40"/>
        <v>3098.9007629050911</v>
      </c>
      <c r="BX23" s="15">
        <f t="shared" si="40"/>
        <v>3743.5144998664709</v>
      </c>
      <c r="BY23" s="15">
        <f t="shared" si="40"/>
        <v>13930.118563537788</v>
      </c>
      <c r="BZ23" s="15">
        <f t="shared" si="40"/>
        <v>12472.677550622353</v>
      </c>
      <c r="CA23" s="15">
        <f t="shared" si="40"/>
        <v>10389.214977919308</v>
      </c>
      <c r="CB23" s="15">
        <f t="shared" si="40"/>
        <v>12441.597804764577</v>
      </c>
      <c r="CC23" s="15">
        <f t="shared" si="40"/>
        <v>10868.64097077023</v>
      </c>
      <c r="CD23" s="15">
        <f t="shared" si="40"/>
        <v>14329.397111576365</v>
      </c>
      <c r="CE23" s="15">
        <f t="shared" si="40"/>
        <v>15327.651058141899</v>
      </c>
      <c r="CF23" s="15">
        <f t="shared" si="40"/>
        <v>13907.505918748158</v>
      </c>
      <c r="CG23" s="15">
        <f t="shared" si="40"/>
        <v>15399.177261467421</v>
      </c>
      <c r="CH23" s="96">
        <f t="shared" si="40"/>
        <v>16202.726538907598</v>
      </c>
      <c r="CI23" s="15">
        <f t="shared" si="40"/>
        <v>4056.6482420925649</v>
      </c>
      <c r="CJ23" s="15">
        <f t="shared" si="40"/>
        <v>4893.8790684639152</v>
      </c>
      <c r="CK23" s="15">
        <f t="shared" si="40"/>
        <v>18242.082141498035</v>
      </c>
      <c r="CL23" s="15">
        <f t="shared" si="40"/>
        <v>16310.610765372798</v>
      </c>
      <c r="CM23" s="15">
        <f t="shared" ref="CM23:CT23" si="41">CM75*CM99</f>
        <v>13574.071723254292</v>
      </c>
      <c r="CN23" s="15">
        <f t="shared" si="41"/>
        <v>16244.301597734115</v>
      </c>
      <c r="CO23" s="15">
        <f t="shared" si="41"/>
        <v>14182.402291342007</v>
      </c>
      <c r="CP23" s="15">
        <f t="shared" si="41"/>
        <v>18688.228745720979</v>
      </c>
      <c r="CQ23" s="15">
        <f t="shared" si="41"/>
        <v>19980.510535985439</v>
      </c>
      <c r="CR23" s="15">
        <f t="shared" si="41"/>
        <v>18121.796784058373</v>
      </c>
      <c r="CS23" s="15">
        <f t="shared" si="41"/>
        <v>20458.999894113753</v>
      </c>
      <c r="CT23" s="96">
        <f t="shared" si="41"/>
        <v>21520.381372932396</v>
      </c>
    </row>
    <row r="24" spans="1:98" x14ac:dyDescent="0.25">
      <c r="A24" s="4" t="s">
        <v>144</v>
      </c>
      <c r="B24" t="s">
        <v>6</v>
      </c>
      <c r="C24" s="8">
        <v>932.72199999999998</v>
      </c>
      <c r="D24" s="8">
        <v>859.54399999999896</v>
      </c>
      <c r="E24" s="8">
        <v>1025.164</v>
      </c>
      <c r="F24" s="8">
        <v>2136.0569999999998</v>
      </c>
      <c r="G24" s="8">
        <v>1875.0250000000001</v>
      </c>
      <c r="H24" s="8">
        <v>2021.518</v>
      </c>
      <c r="I24" s="8">
        <v>1685.0550000000001</v>
      </c>
      <c r="J24" s="8">
        <v>1191.124</v>
      </c>
      <c r="K24" s="8">
        <v>2112.4189999999999</v>
      </c>
      <c r="L24" s="8">
        <v>1874.9639999999999</v>
      </c>
      <c r="M24" s="8">
        <v>1439.818</v>
      </c>
      <c r="N24" s="118">
        <v>3679.2369999999901</v>
      </c>
      <c r="O24" s="897">
        <v>966.26899999999898</v>
      </c>
      <c r="P24" s="898">
        <v>305.28300000000002</v>
      </c>
      <c r="Q24" s="899">
        <v>1082.136</v>
      </c>
      <c r="R24" s="900">
        <v>2454.2429999999999</v>
      </c>
      <c r="S24" s="901">
        <v>1950.7380000000001</v>
      </c>
      <c r="T24" s="902">
        <v>2197.4209999999998</v>
      </c>
      <c r="U24" s="903">
        <v>1908.9690000000001</v>
      </c>
      <c r="V24" s="904">
        <v>1201.21</v>
      </c>
      <c r="W24" s="905">
        <v>2397.6840000000002</v>
      </c>
      <c r="X24" s="906">
        <v>4009.319</v>
      </c>
      <c r="Y24" s="907">
        <v>4548.3230000000103</v>
      </c>
      <c r="Z24" s="908">
        <v>3257.09599999999</v>
      </c>
      <c r="AA24" s="1878">
        <v>1266.1579999999999</v>
      </c>
      <c r="AB24" s="1879">
        <v>1064.2650000000001</v>
      </c>
      <c r="AC24" s="1880">
        <v>3299.38</v>
      </c>
      <c r="AD24" s="1881">
        <v>1586.81</v>
      </c>
      <c r="AE24" s="1882">
        <v>3248.4</v>
      </c>
      <c r="AF24" s="1883">
        <v>2156.14</v>
      </c>
      <c r="AG24" s="1884">
        <v>2176.9699999999998</v>
      </c>
      <c r="AH24" s="15">
        <f t="shared" ref="AH24:CL24" si="42">AH76*AH100</f>
        <v>2033.7192374843146</v>
      </c>
      <c r="AI24" s="15">
        <f t="shared" si="42"/>
        <v>2503.4092649675231</v>
      </c>
      <c r="AJ24" s="15">
        <f t="shared" si="42"/>
        <v>2984.1471204831646</v>
      </c>
      <c r="AK24" s="15">
        <f t="shared" si="42"/>
        <v>2550.7036269929522</v>
      </c>
      <c r="AL24" s="96">
        <f t="shared" si="42"/>
        <v>2951.0577606505367</v>
      </c>
      <c r="AM24" s="15">
        <f t="shared" si="42"/>
        <v>2232.7821702483807</v>
      </c>
      <c r="AN24" s="15">
        <f t="shared" si="42"/>
        <v>799.15181524416789</v>
      </c>
      <c r="AO24" s="15">
        <f t="shared" si="42"/>
        <v>1791.9044820177587</v>
      </c>
      <c r="AP24" s="15">
        <f t="shared" si="42"/>
        <v>3248.0077802055857</v>
      </c>
      <c r="AQ24" s="15">
        <f t="shared" si="42"/>
        <v>5068.6894945123249</v>
      </c>
      <c r="AR24" s="15">
        <f t="shared" si="42"/>
        <v>4422.6632202260025</v>
      </c>
      <c r="AS24" s="15">
        <f t="shared" si="42"/>
        <v>5904.4119255507276</v>
      </c>
      <c r="AT24" s="15">
        <f t="shared" si="42"/>
        <v>5268.1528003794792</v>
      </c>
      <c r="AU24" s="15">
        <f t="shared" si="42"/>
        <v>5623.5298965549837</v>
      </c>
      <c r="AV24" s="15">
        <f t="shared" si="42"/>
        <v>6151.9341704145181</v>
      </c>
      <c r="AW24" s="15">
        <f t="shared" si="42"/>
        <v>5775.1711725971081</v>
      </c>
      <c r="AX24" s="96">
        <f t="shared" si="42"/>
        <v>6167.1758045891329</v>
      </c>
      <c r="AY24" s="15">
        <f t="shared" si="42"/>
        <v>3379.5607919040835</v>
      </c>
      <c r="AZ24" s="15">
        <f t="shared" si="42"/>
        <v>1018.9705107255503</v>
      </c>
      <c r="BA24" s="15">
        <f t="shared" si="42"/>
        <v>2335.8644143453998</v>
      </c>
      <c r="BB24" s="15">
        <f t="shared" si="42"/>
        <v>4810.8938166777007</v>
      </c>
      <c r="BC24" s="15">
        <f t="shared" si="42"/>
        <v>6892.4585327725354</v>
      </c>
      <c r="BD24" s="15">
        <f t="shared" si="42"/>
        <v>5931.4555450735115</v>
      </c>
      <c r="BE24" s="15">
        <f t="shared" si="42"/>
        <v>7542.2775380728017</v>
      </c>
      <c r="BF24" s="15">
        <f t="shared" si="42"/>
        <v>6944.516576991733</v>
      </c>
      <c r="BG24" s="15">
        <f t="shared" si="42"/>
        <v>7337.592829497361</v>
      </c>
      <c r="BH24" s="15">
        <f t="shared" si="42"/>
        <v>7674.8013345185846</v>
      </c>
      <c r="BI24" s="15">
        <f t="shared" si="42"/>
        <v>7486.2891905074557</v>
      </c>
      <c r="BJ24" s="96">
        <f t="shared" si="42"/>
        <v>7938.6543681926905</v>
      </c>
      <c r="BK24" s="15">
        <f t="shared" si="42"/>
        <v>4324.7613931105161</v>
      </c>
      <c r="BL24" s="15">
        <f t="shared" si="42"/>
        <v>1366.8977060184691</v>
      </c>
      <c r="BM24" s="15">
        <f t="shared" si="42"/>
        <v>3133.2611738086725</v>
      </c>
      <c r="BN24" s="15">
        <f t="shared" si="42"/>
        <v>6324.6243316952286</v>
      </c>
      <c r="BO24" s="15">
        <f t="shared" si="42"/>
        <v>8967.5807271523445</v>
      </c>
      <c r="BP24" s="15">
        <f t="shared" si="42"/>
        <v>7670.7636682105558</v>
      </c>
      <c r="BQ24" s="15">
        <f t="shared" si="42"/>
        <v>9310.8660060663515</v>
      </c>
      <c r="BR24" s="15">
        <f t="shared" si="42"/>
        <v>8805.318163116337</v>
      </c>
      <c r="BS24" s="15">
        <f t="shared" si="42"/>
        <v>9426.6995018440284</v>
      </c>
      <c r="BT24" s="15">
        <f t="shared" si="42"/>
        <v>9317.9002304698042</v>
      </c>
      <c r="BU24" s="15">
        <f t="shared" si="42"/>
        <v>9317.1836748591031</v>
      </c>
      <c r="BV24" s="96">
        <f t="shared" si="42"/>
        <v>9822.24632776826</v>
      </c>
      <c r="BW24" s="15">
        <f t="shared" si="42"/>
        <v>5207.6055743499492</v>
      </c>
      <c r="BX24" s="15">
        <f t="shared" si="42"/>
        <v>1782.7614439421195</v>
      </c>
      <c r="BY24" s="15">
        <f t="shared" si="42"/>
        <v>4086.5807955928658</v>
      </c>
      <c r="BZ24" s="15">
        <f t="shared" si="42"/>
        <v>8267.3499537927419</v>
      </c>
      <c r="CA24" s="15">
        <f t="shared" si="42"/>
        <v>11919.6428223857</v>
      </c>
      <c r="CB24" s="15">
        <f t="shared" si="42"/>
        <v>10184.073345319948</v>
      </c>
      <c r="CC24" s="15">
        <f t="shared" si="42"/>
        <v>12350.062893452403</v>
      </c>
      <c r="CD24" s="15">
        <f t="shared" si="42"/>
        <v>11850.437740974718</v>
      </c>
      <c r="CE24" s="15">
        <f t="shared" si="42"/>
        <v>12665.635876427823</v>
      </c>
      <c r="CF24" s="15">
        <f t="shared" si="42"/>
        <v>12500.426818272213</v>
      </c>
      <c r="CG24" s="15">
        <f t="shared" si="42"/>
        <v>12693.244735872948</v>
      </c>
      <c r="CH24" s="96">
        <f t="shared" si="42"/>
        <v>13351.944662847607</v>
      </c>
      <c r="CI24" s="15">
        <f t="shared" si="42"/>
        <v>6855.7759673517794</v>
      </c>
      <c r="CJ24" s="15">
        <f t="shared" si="42"/>
        <v>2333.7423915628924</v>
      </c>
      <c r="CK24" s="15">
        <f t="shared" si="42"/>
        <v>5342.3680388714656</v>
      </c>
      <c r="CL24" s="15">
        <f t="shared" si="42"/>
        <v>10826.446039329001</v>
      </c>
      <c r="CM24" s="15">
        <f t="shared" ref="CM24:CT24" si="43">CM76*CM100</f>
        <v>15587.403245945523</v>
      </c>
      <c r="CN24" s="15">
        <f t="shared" si="43"/>
        <v>13306.043076215272</v>
      </c>
      <c r="CO24" s="15">
        <f t="shared" si="43"/>
        <v>16124.789560019199</v>
      </c>
      <c r="CP24" s="15">
        <f t="shared" si="43"/>
        <v>15463.541009681092</v>
      </c>
      <c r="CQ24" s="15">
        <f t="shared" si="43"/>
        <v>16518.371193542436</v>
      </c>
      <c r="CR24" s="15">
        <f t="shared" si="43"/>
        <v>16295.05452592686</v>
      </c>
      <c r="CS24" s="15">
        <f t="shared" si="43"/>
        <v>16870.37855940768</v>
      </c>
      <c r="CT24" s="96">
        <f t="shared" si="43"/>
        <v>17739.092797310976</v>
      </c>
    </row>
    <row r="25" spans="1:98" x14ac:dyDescent="0.25">
      <c r="A25" s="4" t="s">
        <v>145</v>
      </c>
      <c r="B25" t="s">
        <v>7</v>
      </c>
      <c r="C25" s="8">
        <v>1015.534</v>
      </c>
      <c r="D25" s="8">
        <v>1120.604</v>
      </c>
      <c r="E25" s="8">
        <v>2387.5419999999999</v>
      </c>
      <c r="F25" s="8">
        <v>1265.3800000000001</v>
      </c>
      <c r="G25" s="8">
        <v>1534.2449999999999</v>
      </c>
      <c r="H25" s="8">
        <v>3524.3179999999902</v>
      </c>
      <c r="I25" s="8">
        <v>2506.355</v>
      </c>
      <c r="J25" s="8">
        <v>1379.2929999999999</v>
      </c>
      <c r="K25" s="8">
        <v>2241.8620000000001</v>
      </c>
      <c r="L25" s="8">
        <v>2139.364</v>
      </c>
      <c r="M25" s="8">
        <v>3167.6849999999999</v>
      </c>
      <c r="N25" s="118">
        <v>3539.5574999999999</v>
      </c>
      <c r="O25" s="909">
        <v>1059.297</v>
      </c>
      <c r="P25" s="910">
        <v>1546.6210000000001</v>
      </c>
      <c r="Q25" s="911">
        <v>2341.8530000000001</v>
      </c>
      <c r="R25" s="912">
        <v>868.44099999999901</v>
      </c>
      <c r="S25" s="913">
        <v>2736.2179999999998</v>
      </c>
      <c r="T25" s="914">
        <v>3474.8090000000002</v>
      </c>
      <c r="U25" s="915">
        <v>2775.6619999999998</v>
      </c>
      <c r="V25" s="916">
        <v>2269.0259999999998</v>
      </c>
      <c r="W25" s="917">
        <v>2025.2249999999999</v>
      </c>
      <c r="X25" s="918">
        <v>1506.9870000000001</v>
      </c>
      <c r="Y25" s="919">
        <v>7030.70550000002</v>
      </c>
      <c r="Z25" s="920">
        <v>15126.209000000101</v>
      </c>
      <c r="AA25" s="1885">
        <v>3012.2404999999999</v>
      </c>
      <c r="AB25" s="1886">
        <v>4534.0839999999998</v>
      </c>
      <c r="AC25" s="1887">
        <v>2333.62</v>
      </c>
      <c r="AD25" s="1888">
        <v>1563.44</v>
      </c>
      <c r="AE25" s="1889">
        <v>1865.16</v>
      </c>
      <c r="AF25" s="1890">
        <v>3365.75</v>
      </c>
      <c r="AG25" s="1891">
        <v>2950.92</v>
      </c>
      <c r="AH25" s="15">
        <f t="shared" ref="AH25:CL25" si="44">AH77*AH101</f>
        <v>2125.8480931454433</v>
      </c>
      <c r="AI25" s="15">
        <f t="shared" si="44"/>
        <v>1791.9062272542997</v>
      </c>
      <c r="AJ25" s="15">
        <f t="shared" si="44"/>
        <v>2095.461772771479</v>
      </c>
      <c r="AK25" s="15">
        <f t="shared" si="44"/>
        <v>2767.7120656983461</v>
      </c>
      <c r="AL25" s="96">
        <f t="shared" si="44"/>
        <v>2247.4202086727569</v>
      </c>
      <c r="AM25" s="15">
        <f t="shared" si="44"/>
        <v>2415.0536832680832</v>
      </c>
      <c r="AN25" s="15">
        <f t="shared" si="44"/>
        <v>3229.2907720888866</v>
      </c>
      <c r="AO25" s="15">
        <f t="shared" si="44"/>
        <v>1315.328166057621</v>
      </c>
      <c r="AP25" s="15">
        <f t="shared" si="44"/>
        <v>1191.9108636819035</v>
      </c>
      <c r="AQ25" s="15">
        <f t="shared" si="44"/>
        <v>3491.9085617715532</v>
      </c>
      <c r="AR25" s="15">
        <f t="shared" si="44"/>
        <v>4787.1932976799435</v>
      </c>
      <c r="AS25" s="15">
        <f t="shared" si="44"/>
        <v>4785.2137928724123</v>
      </c>
      <c r="AT25" s="15">
        <f t="shared" si="44"/>
        <v>5972.6612665708735</v>
      </c>
      <c r="AU25" s="15">
        <f t="shared" si="44"/>
        <v>5335.6196003590321</v>
      </c>
      <c r="AV25" s="15">
        <f t="shared" si="44"/>
        <v>5357.1984698425485</v>
      </c>
      <c r="AW25" s="15">
        <f t="shared" si="44"/>
        <v>6558.65173710818</v>
      </c>
      <c r="AX25" s="96">
        <f t="shared" si="44"/>
        <v>5849.1311227187562</v>
      </c>
      <c r="AY25" s="15">
        <f t="shared" si="44"/>
        <v>4155.6793891499356</v>
      </c>
      <c r="AZ25" s="15">
        <f t="shared" si="44"/>
        <v>4887.8858960949219</v>
      </c>
      <c r="BA25" s="15">
        <f t="shared" si="44"/>
        <v>1725.0468792618817</v>
      </c>
      <c r="BB25" s="15">
        <f t="shared" si="44"/>
        <v>1496.187894905742</v>
      </c>
      <c r="BC25" s="15">
        <f t="shared" si="44"/>
        <v>5172.1555011692026</v>
      </c>
      <c r="BD25" s="15">
        <f t="shared" si="44"/>
        <v>6509.6769743636132</v>
      </c>
      <c r="BE25" s="15">
        <f t="shared" si="44"/>
        <v>6417.6903084754686</v>
      </c>
      <c r="BF25" s="15">
        <f t="shared" si="44"/>
        <v>7629.4590352744081</v>
      </c>
      <c r="BG25" s="15">
        <f t="shared" si="44"/>
        <v>7033.451793681128</v>
      </c>
      <c r="BH25" s="15">
        <f t="shared" si="44"/>
        <v>6990.0830619913449</v>
      </c>
      <c r="BI25" s="15">
        <f t="shared" si="44"/>
        <v>8182.1989166715703</v>
      </c>
      <c r="BJ25" s="96">
        <f t="shared" si="44"/>
        <v>7582.1626388570721</v>
      </c>
      <c r="BK25" s="15">
        <f t="shared" si="44"/>
        <v>5093.7045638411219</v>
      </c>
      <c r="BL25" s="15">
        <f t="shared" si="44"/>
        <v>6254.9371113548741</v>
      </c>
      <c r="BM25" s="15">
        <f t="shared" si="44"/>
        <v>2314.0636526943404</v>
      </c>
      <c r="BN25" s="15">
        <f t="shared" si="44"/>
        <v>2047.0821676382816</v>
      </c>
      <c r="BO25" s="15">
        <f t="shared" si="44"/>
        <v>6799.5557117900025</v>
      </c>
      <c r="BP25" s="15">
        <f t="shared" si="44"/>
        <v>8469.5545860336697</v>
      </c>
      <c r="BQ25" s="15">
        <f t="shared" si="44"/>
        <v>8380.9477230317807</v>
      </c>
      <c r="BR25" s="15">
        <f t="shared" si="44"/>
        <v>9418.4906903284755</v>
      </c>
      <c r="BS25" s="15">
        <f t="shared" si="44"/>
        <v>9091.2504822167975</v>
      </c>
      <c r="BT25" s="15">
        <f t="shared" si="44"/>
        <v>8980.249251965648</v>
      </c>
      <c r="BU25" s="15">
        <f t="shared" si="44"/>
        <v>9933.9266058260946</v>
      </c>
      <c r="BV25" s="96">
        <f t="shared" si="44"/>
        <v>9436.5045433273044</v>
      </c>
      <c r="BW25" s="15">
        <f t="shared" si="44"/>
        <v>6483.5323821376742</v>
      </c>
      <c r="BX25" s="15">
        <f t="shared" si="44"/>
        <v>7531.801735973283</v>
      </c>
      <c r="BY25" s="15">
        <f t="shared" si="44"/>
        <v>3018.0923127510159</v>
      </c>
      <c r="BZ25" s="15">
        <f t="shared" si="44"/>
        <v>2669.9231915934911</v>
      </c>
      <c r="CA25" s="15">
        <f t="shared" si="44"/>
        <v>8888.1653125175872</v>
      </c>
      <c r="CB25" s="15">
        <f t="shared" si="44"/>
        <v>11257.670112134927</v>
      </c>
      <c r="CC25" s="15">
        <f t="shared" si="44"/>
        <v>11126.947720781356</v>
      </c>
      <c r="CD25" s="15">
        <f t="shared" si="44"/>
        <v>12492.817779910782</v>
      </c>
      <c r="CE25" s="15">
        <f t="shared" si="44"/>
        <v>12235.253267553411</v>
      </c>
      <c r="CF25" s="15">
        <f t="shared" si="44"/>
        <v>12065.788994622197</v>
      </c>
      <c r="CG25" s="15">
        <f t="shared" si="44"/>
        <v>13326.856854310345</v>
      </c>
      <c r="CH25" s="96">
        <f t="shared" si="44"/>
        <v>12855.801259219228</v>
      </c>
      <c r="CI25" s="15">
        <f t="shared" si="44"/>
        <v>8552.9274817382902</v>
      </c>
      <c r="CJ25" s="15">
        <f t="shared" si="44"/>
        <v>9915.5638028115591</v>
      </c>
      <c r="CK25" s="15">
        <f t="shared" si="44"/>
        <v>3950.8651007968615</v>
      </c>
      <c r="CL25" s="15">
        <f t="shared" si="44"/>
        <v>3490.3781519243007</v>
      </c>
      <c r="CM25" s="15">
        <f t="shared" ref="CM25:CT25" si="45">CM77*CM101</f>
        <v>11639.430129658673</v>
      </c>
      <c r="CN25" s="15">
        <f t="shared" si="45"/>
        <v>14721.736738463296</v>
      </c>
      <c r="CO25" s="15">
        <f t="shared" si="45"/>
        <v>14537.959484310915</v>
      </c>
      <c r="CP25" s="15">
        <f t="shared" si="45"/>
        <v>16311.176667733949</v>
      </c>
      <c r="CQ25" s="15">
        <f t="shared" si="45"/>
        <v>15965.683698962228</v>
      </c>
      <c r="CR25" s="15">
        <f t="shared" si="45"/>
        <v>15736.058047196973</v>
      </c>
      <c r="CS25" s="15">
        <f t="shared" si="45"/>
        <v>17719.802651732934</v>
      </c>
      <c r="CT25" s="96">
        <f t="shared" si="45"/>
        <v>17086.429706550742</v>
      </c>
    </row>
    <row r="26" spans="1:98" x14ac:dyDescent="0.25">
      <c r="A26" s="4" t="s">
        <v>146</v>
      </c>
      <c r="B26" t="s">
        <v>8</v>
      </c>
      <c r="C26" s="8">
        <v>362.76100000000002</v>
      </c>
      <c r="D26" s="8">
        <v>689.78899999999999</v>
      </c>
      <c r="E26" s="8">
        <v>1679.7539999999999</v>
      </c>
      <c r="F26" s="8">
        <v>1586.1565000000001</v>
      </c>
      <c r="G26" s="8">
        <v>1734.4480000000001</v>
      </c>
      <c r="H26" s="8">
        <v>1718.3</v>
      </c>
      <c r="I26" s="8">
        <v>2182.7195000000002</v>
      </c>
      <c r="J26" s="8">
        <v>2068.2530000000002</v>
      </c>
      <c r="K26" s="8">
        <v>2658.41749999999</v>
      </c>
      <c r="L26" s="8">
        <v>2392.34</v>
      </c>
      <c r="M26" s="8">
        <v>2845.4960000000001</v>
      </c>
      <c r="N26" s="118">
        <v>5013.0079999999998</v>
      </c>
      <c r="O26" s="921">
        <v>654.11800000000005</v>
      </c>
      <c r="P26" s="922">
        <v>547.61599999999999</v>
      </c>
      <c r="Q26" s="923">
        <v>2369.259</v>
      </c>
      <c r="R26" s="924">
        <v>4357.9949999999999</v>
      </c>
      <c r="S26" s="925">
        <v>1572.2270000000001</v>
      </c>
      <c r="T26" s="926">
        <v>1493.748</v>
      </c>
      <c r="U26" s="927">
        <v>1535.3109999999999</v>
      </c>
      <c r="V26" s="928">
        <v>2539.491</v>
      </c>
      <c r="W26" s="929">
        <v>3856.748</v>
      </c>
      <c r="X26" s="930">
        <v>3897.5075000000002</v>
      </c>
      <c r="Y26" s="931">
        <v>1992.4794999999999</v>
      </c>
      <c r="Z26" s="932">
        <v>2646.6444999999999</v>
      </c>
      <c r="AA26" s="1892">
        <v>1240.9359999999999</v>
      </c>
      <c r="AB26" s="1893">
        <v>3796.6129999999998</v>
      </c>
      <c r="AC26" s="1894">
        <v>5473.45</v>
      </c>
      <c r="AD26" s="1895">
        <v>1200.6199999999999</v>
      </c>
      <c r="AE26" s="1896">
        <v>1020.13</v>
      </c>
      <c r="AF26" s="1897">
        <v>1004.7</v>
      </c>
      <c r="AG26" s="1898">
        <v>1023.41</v>
      </c>
      <c r="AH26" s="15">
        <f t="shared" ref="AH26:CL26" si="46">AH78*AH102</f>
        <v>3737.5367395687331</v>
      </c>
      <c r="AI26" s="15">
        <f t="shared" si="46"/>
        <v>4064.8253567792872</v>
      </c>
      <c r="AJ26" s="15">
        <f t="shared" si="46"/>
        <v>4015.0511502407594</v>
      </c>
      <c r="AK26" s="15">
        <f t="shared" si="46"/>
        <v>4532.1878841795415</v>
      </c>
      <c r="AL26" s="96">
        <f t="shared" si="46"/>
        <v>5094.7225864069542</v>
      </c>
      <c r="AM26" s="15">
        <f t="shared" si="46"/>
        <v>2037.1898675811765</v>
      </c>
      <c r="AN26" s="15">
        <f t="shared" si="46"/>
        <v>5752.7037570061502</v>
      </c>
      <c r="AO26" s="15">
        <f t="shared" si="46"/>
        <v>6715.6865125735321</v>
      </c>
      <c r="AP26" s="15">
        <f t="shared" si="46"/>
        <v>4456.6086772783292</v>
      </c>
      <c r="AQ26" s="15">
        <f t="shared" si="46"/>
        <v>2874.6962992500175</v>
      </c>
      <c r="AR26" s="15">
        <f t="shared" si="46"/>
        <v>3685.0389572042368</v>
      </c>
      <c r="AS26" s="15">
        <f t="shared" si="46"/>
        <v>4602.8406856645433</v>
      </c>
      <c r="AT26" s="15">
        <f t="shared" si="46"/>
        <v>8627.9819875900466</v>
      </c>
      <c r="AU26" s="15">
        <f t="shared" si="46"/>
        <v>9506.7114282972525</v>
      </c>
      <c r="AV26" s="15">
        <f t="shared" si="46"/>
        <v>9178.6702829269452</v>
      </c>
      <c r="AW26" s="15">
        <f t="shared" si="46"/>
        <v>9958.8964715563816</v>
      </c>
      <c r="AX26" s="96">
        <f t="shared" si="46"/>
        <v>10463.735581777017</v>
      </c>
      <c r="AY26" s="15">
        <f t="shared" si="46"/>
        <v>3649.8566816505254</v>
      </c>
      <c r="AZ26" s="15">
        <f t="shared" si="46"/>
        <v>10101.242275243363</v>
      </c>
      <c r="BA26" s="15">
        <f t="shared" si="46"/>
        <v>11494.374997231576</v>
      </c>
      <c r="BB26" s="15">
        <f t="shared" si="46"/>
        <v>6806.068216067616</v>
      </c>
      <c r="BC26" s="15">
        <f t="shared" si="46"/>
        <v>3994.9216394229143</v>
      </c>
      <c r="BD26" s="15">
        <f t="shared" si="46"/>
        <v>5164.0443774043624</v>
      </c>
      <c r="BE26" s="15">
        <f t="shared" si="46"/>
        <v>6425.3931789726294</v>
      </c>
      <c r="BF26" s="15">
        <f t="shared" si="46"/>
        <v>11953.536729893518</v>
      </c>
      <c r="BG26" s="15">
        <f t="shared" si="46"/>
        <v>12540.097705322227</v>
      </c>
      <c r="BH26" s="15">
        <f t="shared" si="46"/>
        <v>12020.138300283723</v>
      </c>
      <c r="BI26" s="15">
        <f t="shared" si="46"/>
        <v>12953.158338515239</v>
      </c>
      <c r="BJ26" s="96">
        <f t="shared" si="46"/>
        <v>13437.326504234243</v>
      </c>
      <c r="BK26" s="15">
        <f t="shared" si="46"/>
        <v>4451.6158042665975</v>
      </c>
      <c r="BL26" s="15">
        <f t="shared" si="46"/>
        <v>12292.076104382346</v>
      </c>
      <c r="BM26" s="15">
        <f t="shared" si="46"/>
        <v>14363.682303435746</v>
      </c>
      <c r="BN26" s="15">
        <f t="shared" si="46"/>
        <v>8804.1067056552984</v>
      </c>
      <c r="BO26" s="15">
        <f t="shared" si="46"/>
        <v>5318.2354427145674</v>
      </c>
      <c r="BP26" s="15">
        <f t="shared" si="46"/>
        <v>6878.086292020258</v>
      </c>
      <c r="BQ26" s="15">
        <f t="shared" si="46"/>
        <v>8527.0672782483853</v>
      </c>
      <c r="BR26" s="15">
        <f t="shared" si="46"/>
        <v>15716.099360900613</v>
      </c>
      <c r="BS26" s="15">
        <f t="shared" si="46"/>
        <v>16348.227265586258</v>
      </c>
      <c r="BT26" s="15">
        <f t="shared" si="46"/>
        <v>15520.118669142787</v>
      </c>
      <c r="BU26" s="15">
        <f t="shared" si="46"/>
        <v>16571.698174887388</v>
      </c>
      <c r="BV26" s="96">
        <f t="shared" si="46"/>
        <v>16903.23242849463</v>
      </c>
      <c r="BW26" s="15">
        <f t="shared" si="46"/>
        <v>5700.9307743936388</v>
      </c>
      <c r="BX26" s="15">
        <f t="shared" si="46"/>
        <v>15588.071725428135</v>
      </c>
      <c r="BY26" s="15">
        <f t="shared" si="46"/>
        <v>17906.995420486608</v>
      </c>
      <c r="BZ26" s="15">
        <f t="shared" si="46"/>
        <v>10962.153452460503</v>
      </c>
      <c r="CA26" s="15">
        <f t="shared" si="46"/>
        <v>6629.6348778544843</v>
      </c>
      <c r="CB26" s="15">
        <f t="shared" si="46"/>
        <v>8984.1703032665137</v>
      </c>
      <c r="CC26" s="15">
        <f t="shared" si="46"/>
        <v>11229.692589977472</v>
      </c>
      <c r="CD26" s="15">
        <f t="shared" si="46"/>
        <v>20778.619301140701</v>
      </c>
      <c r="CE26" s="15">
        <f t="shared" si="46"/>
        <v>21703.646087542114</v>
      </c>
      <c r="CF26" s="15">
        <f t="shared" si="46"/>
        <v>20703.019828814216</v>
      </c>
      <c r="CG26" s="15">
        <f t="shared" si="46"/>
        <v>22193.651479487005</v>
      </c>
      <c r="CH26" s="96">
        <f t="shared" si="46"/>
        <v>22707.760772691807</v>
      </c>
      <c r="CI26" s="15">
        <f t="shared" si="46"/>
        <v>7467.8955082239072</v>
      </c>
      <c r="CJ26" s="15">
        <f t="shared" si="46"/>
        <v>20498.912752787364</v>
      </c>
      <c r="CK26" s="15">
        <f t="shared" si="46"/>
        <v>23617.631435816318</v>
      </c>
      <c r="CL26" s="15">
        <f t="shared" si="46"/>
        <v>14429.367808811541</v>
      </c>
      <c r="CM26" s="15">
        <f t="shared" ref="CM26:CT26" si="47">CM78*CM102</f>
        <v>8703.1837662477265</v>
      </c>
      <c r="CN26" s="15">
        <f t="shared" si="47"/>
        <v>11760.841748067638</v>
      </c>
      <c r="CO26" s="15">
        <f t="shared" si="47"/>
        <v>14693.368682197404</v>
      </c>
      <c r="CP26" s="15">
        <f t="shared" si="47"/>
        <v>27174.216095429871</v>
      </c>
      <c r="CQ26" s="15">
        <f t="shared" si="47"/>
        <v>28356.065734530279</v>
      </c>
      <c r="CR26" s="15">
        <f t="shared" si="47"/>
        <v>27030.305199942748</v>
      </c>
      <c r="CS26" s="15">
        <f t="shared" si="47"/>
        <v>29538.371914182506</v>
      </c>
      <c r="CT26" s="96">
        <f t="shared" si="47"/>
        <v>30206.228640616555</v>
      </c>
    </row>
    <row r="27" spans="1:98" x14ac:dyDescent="0.25">
      <c r="A27" s="4" t="s">
        <v>147</v>
      </c>
      <c r="B27" t="s">
        <v>1</v>
      </c>
      <c r="C27" s="8">
        <v>338.62200000000001</v>
      </c>
      <c r="D27" s="8">
        <v>546.81200000000001</v>
      </c>
      <c r="E27" s="8">
        <v>447.21850000000001</v>
      </c>
      <c r="F27" s="8">
        <v>1410.0329999999999</v>
      </c>
      <c r="G27" s="8">
        <v>1576.9490000000001</v>
      </c>
      <c r="H27" s="8">
        <v>4410.5934999999999</v>
      </c>
      <c r="I27" s="8">
        <v>2788.393</v>
      </c>
      <c r="J27" s="8">
        <v>1424.797</v>
      </c>
      <c r="K27" s="8">
        <v>3741.53</v>
      </c>
      <c r="L27" s="8">
        <v>3015.6439999999998</v>
      </c>
      <c r="M27" s="8">
        <v>5298.1670000000104</v>
      </c>
      <c r="N27" s="118">
        <v>5776.4900000000098</v>
      </c>
      <c r="O27" s="933">
        <v>897.09</v>
      </c>
      <c r="P27" s="934">
        <v>819.21799999999996</v>
      </c>
      <c r="Q27" s="935">
        <v>2167.4810000000002</v>
      </c>
      <c r="R27" s="936">
        <v>1641.7139999999999</v>
      </c>
      <c r="S27" s="937">
        <v>1809.37</v>
      </c>
      <c r="T27" s="938">
        <v>2581.4580000000001</v>
      </c>
      <c r="U27" s="939">
        <v>2151.1210000000001</v>
      </c>
      <c r="V27" s="940">
        <v>2418.8905</v>
      </c>
      <c r="W27" s="941">
        <v>2864.002</v>
      </c>
      <c r="X27" s="942">
        <v>2571.761</v>
      </c>
      <c r="Y27" s="943">
        <v>4710.0249999999996</v>
      </c>
      <c r="Z27" s="944">
        <v>7132.7160000000104</v>
      </c>
      <c r="AA27" s="1899">
        <v>485.90499999999997</v>
      </c>
      <c r="AB27" s="1900">
        <v>536.13</v>
      </c>
      <c r="AC27" s="1901">
        <v>1310.55</v>
      </c>
      <c r="AD27" s="1902">
        <v>2466.52</v>
      </c>
      <c r="AE27" s="1903">
        <v>7865.96</v>
      </c>
      <c r="AF27" s="1904">
        <v>2594.13</v>
      </c>
      <c r="AG27" s="1905">
        <v>2362.84</v>
      </c>
      <c r="AH27" s="15">
        <f t="shared" ref="AH27:CL27" si="48">AH79*AH103</f>
        <v>6791.7549969434576</v>
      </c>
      <c r="AI27" s="15">
        <f t="shared" si="48"/>
        <v>6869.3375274331729</v>
      </c>
      <c r="AJ27" s="15">
        <f t="shared" si="48"/>
        <v>6242.0075200489946</v>
      </c>
      <c r="AK27" s="15">
        <f t="shared" si="48"/>
        <v>5897.3760324755867</v>
      </c>
      <c r="AL27" s="96">
        <f t="shared" si="48"/>
        <v>7573.4247611335377</v>
      </c>
      <c r="AM27" s="15">
        <f t="shared" si="48"/>
        <v>2309.8766426244088</v>
      </c>
      <c r="AN27" s="15">
        <f t="shared" si="48"/>
        <v>3270.0526247624061</v>
      </c>
      <c r="AO27" s="15">
        <f t="shared" si="48"/>
        <v>11393.655257343484</v>
      </c>
      <c r="AP27" s="15">
        <f t="shared" si="48"/>
        <v>18436.096732660724</v>
      </c>
      <c r="AQ27" s="15">
        <f t="shared" si="48"/>
        <v>112250.28831204718</v>
      </c>
      <c r="AR27" s="15">
        <f t="shared" si="48"/>
        <v>21728.713770162522</v>
      </c>
      <c r="AS27" s="15">
        <f t="shared" si="48"/>
        <v>21293.578768471816</v>
      </c>
      <c r="AT27" s="15">
        <f t="shared" si="48"/>
        <v>9285.0735792716969</v>
      </c>
      <c r="AU27" s="15">
        <f t="shared" si="48"/>
        <v>10105.756093213267</v>
      </c>
      <c r="AV27" s="15">
        <f t="shared" si="48"/>
        <v>9670.9719450909179</v>
      </c>
      <c r="AW27" s="15">
        <f t="shared" si="48"/>
        <v>10759.389539078789</v>
      </c>
      <c r="AX27" s="96">
        <f t="shared" si="48"/>
        <v>12137.493346122021</v>
      </c>
      <c r="AY27" s="15">
        <f t="shared" si="48"/>
        <v>3066.1363553729948</v>
      </c>
      <c r="AZ27" s="15">
        <f t="shared" si="48"/>
        <v>4565.961569508604</v>
      </c>
      <c r="BA27" s="15">
        <f t="shared" si="48"/>
        <v>16025.037785632021</v>
      </c>
      <c r="BB27" s="15">
        <f t="shared" si="48"/>
        <v>23755.879727882115</v>
      </c>
      <c r="BC27" s="15">
        <f t="shared" si="48"/>
        <v>153315.09398160886</v>
      </c>
      <c r="BD27" s="15">
        <f t="shared" si="48"/>
        <v>29082.709086281437</v>
      </c>
      <c r="BE27" s="15">
        <f t="shared" si="48"/>
        <v>28253.125292887526</v>
      </c>
      <c r="BF27" s="15">
        <f t="shared" si="48"/>
        <v>12464.742363364252</v>
      </c>
      <c r="BG27" s="15">
        <f t="shared" si="48"/>
        <v>13991.950125664447</v>
      </c>
      <c r="BH27" s="15">
        <f t="shared" si="48"/>
        <v>14187.286140543303</v>
      </c>
      <c r="BI27" s="15">
        <f t="shared" si="48"/>
        <v>16048.743062921996</v>
      </c>
      <c r="BJ27" s="96">
        <f t="shared" si="48"/>
        <v>17833.770948422858</v>
      </c>
      <c r="BK27" s="15">
        <f t="shared" si="48"/>
        <v>4429.4756072125538</v>
      </c>
      <c r="BL27" s="15">
        <f t="shared" si="48"/>
        <v>6568.0304152760573</v>
      </c>
      <c r="BM27" s="15">
        <f t="shared" si="48"/>
        <v>22343.01816103001</v>
      </c>
      <c r="BN27" s="15">
        <f t="shared" si="48"/>
        <v>34903.015428507606</v>
      </c>
      <c r="BO27" s="15">
        <f t="shared" si="48"/>
        <v>223515.30189043842</v>
      </c>
      <c r="BP27" s="15">
        <f t="shared" si="48"/>
        <v>41513.682226114506</v>
      </c>
      <c r="BQ27" s="15">
        <f t="shared" si="48"/>
        <v>40505.245898988935</v>
      </c>
      <c r="BR27" s="15">
        <f t="shared" si="48"/>
        <v>17680.22170621132</v>
      </c>
      <c r="BS27" s="15">
        <f t="shared" si="48"/>
        <v>19297.266299628282</v>
      </c>
      <c r="BT27" s="15">
        <f t="shared" si="48"/>
        <v>19132.025343399313</v>
      </c>
      <c r="BU27" s="15">
        <f t="shared" si="48"/>
        <v>21339.162466078538</v>
      </c>
      <c r="BV27" s="96">
        <f t="shared" si="48"/>
        <v>23617.437333906088</v>
      </c>
      <c r="BW27" s="15">
        <f t="shared" si="48"/>
        <v>5992.6677205586966</v>
      </c>
      <c r="BX27" s="15">
        <f t="shared" si="48"/>
        <v>8832.3929441200689</v>
      </c>
      <c r="BY27" s="15">
        <f t="shared" si="48"/>
        <v>29869.518543581227</v>
      </c>
      <c r="BZ27" s="15">
        <f t="shared" si="48"/>
        <v>46266.953627161267</v>
      </c>
      <c r="CA27" s="15">
        <f t="shared" si="48"/>
        <v>292988.29202872131</v>
      </c>
      <c r="CB27" s="15">
        <f t="shared" si="48"/>
        <v>54234.132908033658</v>
      </c>
      <c r="CC27" s="15">
        <f t="shared" si="48"/>
        <v>52845.717097307781</v>
      </c>
      <c r="CD27" s="15">
        <f t="shared" si="48"/>
        <v>22929.262680349715</v>
      </c>
      <c r="CE27" s="15">
        <f t="shared" si="48"/>
        <v>25268.200544202507</v>
      </c>
      <c r="CF27" s="15">
        <f t="shared" si="48"/>
        <v>25299.536013172492</v>
      </c>
      <c r="CG27" s="15">
        <f t="shared" si="48"/>
        <v>28330.0862658486</v>
      </c>
      <c r="CH27" s="96">
        <f t="shared" si="48"/>
        <v>31679.787839333869</v>
      </c>
      <c r="CI27" s="15">
        <f t="shared" si="48"/>
        <v>7834.8501086283113</v>
      </c>
      <c r="CJ27" s="15">
        <f t="shared" si="48"/>
        <v>11581.718660767496</v>
      </c>
      <c r="CK27" s="15">
        <f t="shared" si="48"/>
        <v>39274.275196725466</v>
      </c>
      <c r="CL27" s="15">
        <f t="shared" si="48"/>
        <v>61118.91585234271</v>
      </c>
      <c r="CM27" s="15">
        <f t="shared" ref="CM27:CT27" si="49">CM79*CM103</f>
        <v>388566.3784029847</v>
      </c>
      <c r="CN27" s="15">
        <f t="shared" si="49"/>
        <v>72109.114988350382</v>
      </c>
      <c r="CO27" s="15">
        <f t="shared" si="49"/>
        <v>70304.990648613399</v>
      </c>
      <c r="CP27" s="15">
        <f t="shared" si="49"/>
        <v>30529.364889645072</v>
      </c>
      <c r="CQ27" s="15">
        <f t="shared" si="49"/>
        <v>33621.212022727879</v>
      </c>
      <c r="CR27" s="15">
        <f t="shared" si="49"/>
        <v>33595.74986559659</v>
      </c>
      <c r="CS27" s="15">
        <f t="shared" si="49"/>
        <v>38309.223645343031</v>
      </c>
      <c r="CT27" s="96">
        <f t="shared" si="49"/>
        <v>42826.950633449538</v>
      </c>
    </row>
    <row r="28" spans="1:98" x14ac:dyDescent="0.25">
      <c r="A28" s="4" t="s">
        <v>148</v>
      </c>
      <c r="B28" t="s">
        <v>2</v>
      </c>
      <c r="C28" s="8">
        <v>334.298</v>
      </c>
      <c r="D28" s="8">
        <v>270.85199999999998</v>
      </c>
      <c r="E28" s="8">
        <v>552.04899999999998</v>
      </c>
      <c r="F28" s="8">
        <v>388.04</v>
      </c>
      <c r="G28" s="8">
        <v>523.77149999999995</v>
      </c>
      <c r="H28" s="8">
        <v>774.71550000000002</v>
      </c>
      <c r="I28" s="8">
        <v>632.56500000000005</v>
      </c>
      <c r="J28" s="8">
        <v>705.60400000000004</v>
      </c>
      <c r="K28" s="8">
        <v>3654.1790000000001</v>
      </c>
      <c r="L28" s="8">
        <v>-1191.258</v>
      </c>
      <c r="M28" s="8">
        <v>2363.9495000000002</v>
      </c>
      <c r="N28" s="118">
        <v>4457.63399999999</v>
      </c>
      <c r="O28" s="945">
        <v>596.98699999999997</v>
      </c>
      <c r="P28" s="946">
        <v>1388.49</v>
      </c>
      <c r="Q28" s="947">
        <v>1534.674</v>
      </c>
      <c r="R28" s="948">
        <v>1206.982</v>
      </c>
      <c r="S28" s="949">
        <v>1457.5889999999999</v>
      </c>
      <c r="T28" s="950">
        <v>2428.7044999999998</v>
      </c>
      <c r="U28" s="951">
        <v>1586.0619999999999</v>
      </c>
      <c r="V28" s="952">
        <v>1310.0440000000001</v>
      </c>
      <c r="W28" s="953">
        <v>2379.7469999999998</v>
      </c>
      <c r="X28" s="954">
        <v>1759.1415</v>
      </c>
      <c r="Y28" s="955">
        <v>2505.2604999999999</v>
      </c>
      <c r="Z28" s="956">
        <v>6394.2539999999999</v>
      </c>
      <c r="AA28" s="1906">
        <v>1566.4295</v>
      </c>
      <c r="AB28" s="1907">
        <v>1094.9259999999999</v>
      </c>
      <c r="AC28" s="1908">
        <v>2230.5300000000002</v>
      </c>
      <c r="AD28" s="1909">
        <v>2197.79</v>
      </c>
      <c r="AE28" s="1910">
        <v>2466.1999999999998</v>
      </c>
      <c r="AF28" s="1911">
        <v>2195.75</v>
      </c>
      <c r="AG28" s="1912">
        <v>2720.18</v>
      </c>
      <c r="AH28" s="15">
        <f t="shared" ref="AH28:CL28" si="50">AH80*AH104</f>
        <v>3497.7855429248339</v>
      </c>
      <c r="AI28" s="15">
        <f t="shared" si="50"/>
        <v>4093.7977841969141</v>
      </c>
      <c r="AJ28" s="15">
        <f t="shared" si="50"/>
        <v>3896.4572262875517</v>
      </c>
      <c r="AK28" s="15">
        <f t="shared" si="50"/>
        <v>4524.8352431425947</v>
      </c>
      <c r="AL28" s="96">
        <f t="shared" si="50"/>
        <v>4949.4185975781893</v>
      </c>
      <c r="AM28" s="15">
        <f t="shared" si="50"/>
        <v>1874.6136757280406</v>
      </c>
      <c r="AN28" s="15">
        <f t="shared" si="50"/>
        <v>2163.5600929728457</v>
      </c>
      <c r="AO28" s="15">
        <f t="shared" si="50"/>
        <v>6973.9728038998128</v>
      </c>
      <c r="AP28" s="15">
        <f t="shared" si="50"/>
        <v>6587.8580122712883</v>
      </c>
      <c r="AQ28" s="15">
        <f t="shared" si="50"/>
        <v>7630.9383811387434</v>
      </c>
      <c r="AR28" s="15">
        <f t="shared" si="50"/>
        <v>7603.1974918392962</v>
      </c>
      <c r="AS28" s="15">
        <f t="shared" si="50"/>
        <v>8339.2993729152113</v>
      </c>
      <c r="AT28" s="15">
        <f t="shared" si="50"/>
        <v>5913.6777095611496</v>
      </c>
      <c r="AU28" s="15">
        <f t="shared" si="50"/>
        <v>6288.0220821203893</v>
      </c>
      <c r="AV28" s="15">
        <f t="shared" si="50"/>
        <v>6121.2392179303097</v>
      </c>
      <c r="AW28" s="15">
        <f t="shared" si="50"/>
        <v>6945.0027422009189</v>
      </c>
      <c r="AX28" s="96">
        <f t="shared" si="50"/>
        <v>7545.5903513124185</v>
      </c>
      <c r="AY28" s="15">
        <f t="shared" si="50"/>
        <v>3041.2031270383945</v>
      </c>
      <c r="AZ28" s="15">
        <f t="shared" si="50"/>
        <v>3133.4565802857483</v>
      </c>
      <c r="BA28" s="15">
        <f t="shared" si="50"/>
        <v>10400.459355042311</v>
      </c>
      <c r="BB28" s="15">
        <f t="shared" si="50"/>
        <v>9823.8686548016758</v>
      </c>
      <c r="BC28" s="15">
        <f t="shared" si="50"/>
        <v>11901.923123728691</v>
      </c>
      <c r="BD28" s="15">
        <f t="shared" si="50"/>
        <v>12559.169256808145</v>
      </c>
      <c r="BE28" s="15">
        <f t="shared" si="50"/>
        <v>14243.042497512282</v>
      </c>
      <c r="BF28" s="15">
        <f t="shared" si="50"/>
        <v>10464.290559638117</v>
      </c>
      <c r="BG28" s="15">
        <f t="shared" si="50"/>
        <v>12084.033457612448</v>
      </c>
      <c r="BH28" s="15">
        <f t="shared" si="50"/>
        <v>11770.357331903902</v>
      </c>
      <c r="BI28" s="15">
        <f t="shared" si="50"/>
        <v>12874.558635441324</v>
      </c>
      <c r="BJ28" s="96">
        <f t="shared" si="50"/>
        <v>13382.451361037849</v>
      </c>
      <c r="BK28" s="15">
        <f t="shared" si="50"/>
        <v>4960.6587570506044</v>
      </c>
      <c r="BL28" s="15">
        <f t="shared" si="50"/>
        <v>4876.1120251985494</v>
      </c>
      <c r="BM28" s="15">
        <f t="shared" si="50"/>
        <v>15642.327927514974</v>
      </c>
      <c r="BN28" s="15">
        <f t="shared" si="50"/>
        <v>14497.016023310631</v>
      </c>
      <c r="BO28" s="15">
        <f t="shared" si="50"/>
        <v>16671.643955151751</v>
      </c>
      <c r="BP28" s="15">
        <f t="shared" si="50"/>
        <v>16727.98936922248</v>
      </c>
      <c r="BQ28" s="15">
        <f t="shared" si="50"/>
        <v>18726.660020117859</v>
      </c>
      <c r="BR28" s="15">
        <f t="shared" si="50"/>
        <v>13734.638166812851</v>
      </c>
      <c r="BS28" s="15">
        <f t="shared" si="50"/>
        <v>16027.065526142747</v>
      </c>
      <c r="BT28" s="15">
        <f t="shared" si="50"/>
        <v>15339.200292102556</v>
      </c>
      <c r="BU28" s="15">
        <f t="shared" si="50"/>
        <v>16658.789361489176</v>
      </c>
      <c r="BV28" s="96">
        <f t="shared" si="50"/>
        <v>17339.454313657774</v>
      </c>
      <c r="BW28" s="15">
        <f t="shared" si="50"/>
        <v>6654.5956978100021</v>
      </c>
      <c r="BX28" s="15">
        <f t="shared" si="50"/>
        <v>6558.4983823938146</v>
      </c>
      <c r="BY28" s="15">
        <f t="shared" si="50"/>
        <v>21178.755535625365</v>
      </c>
      <c r="BZ28" s="15">
        <f t="shared" si="50"/>
        <v>19885.12813808427</v>
      </c>
      <c r="CA28" s="15">
        <f t="shared" si="50"/>
        <v>22968.969301758279</v>
      </c>
      <c r="CB28" s="15">
        <f t="shared" si="50"/>
        <v>22934.832810438114</v>
      </c>
      <c r="CC28" s="15">
        <f t="shared" si="50"/>
        <v>25498.704380427622</v>
      </c>
      <c r="CD28" s="15">
        <f t="shared" si="50"/>
        <v>18557.782149730359</v>
      </c>
      <c r="CE28" s="15">
        <f t="shared" si="50"/>
        <v>21330.20122995587</v>
      </c>
      <c r="CF28" s="15">
        <f t="shared" si="50"/>
        <v>20173.24868473208</v>
      </c>
      <c r="CG28" s="15">
        <f t="shared" si="50"/>
        <v>21670.400444848332</v>
      </c>
      <c r="CH28" s="96">
        <f t="shared" si="50"/>
        <v>22134.152771985166</v>
      </c>
      <c r="CI28" s="15">
        <f t="shared" si="50"/>
        <v>8234.2300306628913</v>
      </c>
      <c r="CJ28" s="15">
        <f t="shared" si="50"/>
        <v>8070.9837939433237</v>
      </c>
      <c r="CK28" s="15">
        <f t="shared" si="50"/>
        <v>26031.690998189621</v>
      </c>
      <c r="CL28" s="15">
        <f t="shared" si="50"/>
        <v>24712.457225328086</v>
      </c>
      <c r="CM28" s="15">
        <f t="shared" ref="CM28:CT28" si="51">CM80*CM104</f>
        <v>28732.28195997357</v>
      </c>
      <c r="CN28" s="15">
        <f t="shared" si="51"/>
        <v>28901.710843228662</v>
      </c>
      <c r="CO28" s="15">
        <f t="shared" si="51"/>
        <v>32775.201951687864</v>
      </c>
      <c r="CP28" s="15">
        <f t="shared" si="51"/>
        <v>23926.114469830951</v>
      </c>
      <c r="CQ28" s="15">
        <f t="shared" si="51"/>
        <v>27563.300845664311</v>
      </c>
      <c r="CR28" s="15">
        <f t="shared" si="51"/>
        <v>26222.664225810167</v>
      </c>
      <c r="CS28" s="15">
        <f t="shared" si="51"/>
        <v>28824.090976239408</v>
      </c>
      <c r="CT28" s="96">
        <f t="shared" si="51"/>
        <v>29532.30529998472</v>
      </c>
    </row>
    <row r="29" spans="1:98" s="1378" customFormat="1" x14ac:dyDescent="0.25">
      <c r="A29" s="4" t="s">
        <v>149</v>
      </c>
      <c r="B29" s="1378" t="s">
        <v>150</v>
      </c>
      <c r="C29" s="1379"/>
      <c r="D29" s="1379"/>
      <c r="E29" s="1379"/>
      <c r="F29" s="1379"/>
      <c r="G29" s="1379"/>
      <c r="H29" s="1379"/>
      <c r="I29" s="1379"/>
      <c r="J29" s="1379"/>
      <c r="K29" s="1379"/>
      <c r="L29" s="1379"/>
      <c r="M29" s="1379"/>
      <c r="N29" s="118"/>
      <c r="O29" s="1377"/>
      <c r="P29" s="1377"/>
      <c r="Q29" s="1377"/>
      <c r="R29" s="1377"/>
      <c r="S29" s="1377"/>
      <c r="T29" s="1377"/>
      <c r="U29" s="1377"/>
      <c r="V29" s="1377"/>
      <c r="W29" s="1377"/>
      <c r="X29" s="1377"/>
      <c r="Y29" s="1377"/>
      <c r="Z29" s="1377"/>
      <c r="AA29" s="1377"/>
      <c r="AB29" s="1913">
        <v>541.452</v>
      </c>
      <c r="AC29" s="1914">
        <v>608.25</v>
      </c>
      <c r="AD29" s="1915">
        <v>830.05</v>
      </c>
      <c r="AE29" s="1916">
        <v>482.97</v>
      </c>
      <c r="AF29" s="1917">
        <v>254.37</v>
      </c>
      <c r="AG29" s="1918">
        <v>387.69</v>
      </c>
      <c r="AH29" s="15"/>
      <c r="AI29" s="15"/>
      <c r="AJ29" s="15"/>
      <c r="AK29" s="15"/>
      <c r="AL29" s="96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96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96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96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96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96"/>
    </row>
    <row r="30" spans="1:98" s="1" customFormat="1" x14ac:dyDescent="0.25">
      <c r="A30" s="5"/>
      <c r="B30" s="1" t="s">
        <v>3</v>
      </c>
      <c r="C30" s="9">
        <f>SUM(C22:C28)</f>
        <v>5229.46</v>
      </c>
      <c r="D30" s="9">
        <f t="shared" ref="D30" si="52">SUM(D22:D28)</f>
        <v>4953.427999999999</v>
      </c>
      <c r="E30" s="9">
        <f t="shared" ref="E30" si="53">SUM(E22:E28)</f>
        <v>10867.875</v>
      </c>
      <c r="F30" s="9">
        <f t="shared" ref="F30" si="54">SUM(F22:F28)</f>
        <v>14017.172000000002</v>
      </c>
      <c r="G30" s="9">
        <f t="shared" ref="G30" si="55">SUM(G22:G28)</f>
        <v>11357.576000000001</v>
      </c>
      <c r="H30" s="9">
        <f t="shared" ref="H30" si="56">SUM(H22:H28)</f>
        <v>18852.465999999989</v>
      </c>
      <c r="I30" s="9">
        <f t="shared" ref="I30" si="57">SUM(I22:I28)</f>
        <v>16582.022999999997</v>
      </c>
      <c r="J30" s="9">
        <f t="shared" ref="J30" si="58">SUM(J22:J28)</f>
        <v>10057.414999999999</v>
      </c>
      <c r="K30" s="9">
        <f t="shared" ref="K30" si="59">SUM(K22:K28)</f>
        <v>21958.389999999992</v>
      </c>
      <c r="L30" s="9">
        <f t="shared" ref="L30" si="60">SUM(L22:L28)</f>
        <v>13825.28199999999</v>
      </c>
      <c r="M30" s="9">
        <f t="shared" ref="M30" si="61">SUM(M22:M28)</f>
        <v>21610.269000000011</v>
      </c>
      <c r="N30" s="98">
        <f t="shared" ref="N30" si="62">SUM(N22:N28)</f>
        <v>34303.053999999975</v>
      </c>
      <c r="O30" s="9">
        <f t="shared" ref="O30" si="63">SUM(O22:O28)</f>
        <v>6062.5229999999992</v>
      </c>
      <c r="P30" s="9">
        <f t="shared" ref="P30" si="64">SUM(P22:P28)</f>
        <v>6799.4349999999695</v>
      </c>
      <c r="Q30" s="9">
        <f t="shared" ref="Q30" si="65">SUM(Q22:Q28)</f>
        <v>17827.882999999991</v>
      </c>
      <c r="R30" s="9">
        <f t="shared" ref="R30" si="66">SUM(R22:R28)</f>
        <v>18291.496999999999</v>
      </c>
      <c r="S30" s="9">
        <f t="shared" ref="S30" si="67">SUM(S22:S28)</f>
        <v>13673.798000000003</v>
      </c>
      <c r="T30" s="9">
        <f t="shared" ref="T30" si="68">SUM(T22:T28)</f>
        <v>17473.260000000002</v>
      </c>
      <c r="U30" s="16">
        <f t="shared" ref="U30:Z30" si="69">SUM(U22:U28)</f>
        <v>14170.758</v>
      </c>
      <c r="V30" s="16">
        <f t="shared" si="69"/>
        <v>14052.285</v>
      </c>
      <c r="W30" s="16">
        <f t="shared" si="69"/>
        <v>20224.288999999997</v>
      </c>
      <c r="X30" s="16">
        <f t="shared" si="69"/>
        <v>18360.918999999998</v>
      </c>
      <c r="Y30" s="16">
        <f t="shared" si="69"/>
        <v>27633.948000000037</v>
      </c>
      <c r="Z30" s="97">
        <f t="shared" si="69"/>
        <v>44997.842000000113</v>
      </c>
      <c r="AA30" s="16">
        <f t="shared" ref="AA30:CL30" si="70">SUM(AA22:AA28)</f>
        <v>12769.655000000001</v>
      </c>
      <c r="AB30" s="16">
        <f t="shared" si="70"/>
        <v>20428.258000000013</v>
      </c>
      <c r="AC30" s="16">
        <f t="shared" si="70"/>
        <v>26951.829999999998</v>
      </c>
      <c r="AD30" s="16">
        <f t="shared" si="70"/>
        <v>23632.59</v>
      </c>
      <c r="AE30" s="16">
        <f t="shared" si="70"/>
        <v>30704.99</v>
      </c>
      <c r="AF30" s="16">
        <f t="shared" si="70"/>
        <v>30507.980000000003</v>
      </c>
      <c r="AG30" s="16">
        <f t="shared" si="70"/>
        <v>22836.27</v>
      </c>
      <c r="AH30" s="16">
        <f t="shared" si="70"/>
        <v>31785.168319805663</v>
      </c>
      <c r="AI30" s="16">
        <f t="shared" si="70"/>
        <v>34217.470955404162</v>
      </c>
      <c r="AJ30" s="16">
        <f t="shared" si="70"/>
        <v>32405.948915778597</v>
      </c>
      <c r="AK30" s="16">
        <f t="shared" si="70"/>
        <v>34987.023128889639</v>
      </c>
      <c r="AL30" s="97">
        <f t="shared" si="70"/>
        <v>38814.391264487218</v>
      </c>
      <c r="AM30" s="16">
        <f t="shared" si="70"/>
        <v>17518.545644019836</v>
      </c>
      <c r="AN30" s="16">
        <f t="shared" si="70"/>
        <v>22837.456504806454</v>
      </c>
      <c r="AO30" s="16">
        <f t="shared" si="70"/>
        <v>38042.538815116968</v>
      </c>
      <c r="AP30" s="16">
        <f t="shared" si="70"/>
        <v>42639.363819717139</v>
      </c>
      <c r="AQ30" s="16">
        <f t="shared" si="70"/>
        <v>139156.15699180463</v>
      </c>
      <c r="AR30" s="16">
        <f t="shared" si="70"/>
        <v>53378.61734387363</v>
      </c>
      <c r="AS30" s="16">
        <f t="shared" si="70"/>
        <v>53467.041431564125</v>
      </c>
      <c r="AT30" s="16">
        <f t="shared" si="70"/>
        <v>45724.901923518999</v>
      </c>
      <c r="AU30" s="16">
        <f t="shared" si="70"/>
        <v>48616.251052910171</v>
      </c>
      <c r="AV30" s="16">
        <f t="shared" si="70"/>
        <v>46810.278509547992</v>
      </c>
      <c r="AW30" s="16">
        <f t="shared" si="70"/>
        <v>51365.317231837296</v>
      </c>
      <c r="AX30" s="97">
        <f t="shared" si="70"/>
        <v>54053.982922554351</v>
      </c>
      <c r="AY30" s="16">
        <f t="shared" si="70"/>
        <v>26396.815877989677</v>
      </c>
      <c r="AZ30" s="16">
        <f t="shared" si="70"/>
        <v>34120.690659330932</v>
      </c>
      <c r="BA30" s="16">
        <f t="shared" si="70"/>
        <v>56668.377016380153</v>
      </c>
      <c r="BB30" s="16">
        <f t="shared" si="70"/>
        <v>58620.891862398894</v>
      </c>
      <c r="BC30" s="16">
        <f t="shared" si="70"/>
        <v>191922.9102927949</v>
      </c>
      <c r="BD30" s="16">
        <f t="shared" si="70"/>
        <v>74024.816121760159</v>
      </c>
      <c r="BE30" s="16">
        <f t="shared" si="70"/>
        <v>74373.784712878478</v>
      </c>
      <c r="BF30" s="16">
        <f t="shared" si="70"/>
        <v>63679.663033985547</v>
      </c>
      <c r="BG30" s="16">
        <f t="shared" si="70"/>
        <v>68215.806773315722</v>
      </c>
      <c r="BH30" s="16">
        <f t="shared" si="70"/>
        <v>66372.273404405918</v>
      </c>
      <c r="BI30" s="16">
        <f t="shared" si="70"/>
        <v>72577.072583117013</v>
      </c>
      <c r="BJ30" s="97">
        <f t="shared" si="70"/>
        <v>76313.531977795326</v>
      </c>
      <c r="BK30" s="16">
        <f t="shared" si="70"/>
        <v>34874.308622508179</v>
      </c>
      <c r="BL30" s="16">
        <f t="shared" si="70"/>
        <v>44650.858704678954</v>
      </c>
      <c r="BM30" s="16">
        <f t="shared" si="70"/>
        <v>76539.936642193832</v>
      </c>
      <c r="BN30" s="16">
        <f t="shared" si="70"/>
        <v>82019.06047601832</v>
      </c>
      <c r="BO30" s="16">
        <f t="shared" si="70"/>
        <v>275002.55168727128</v>
      </c>
      <c r="BP30" s="16">
        <f t="shared" si="70"/>
        <v>99769.741117092315</v>
      </c>
      <c r="BQ30" s="16">
        <f t="shared" si="70"/>
        <v>100174.11602225099</v>
      </c>
      <c r="BR30" s="16">
        <f t="shared" si="70"/>
        <v>83494.321496776814</v>
      </c>
      <c r="BS30" s="16">
        <f t="shared" si="70"/>
        <v>89311.735082664585</v>
      </c>
      <c r="BT30" s="16">
        <f t="shared" si="70"/>
        <v>85809.077441360831</v>
      </c>
      <c r="BU30" s="16">
        <f t="shared" si="70"/>
        <v>92921.889342509094</v>
      </c>
      <c r="BV30" s="97">
        <f t="shared" si="70"/>
        <v>96913.159024384702</v>
      </c>
      <c r="BW30" s="16">
        <f t="shared" si="70"/>
        <v>44897.927180293838</v>
      </c>
      <c r="BX30" s="16">
        <f t="shared" si="70"/>
        <v>57304.567896727705</v>
      </c>
      <c r="BY30" s="16">
        <f t="shared" si="70"/>
        <v>100284.32511925075</v>
      </c>
      <c r="BZ30" s="16">
        <f t="shared" si="70"/>
        <v>108237.7722661544</v>
      </c>
      <c r="CA30" s="16">
        <f t="shared" si="70"/>
        <v>361676.52968713036</v>
      </c>
      <c r="CB30" s="16">
        <f t="shared" si="70"/>
        <v>132239.4271837273</v>
      </c>
      <c r="CC30" s="16">
        <f t="shared" si="70"/>
        <v>132804.89757821406</v>
      </c>
      <c r="CD30" s="16">
        <f t="shared" si="70"/>
        <v>110928.87372364308</v>
      </c>
      <c r="CE30" s="16">
        <f t="shared" si="70"/>
        <v>118816.98190463726</v>
      </c>
      <c r="CF30" s="16">
        <f t="shared" si="70"/>
        <v>114421.60040713432</v>
      </c>
      <c r="CG30" s="16">
        <f t="shared" si="70"/>
        <v>124002.67482105643</v>
      </c>
      <c r="CH30" s="97">
        <f t="shared" si="70"/>
        <v>129425.32420199926</v>
      </c>
      <c r="CI30" s="16">
        <f t="shared" si="70"/>
        <v>58044.705674451383</v>
      </c>
      <c r="CJ30" s="16">
        <f t="shared" si="70"/>
        <v>74265.918821312443</v>
      </c>
      <c r="CK30" s="16">
        <f t="shared" si="70"/>
        <v>129626.79036332047</v>
      </c>
      <c r="CL30" s="16">
        <f t="shared" si="70"/>
        <v>140754.98713881307</v>
      </c>
      <c r="CM30" s="16">
        <f t="shared" ref="CM30:CT30" si="71">SUM(CM22:CM28)</f>
        <v>476898.55856413982</v>
      </c>
      <c r="CN30" s="16">
        <f t="shared" si="71"/>
        <v>172653.11646532052</v>
      </c>
      <c r="CO30" s="16">
        <f t="shared" si="71"/>
        <v>173984.10298792954</v>
      </c>
      <c r="CP30" s="16">
        <f t="shared" si="71"/>
        <v>144872.03342938426</v>
      </c>
      <c r="CQ30" s="16">
        <f t="shared" si="71"/>
        <v>155162.95445878981</v>
      </c>
      <c r="CR30" s="16">
        <f t="shared" si="71"/>
        <v>149501.54855454009</v>
      </c>
      <c r="CS30" s="16">
        <f t="shared" si="71"/>
        <v>165276.04394330335</v>
      </c>
      <c r="CT30" s="97">
        <f t="shared" si="71"/>
        <v>172602.11651615179</v>
      </c>
    </row>
    <row r="31" spans="1:98" x14ac:dyDescent="0.25">
      <c r="X31" s="24"/>
      <c r="Y31" s="28"/>
    </row>
    <row r="32" spans="1:98" s="4" customFormat="1" x14ac:dyDescent="0.25">
      <c r="A32" s="116"/>
      <c r="B32"/>
      <c r="C3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12"/>
    </row>
    <row r="33" spans="1:98" s="104" customFormat="1" x14ac:dyDescent="0.25">
      <c r="B33" s="104" t="s">
        <v>9</v>
      </c>
      <c r="C33" s="104">
        <f t="shared" ref="C33:BN33" si="72">C21</f>
        <v>42005</v>
      </c>
      <c r="D33" s="104">
        <f t="shared" si="72"/>
        <v>42036</v>
      </c>
      <c r="E33" s="104">
        <f t="shared" si="72"/>
        <v>42064</v>
      </c>
      <c r="F33" s="104">
        <f t="shared" si="72"/>
        <v>42095</v>
      </c>
      <c r="G33" s="104">
        <f t="shared" si="72"/>
        <v>42125</v>
      </c>
      <c r="H33" s="104">
        <f t="shared" si="72"/>
        <v>42156</v>
      </c>
      <c r="I33" s="104">
        <f t="shared" si="72"/>
        <v>42186</v>
      </c>
      <c r="J33" s="104">
        <f t="shared" si="72"/>
        <v>42217</v>
      </c>
      <c r="K33" s="104">
        <f t="shared" si="72"/>
        <v>42248</v>
      </c>
      <c r="L33" s="104">
        <f t="shared" si="72"/>
        <v>42278</v>
      </c>
      <c r="M33" s="104">
        <f t="shared" si="72"/>
        <v>42309</v>
      </c>
      <c r="N33" s="105">
        <f t="shared" si="72"/>
        <v>42339</v>
      </c>
      <c r="O33" s="104">
        <f t="shared" si="72"/>
        <v>42370</v>
      </c>
      <c r="P33" s="104">
        <f t="shared" si="72"/>
        <v>42401</v>
      </c>
      <c r="Q33" s="104">
        <f t="shared" si="72"/>
        <v>42430</v>
      </c>
      <c r="R33" s="104">
        <f t="shared" si="72"/>
        <v>42461</v>
      </c>
      <c r="S33" s="104">
        <f t="shared" si="72"/>
        <v>42491</v>
      </c>
      <c r="T33" s="104">
        <f t="shared" si="72"/>
        <v>42522</v>
      </c>
      <c r="U33" s="104">
        <f t="shared" si="72"/>
        <v>42552</v>
      </c>
      <c r="V33" s="104">
        <f t="shared" si="72"/>
        <v>42583</v>
      </c>
      <c r="W33" s="113">
        <f t="shared" si="72"/>
        <v>42614</v>
      </c>
      <c r="X33" s="113">
        <f t="shared" si="72"/>
        <v>42644</v>
      </c>
      <c r="Y33" s="113">
        <f t="shared" si="72"/>
        <v>42675</v>
      </c>
      <c r="Z33" s="117">
        <f t="shared" si="72"/>
        <v>42705</v>
      </c>
      <c r="AA33" s="104">
        <f t="shared" si="72"/>
        <v>42752</v>
      </c>
      <c r="AB33" s="104">
        <f t="shared" si="72"/>
        <v>42783</v>
      </c>
      <c r="AC33" s="104">
        <f t="shared" si="72"/>
        <v>42811</v>
      </c>
      <c r="AD33" s="104">
        <f t="shared" si="72"/>
        <v>42842</v>
      </c>
      <c r="AE33" s="104">
        <f t="shared" si="72"/>
        <v>42872</v>
      </c>
      <c r="AF33" s="104">
        <f t="shared" si="72"/>
        <v>42903</v>
      </c>
      <c r="AG33" s="104">
        <f t="shared" si="72"/>
        <v>42933</v>
      </c>
      <c r="AH33" s="104">
        <f t="shared" si="72"/>
        <v>42964</v>
      </c>
      <c r="AI33" s="104">
        <f t="shared" si="72"/>
        <v>42995</v>
      </c>
      <c r="AJ33" s="104">
        <f t="shared" si="72"/>
        <v>43025</v>
      </c>
      <c r="AK33" s="104">
        <f t="shared" si="72"/>
        <v>43056</v>
      </c>
      <c r="AL33" s="105">
        <f t="shared" si="72"/>
        <v>43086</v>
      </c>
      <c r="AM33" s="104">
        <f t="shared" si="72"/>
        <v>43118</v>
      </c>
      <c r="AN33" s="104">
        <f t="shared" si="72"/>
        <v>43149</v>
      </c>
      <c r="AO33" s="104">
        <f t="shared" si="72"/>
        <v>43177</v>
      </c>
      <c r="AP33" s="104">
        <f t="shared" si="72"/>
        <v>43208</v>
      </c>
      <c r="AQ33" s="104">
        <f t="shared" si="72"/>
        <v>43238</v>
      </c>
      <c r="AR33" s="104">
        <f t="shared" si="72"/>
        <v>43269</v>
      </c>
      <c r="AS33" s="104">
        <f t="shared" si="72"/>
        <v>43299</v>
      </c>
      <c r="AT33" s="104">
        <f t="shared" si="72"/>
        <v>43330</v>
      </c>
      <c r="AU33" s="104">
        <f t="shared" si="72"/>
        <v>43361</v>
      </c>
      <c r="AV33" s="104">
        <f t="shared" si="72"/>
        <v>43391</v>
      </c>
      <c r="AW33" s="104">
        <f t="shared" si="72"/>
        <v>43422</v>
      </c>
      <c r="AX33" s="105">
        <f t="shared" si="72"/>
        <v>43452</v>
      </c>
      <c r="AY33" s="104">
        <f t="shared" si="72"/>
        <v>43483</v>
      </c>
      <c r="AZ33" s="104">
        <f t="shared" si="72"/>
        <v>43514</v>
      </c>
      <c r="BA33" s="104">
        <f t="shared" si="72"/>
        <v>43542</v>
      </c>
      <c r="BB33" s="104">
        <f t="shared" si="72"/>
        <v>43573</v>
      </c>
      <c r="BC33" s="104">
        <f t="shared" si="72"/>
        <v>43603</v>
      </c>
      <c r="BD33" s="104">
        <f t="shared" si="72"/>
        <v>43634</v>
      </c>
      <c r="BE33" s="104">
        <f t="shared" si="72"/>
        <v>43664</v>
      </c>
      <c r="BF33" s="104">
        <f t="shared" si="72"/>
        <v>43695</v>
      </c>
      <c r="BG33" s="104">
        <f t="shared" si="72"/>
        <v>43726</v>
      </c>
      <c r="BH33" s="104">
        <f t="shared" si="72"/>
        <v>43756</v>
      </c>
      <c r="BI33" s="104">
        <f t="shared" si="72"/>
        <v>43787</v>
      </c>
      <c r="BJ33" s="105">
        <f t="shared" si="72"/>
        <v>43817</v>
      </c>
      <c r="BK33" s="104">
        <f t="shared" si="72"/>
        <v>43848</v>
      </c>
      <c r="BL33" s="104">
        <f t="shared" si="72"/>
        <v>43879</v>
      </c>
      <c r="BM33" s="104">
        <f t="shared" si="72"/>
        <v>43908</v>
      </c>
      <c r="BN33" s="104">
        <f t="shared" si="72"/>
        <v>43939</v>
      </c>
      <c r="BO33" s="104">
        <f t="shared" ref="BO33:CT33" si="73">BO21</f>
        <v>43969</v>
      </c>
      <c r="BP33" s="104">
        <f t="shared" si="73"/>
        <v>44000</v>
      </c>
      <c r="BQ33" s="104">
        <f t="shared" si="73"/>
        <v>44030</v>
      </c>
      <c r="BR33" s="104">
        <f t="shared" si="73"/>
        <v>44061</v>
      </c>
      <c r="BS33" s="104">
        <f t="shared" si="73"/>
        <v>44092</v>
      </c>
      <c r="BT33" s="104">
        <f t="shared" si="73"/>
        <v>44122</v>
      </c>
      <c r="BU33" s="104">
        <f t="shared" si="73"/>
        <v>44153</v>
      </c>
      <c r="BV33" s="105">
        <f t="shared" si="73"/>
        <v>44183</v>
      </c>
      <c r="BW33" s="104">
        <f t="shared" si="73"/>
        <v>44214</v>
      </c>
      <c r="BX33" s="104">
        <f t="shared" si="73"/>
        <v>44245</v>
      </c>
      <c r="BY33" s="104">
        <f t="shared" si="73"/>
        <v>44273</v>
      </c>
      <c r="BZ33" s="104">
        <f t="shared" si="73"/>
        <v>44304</v>
      </c>
      <c r="CA33" s="104">
        <f t="shared" si="73"/>
        <v>44334</v>
      </c>
      <c r="CB33" s="104">
        <f t="shared" si="73"/>
        <v>44365</v>
      </c>
      <c r="CC33" s="104">
        <f t="shared" si="73"/>
        <v>44395</v>
      </c>
      <c r="CD33" s="104">
        <f t="shared" si="73"/>
        <v>44426</v>
      </c>
      <c r="CE33" s="104">
        <f t="shared" si="73"/>
        <v>44457</v>
      </c>
      <c r="CF33" s="104">
        <f t="shared" si="73"/>
        <v>44487</v>
      </c>
      <c r="CG33" s="104">
        <f t="shared" si="73"/>
        <v>44518</v>
      </c>
      <c r="CH33" s="105">
        <f t="shared" si="73"/>
        <v>44548</v>
      </c>
      <c r="CI33" s="104">
        <f t="shared" si="73"/>
        <v>44579</v>
      </c>
      <c r="CJ33" s="104">
        <f t="shared" si="73"/>
        <v>44610</v>
      </c>
      <c r="CK33" s="104">
        <f t="shared" si="73"/>
        <v>44638</v>
      </c>
      <c r="CL33" s="104">
        <f t="shared" si="73"/>
        <v>44669</v>
      </c>
      <c r="CM33" s="104">
        <f t="shared" si="73"/>
        <v>44699</v>
      </c>
      <c r="CN33" s="104">
        <f t="shared" si="73"/>
        <v>44730</v>
      </c>
      <c r="CO33" s="104">
        <f t="shared" si="73"/>
        <v>44760</v>
      </c>
      <c r="CP33" s="104">
        <f t="shared" si="73"/>
        <v>44791</v>
      </c>
      <c r="CQ33" s="104">
        <f t="shared" si="73"/>
        <v>44822</v>
      </c>
      <c r="CR33" s="104">
        <f t="shared" si="73"/>
        <v>44852</v>
      </c>
      <c r="CS33" s="104">
        <f t="shared" si="73"/>
        <v>44883</v>
      </c>
      <c r="CT33" s="105">
        <f t="shared" si="73"/>
        <v>44913</v>
      </c>
    </row>
    <row r="34" spans="1:98" x14ac:dyDescent="0.25">
      <c r="A34" s="4" t="s">
        <v>151</v>
      </c>
      <c r="B34" t="s">
        <v>142</v>
      </c>
      <c r="C34" s="8">
        <v>34</v>
      </c>
      <c r="D34">
        <v>39</v>
      </c>
      <c r="E34">
        <v>43</v>
      </c>
      <c r="F34">
        <v>50</v>
      </c>
      <c r="G34">
        <v>52</v>
      </c>
      <c r="H34">
        <v>53</v>
      </c>
      <c r="I34">
        <v>53</v>
      </c>
      <c r="J34">
        <v>53</v>
      </c>
      <c r="K34">
        <v>53</v>
      </c>
      <c r="L34">
        <v>53</v>
      </c>
      <c r="M34">
        <v>50</v>
      </c>
      <c r="N34" s="36">
        <v>51</v>
      </c>
      <c r="O34" s="957">
        <v>80</v>
      </c>
      <c r="P34" s="958">
        <v>80</v>
      </c>
      <c r="Q34" s="959">
        <v>81</v>
      </c>
      <c r="R34" s="960">
        <v>81</v>
      </c>
      <c r="S34" s="961">
        <v>80</v>
      </c>
      <c r="T34" s="962">
        <v>77</v>
      </c>
      <c r="U34" s="963">
        <v>70</v>
      </c>
      <c r="V34" s="964">
        <v>70</v>
      </c>
      <c r="W34" s="965">
        <v>68</v>
      </c>
      <c r="X34" s="966">
        <v>67</v>
      </c>
      <c r="Y34" s="967">
        <v>65</v>
      </c>
      <c r="Z34" s="968">
        <v>61</v>
      </c>
      <c r="AA34" s="1919">
        <v>97</v>
      </c>
      <c r="AB34" s="1920">
        <v>95</v>
      </c>
      <c r="AC34" s="1921">
        <v>95</v>
      </c>
      <c r="AD34" s="1922">
        <v>249</v>
      </c>
      <c r="AE34" s="1923">
        <v>241</v>
      </c>
      <c r="AF34" s="1924">
        <v>234</v>
      </c>
      <c r="AG34" s="1925">
        <v>216</v>
      </c>
      <c r="AH34" s="15">
        <f t="shared" ref="AH34" si="74">AG34</f>
        <v>216</v>
      </c>
      <c r="AI34" s="15">
        <f t="shared" ref="AI34" si="75">AH34</f>
        <v>216</v>
      </c>
      <c r="AJ34" s="15">
        <f t="shared" ref="AJ34" si="76">AI34</f>
        <v>216</v>
      </c>
      <c r="AK34" s="15">
        <f t="shared" ref="AK34" si="77">AJ34</f>
        <v>216</v>
      </c>
      <c r="AL34" s="96">
        <f t="shared" ref="AL34" si="78">AK34</f>
        <v>216</v>
      </c>
      <c r="AM34" s="15">
        <v>110</v>
      </c>
      <c r="AN34" s="15">
        <f t="shared" ref="AN34" si="79">AM34</f>
        <v>110</v>
      </c>
      <c r="AO34" s="15">
        <f t="shared" ref="AO34" si="80">AN34</f>
        <v>110</v>
      </c>
      <c r="AP34" s="15">
        <f t="shared" ref="AP34" si="81">AO34</f>
        <v>110</v>
      </c>
      <c r="AQ34" s="15">
        <f t="shared" ref="AQ34" si="82">AP34</f>
        <v>110</v>
      </c>
      <c r="AR34" s="15">
        <f t="shared" ref="AR34" si="83">AQ34</f>
        <v>110</v>
      </c>
      <c r="AS34" s="15">
        <f t="shared" ref="AS34" si="84">AR34</f>
        <v>110</v>
      </c>
      <c r="AT34" s="15">
        <f t="shared" ref="AT34" si="85">AS34</f>
        <v>110</v>
      </c>
      <c r="AU34" s="15">
        <f t="shared" ref="AU34" si="86">AT34</f>
        <v>110</v>
      </c>
      <c r="AV34" s="15">
        <f t="shared" ref="AV34" si="87">AU34</f>
        <v>110</v>
      </c>
      <c r="AW34" s="15">
        <f t="shared" ref="AW34" si="88">AV34</f>
        <v>110</v>
      </c>
      <c r="AX34" s="96">
        <f t="shared" ref="AX34" si="89">AW34</f>
        <v>110</v>
      </c>
      <c r="AY34" s="15">
        <v>130</v>
      </c>
      <c r="AZ34" s="15">
        <f t="shared" ref="AZ34" si="90">AY34</f>
        <v>130</v>
      </c>
      <c r="BA34" s="15">
        <f t="shared" ref="BA34" si="91">AZ34</f>
        <v>130</v>
      </c>
      <c r="BB34" s="15">
        <f t="shared" ref="BB34" si="92">BA34</f>
        <v>130</v>
      </c>
      <c r="BC34" s="15">
        <f t="shared" ref="BC34" si="93">BB34</f>
        <v>130</v>
      </c>
      <c r="BD34" s="15">
        <f t="shared" ref="BD34" si="94">BC34</f>
        <v>130</v>
      </c>
      <c r="BE34" s="15">
        <f t="shared" ref="BE34" si="95">BD34</f>
        <v>130</v>
      </c>
      <c r="BF34" s="15">
        <f t="shared" ref="BF34" si="96">BE34</f>
        <v>130</v>
      </c>
      <c r="BG34" s="15">
        <f t="shared" ref="BG34" si="97">BF34</f>
        <v>130</v>
      </c>
      <c r="BH34" s="15">
        <f t="shared" ref="BH34" si="98">BG34</f>
        <v>130</v>
      </c>
      <c r="BI34" s="15">
        <f t="shared" ref="BI34" si="99">BH34</f>
        <v>130</v>
      </c>
      <c r="BJ34" s="96">
        <f t="shared" ref="BJ34" si="100">BI34</f>
        <v>130</v>
      </c>
      <c r="BK34" s="15">
        <v>150</v>
      </c>
      <c r="BL34" s="15">
        <f t="shared" ref="BL34" si="101">BK34</f>
        <v>150</v>
      </c>
      <c r="BM34" s="15">
        <f t="shared" ref="BM34" si="102">BL34</f>
        <v>150</v>
      </c>
      <c r="BN34" s="15">
        <f t="shared" ref="BN34" si="103">BM34</f>
        <v>150</v>
      </c>
      <c r="BO34" s="15">
        <f t="shared" ref="BO34" si="104">BN34</f>
        <v>150</v>
      </c>
      <c r="BP34" s="15">
        <f t="shared" ref="BP34" si="105">BO34</f>
        <v>150</v>
      </c>
      <c r="BQ34" s="15">
        <f t="shared" ref="BQ34" si="106">BP34</f>
        <v>150</v>
      </c>
      <c r="BR34" s="15">
        <f t="shared" ref="BR34" si="107">BQ34</f>
        <v>150</v>
      </c>
      <c r="BS34" s="15">
        <f t="shared" ref="BS34" si="108">BR34</f>
        <v>150</v>
      </c>
      <c r="BT34" s="15">
        <f t="shared" ref="BT34" si="109">BS34</f>
        <v>150</v>
      </c>
      <c r="BU34" s="15">
        <f t="shared" ref="BU34" si="110">BT34</f>
        <v>150</v>
      </c>
      <c r="BV34" s="96">
        <f t="shared" ref="BV34" si="111">BU34</f>
        <v>150</v>
      </c>
      <c r="BW34" s="15">
        <v>170</v>
      </c>
      <c r="BX34" s="15">
        <f t="shared" ref="BX34" si="112">BW34</f>
        <v>170</v>
      </c>
      <c r="BY34" s="15">
        <f t="shared" ref="BY34" si="113">BX34</f>
        <v>170</v>
      </c>
      <c r="BZ34" s="15">
        <f t="shared" ref="BZ34" si="114">BY34</f>
        <v>170</v>
      </c>
      <c r="CA34" s="15">
        <f t="shared" ref="CA34" si="115">BZ34</f>
        <v>170</v>
      </c>
      <c r="CB34" s="15">
        <f t="shared" ref="CB34" si="116">CA34</f>
        <v>170</v>
      </c>
      <c r="CC34" s="15">
        <f t="shared" ref="CC34" si="117">CB34</f>
        <v>170</v>
      </c>
      <c r="CD34" s="15">
        <f t="shared" ref="CD34" si="118">CC34</f>
        <v>170</v>
      </c>
      <c r="CE34" s="15">
        <f t="shared" ref="CE34" si="119">CD34</f>
        <v>170</v>
      </c>
      <c r="CF34" s="15">
        <f t="shared" ref="CF34" si="120">CE34</f>
        <v>170</v>
      </c>
      <c r="CG34" s="15">
        <f t="shared" ref="CG34" si="121">CF34</f>
        <v>170</v>
      </c>
      <c r="CH34" s="96">
        <f t="shared" ref="CH34" si="122">CG34</f>
        <v>170</v>
      </c>
      <c r="CI34" s="15">
        <v>190</v>
      </c>
      <c r="CJ34" s="15">
        <f t="shared" ref="CJ34" si="123">CI34</f>
        <v>190</v>
      </c>
      <c r="CK34" s="15">
        <f t="shared" ref="CK34" si="124">CJ34</f>
        <v>190</v>
      </c>
      <c r="CL34" s="15">
        <f t="shared" ref="CL34" si="125">CK34</f>
        <v>190</v>
      </c>
      <c r="CM34" s="15">
        <f t="shared" ref="CM34" si="126">CL34</f>
        <v>190</v>
      </c>
      <c r="CN34" s="15">
        <f t="shared" ref="CN34" si="127">CM34</f>
        <v>190</v>
      </c>
      <c r="CO34" s="15">
        <f t="shared" ref="CO34" si="128">CN34</f>
        <v>190</v>
      </c>
      <c r="CP34" s="15">
        <f t="shared" ref="CP34" si="129">CO34</f>
        <v>190</v>
      </c>
      <c r="CQ34" s="15">
        <f t="shared" ref="CQ34" si="130">CP34</f>
        <v>190</v>
      </c>
      <c r="CR34" s="15">
        <f t="shared" ref="CR34" si="131">CQ34</f>
        <v>190</v>
      </c>
      <c r="CS34" s="15">
        <f t="shared" ref="CS34" si="132">CR34</f>
        <v>190</v>
      </c>
      <c r="CT34" s="96">
        <f t="shared" ref="CT34" si="133">CS34</f>
        <v>190</v>
      </c>
    </row>
    <row r="35" spans="1:98" x14ac:dyDescent="0.25">
      <c r="A35" s="4" t="s">
        <v>152</v>
      </c>
      <c r="B35" t="s">
        <v>5</v>
      </c>
      <c r="C35" s="8">
        <v>215</v>
      </c>
      <c r="D35">
        <v>68</v>
      </c>
      <c r="E35">
        <v>224</v>
      </c>
      <c r="F35">
        <v>301</v>
      </c>
      <c r="G35">
        <v>221</v>
      </c>
      <c r="H35">
        <v>256</v>
      </c>
      <c r="I35">
        <v>229</v>
      </c>
      <c r="J35">
        <v>227</v>
      </c>
      <c r="K35">
        <v>224</v>
      </c>
      <c r="L35">
        <v>185</v>
      </c>
      <c r="M35">
        <v>311</v>
      </c>
      <c r="N35" s="36">
        <v>248</v>
      </c>
      <c r="O35" s="969">
        <v>71</v>
      </c>
      <c r="P35" s="970">
        <v>74</v>
      </c>
      <c r="Q35" s="971">
        <v>320</v>
      </c>
      <c r="R35" s="972">
        <v>206</v>
      </c>
      <c r="S35" s="973">
        <v>213</v>
      </c>
      <c r="T35" s="974">
        <v>315</v>
      </c>
      <c r="U35" s="975">
        <v>246</v>
      </c>
      <c r="V35" s="976">
        <v>238</v>
      </c>
      <c r="W35" s="977">
        <v>330</v>
      </c>
      <c r="X35" s="978">
        <v>305</v>
      </c>
      <c r="Y35" s="979">
        <v>377</v>
      </c>
      <c r="Z35" s="980">
        <v>381</v>
      </c>
      <c r="AA35" s="1926">
        <v>189</v>
      </c>
      <c r="AB35" s="1927">
        <v>379</v>
      </c>
      <c r="AC35" s="1928">
        <v>346</v>
      </c>
      <c r="AD35" s="1929">
        <v>289</v>
      </c>
      <c r="AE35" s="1930">
        <v>347</v>
      </c>
      <c r="AF35" s="1931">
        <v>405</v>
      </c>
      <c r="AG35" s="1932">
        <v>338</v>
      </c>
      <c r="AH35" s="15">
        <f t="shared" ref="AH35:CL35" si="134">AH8+AH15</f>
        <v>411.94210599999997</v>
      </c>
      <c r="AI35" s="15">
        <f t="shared" si="134"/>
        <v>511.77560576000002</v>
      </c>
      <c r="AJ35" s="15">
        <f t="shared" si="134"/>
        <v>411.45427774598403</v>
      </c>
      <c r="AK35" s="15">
        <f t="shared" si="134"/>
        <v>471.32222407513785</v>
      </c>
      <c r="AL35" s="96">
        <f t="shared" si="134"/>
        <v>566.32387065766511</v>
      </c>
      <c r="AM35" s="15">
        <f t="shared" si="134"/>
        <v>184.49856264126817</v>
      </c>
      <c r="AN35" s="15">
        <f t="shared" si="134"/>
        <v>193.81929708654167</v>
      </c>
      <c r="AO35" s="15">
        <f t="shared" si="134"/>
        <v>550.27165658924298</v>
      </c>
      <c r="AP35" s="15">
        <f t="shared" si="134"/>
        <v>569.35183878020871</v>
      </c>
      <c r="AQ35" s="15">
        <f t="shared" si="134"/>
        <v>603.93115556597104</v>
      </c>
      <c r="AR35" s="15">
        <f t="shared" si="134"/>
        <v>697.11723726775983</v>
      </c>
      <c r="AS35" s="15">
        <f t="shared" si="134"/>
        <v>616.59702084420974</v>
      </c>
      <c r="AT35" s="15">
        <f t="shared" si="134"/>
        <v>651.67444931474301</v>
      </c>
      <c r="AU35" s="15">
        <f t="shared" si="134"/>
        <v>750.42926052575683</v>
      </c>
      <c r="AV35" s="15">
        <f t="shared" si="134"/>
        <v>662.62096478368278</v>
      </c>
      <c r="AW35" s="15">
        <f t="shared" si="134"/>
        <v>700.59214953973822</v>
      </c>
      <c r="AX35" s="96">
        <f t="shared" si="134"/>
        <v>740.47581416747414</v>
      </c>
      <c r="AY35" s="15">
        <f t="shared" si="134"/>
        <v>203.21577376292723</v>
      </c>
      <c r="AZ35" s="15">
        <f t="shared" si="134"/>
        <v>212.19123246024034</v>
      </c>
      <c r="BA35" s="15">
        <f t="shared" si="134"/>
        <v>710.84336967181957</v>
      </c>
      <c r="BB35" s="15">
        <f t="shared" si="134"/>
        <v>675.22305837898307</v>
      </c>
      <c r="BC35" s="15">
        <f t="shared" si="134"/>
        <v>706.40360549496575</v>
      </c>
      <c r="BD35" s="15">
        <f t="shared" si="134"/>
        <v>776.63998211728472</v>
      </c>
      <c r="BE35" s="15">
        <f t="shared" si="134"/>
        <v>708.88068067744916</v>
      </c>
      <c r="BF35" s="15">
        <f t="shared" si="134"/>
        <v>741.58913183065772</v>
      </c>
      <c r="BG35" s="15">
        <f t="shared" si="134"/>
        <v>816.49454010214879</v>
      </c>
      <c r="BH35" s="15">
        <f t="shared" si="134"/>
        <v>749.12617808356299</v>
      </c>
      <c r="BI35" s="15">
        <f t="shared" si="134"/>
        <v>786.52746845333274</v>
      </c>
      <c r="BJ35" s="96">
        <f t="shared" si="134"/>
        <v>867.89997611615092</v>
      </c>
      <c r="BK35" s="15">
        <f t="shared" si="134"/>
        <v>249.68285652821663</v>
      </c>
      <c r="BL35" s="15">
        <f t="shared" si="134"/>
        <v>260.69536633595891</v>
      </c>
      <c r="BM35" s="15">
        <f t="shared" si="134"/>
        <v>839.15003727689998</v>
      </c>
      <c r="BN35" s="15">
        <f t="shared" si="134"/>
        <v>788.86944676195515</v>
      </c>
      <c r="BO35" s="15">
        <f t="shared" si="134"/>
        <v>820.32692868156198</v>
      </c>
      <c r="BP35" s="15">
        <f t="shared" si="134"/>
        <v>852.56401361142787</v>
      </c>
      <c r="BQ35" s="15">
        <f t="shared" si="134"/>
        <v>799.274320454095</v>
      </c>
      <c r="BR35" s="15">
        <f t="shared" si="134"/>
        <v>831.06888348752125</v>
      </c>
      <c r="BS35" s="15">
        <f t="shared" si="134"/>
        <v>864.71264434317686</v>
      </c>
      <c r="BT35" s="15">
        <f t="shared" si="134"/>
        <v>813.28102944853435</v>
      </c>
      <c r="BU35" s="15">
        <f t="shared" si="134"/>
        <v>848.87830168487676</v>
      </c>
      <c r="BV35" s="96">
        <f t="shared" si="134"/>
        <v>886.1336205535016</v>
      </c>
      <c r="BW35" s="15">
        <f t="shared" si="134"/>
        <v>276.12107068242449</v>
      </c>
      <c r="BX35" s="15">
        <f t="shared" si="134"/>
        <v>288.30382927239208</v>
      </c>
      <c r="BY35" s="15">
        <f t="shared" si="134"/>
        <v>930.08964953796897</v>
      </c>
      <c r="BZ35" s="15">
        <f t="shared" si="134"/>
        <v>889.09197226515369</v>
      </c>
      <c r="CA35" s="15">
        <f t="shared" si="134"/>
        <v>923.47148592849931</v>
      </c>
      <c r="CB35" s="15">
        <f t="shared" si="134"/>
        <v>958.86992243885538</v>
      </c>
      <c r="CC35" s="15">
        <f t="shared" si="134"/>
        <v>912.092335043356</v>
      </c>
      <c r="CD35" s="15">
        <f t="shared" si="134"/>
        <v>946.79937662545183</v>
      </c>
      <c r="CE35" s="15">
        <f t="shared" si="134"/>
        <v>983.63098674107869</v>
      </c>
      <c r="CF35" s="15">
        <f t="shared" si="134"/>
        <v>939.46854733484986</v>
      </c>
      <c r="CG35" s="15">
        <f t="shared" si="134"/>
        <v>978.43671559449945</v>
      </c>
      <c r="CH35" s="96">
        <f t="shared" si="134"/>
        <v>1019.2998291000829</v>
      </c>
      <c r="CI35" s="15">
        <f t="shared" si="134"/>
        <v>315.8227667531242</v>
      </c>
      <c r="CJ35" s="15">
        <f t="shared" si="134"/>
        <v>329.31258461742846</v>
      </c>
      <c r="CK35" s="15">
        <f t="shared" si="134"/>
        <v>1064.213119294174</v>
      </c>
      <c r="CL35" s="15">
        <f t="shared" si="134"/>
        <v>1015.8776857252207</v>
      </c>
      <c r="CM35" s="15">
        <f t="shared" ref="CM35:CT35" si="135">CM8+CM15</f>
        <v>1054.2293426543365</v>
      </c>
      <c r="CN35" s="15">
        <f t="shared" si="135"/>
        <v>1093.877741335433</v>
      </c>
      <c r="CO35" s="15">
        <f t="shared" si="135"/>
        <v>1039.9143388871073</v>
      </c>
      <c r="CP35" s="15">
        <f t="shared" si="135"/>
        <v>1078.9029711863338</v>
      </c>
      <c r="CQ35" s="15">
        <f t="shared" si="135"/>
        <v>1120.3336504406809</v>
      </c>
      <c r="CR35" s="15">
        <f t="shared" si="135"/>
        <v>1069.5927496612014</v>
      </c>
      <c r="CS35" s="15">
        <f t="shared" si="135"/>
        <v>1113.5344414329202</v>
      </c>
      <c r="CT35" s="96">
        <f t="shared" si="135"/>
        <v>1159.7058388961725</v>
      </c>
    </row>
    <row r="36" spans="1:98" x14ac:dyDescent="0.25">
      <c r="A36" s="4" t="s">
        <v>153</v>
      </c>
      <c r="B36" t="s">
        <v>6</v>
      </c>
      <c r="C36" s="8">
        <v>237</v>
      </c>
      <c r="D36">
        <v>214</v>
      </c>
      <c r="E36">
        <v>68</v>
      </c>
      <c r="F36">
        <v>223</v>
      </c>
      <c r="G36">
        <v>297</v>
      </c>
      <c r="H36">
        <v>215</v>
      </c>
      <c r="I36">
        <v>249</v>
      </c>
      <c r="J36">
        <v>228</v>
      </c>
      <c r="K36">
        <v>215</v>
      </c>
      <c r="L36">
        <v>222</v>
      </c>
      <c r="M36">
        <v>181</v>
      </c>
      <c r="N36" s="36">
        <v>305</v>
      </c>
      <c r="O36" s="981">
        <v>246</v>
      </c>
      <c r="P36" s="982">
        <v>71</v>
      </c>
      <c r="Q36" s="983">
        <v>72</v>
      </c>
      <c r="R36" s="984">
        <v>319</v>
      </c>
      <c r="S36" s="985">
        <v>206</v>
      </c>
      <c r="T36" s="986">
        <v>213</v>
      </c>
      <c r="U36" s="987">
        <v>314</v>
      </c>
      <c r="V36" s="988">
        <v>245</v>
      </c>
      <c r="W36" s="989">
        <v>234</v>
      </c>
      <c r="X36" s="990">
        <v>329</v>
      </c>
      <c r="Y36" s="991">
        <v>304</v>
      </c>
      <c r="Z36" s="992">
        <v>377</v>
      </c>
      <c r="AA36" s="1933">
        <v>379</v>
      </c>
      <c r="AB36" s="1934">
        <v>189</v>
      </c>
      <c r="AC36" s="1935">
        <v>379</v>
      </c>
      <c r="AD36" s="1936">
        <v>321</v>
      </c>
      <c r="AE36" s="1937">
        <v>286</v>
      </c>
      <c r="AF36" s="1938">
        <v>324</v>
      </c>
      <c r="AG36" s="1939">
        <v>399</v>
      </c>
      <c r="AH36" s="15">
        <f t="shared" ref="AH36" si="136">AG35</f>
        <v>338</v>
      </c>
      <c r="AI36" s="15">
        <f t="shared" ref="AI36" si="137">AH35</f>
        <v>411.94210599999997</v>
      </c>
      <c r="AJ36" s="15">
        <f t="shared" ref="AJ36" si="138">AI35</f>
        <v>511.77560576000002</v>
      </c>
      <c r="AK36" s="15">
        <f t="shared" ref="AK36" si="139">AJ35</f>
        <v>411.45427774598403</v>
      </c>
      <c r="AL36" s="96">
        <f t="shared" ref="AL36" si="140">AK35</f>
        <v>471.32222407513785</v>
      </c>
      <c r="AM36" s="15">
        <f t="shared" ref="AM36" si="141">AL35</f>
        <v>566.32387065766511</v>
      </c>
      <c r="AN36" s="15">
        <f t="shared" ref="AN36" si="142">AM35</f>
        <v>184.49856264126817</v>
      </c>
      <c r="AO36" s="15">
        <f t="shared" ref="AO36" si="143">AN35</f>
        <v>193.81929708654167</v>
      </c>
      <c r="AP36" s="15">
        <f t="shared" ref="AP36" si="144">AO35</f>
        <v>550.27165658924298</v>
      </c>
      <c r="AQ36" s="15">
        <f t="shared" ref="AQ36" si="145">AP35</f>
        <v>569.35183878020871</v>
      </c>
      <c r="AR36" s="15">
        <f t="shared" ref="AR36" si="146">AQ35</f>
        <v>603.93115556597104</v>
      </c>
      <c r="AS36" s="15">
        <f t="shared" ref="AS36" si="147">AR35</f>
        <v>697.11723726775983</v>
      </c>
      <c r="AT36" s="15">
        <f t="shared" ref="AT36" si="148">AS35</f>
        <v>616.59702084420974</v>
      </c>
      <c r="AU36" s="15">
        <f t="shared" ref="AU36" si="149">AT35</f>
        <v>651.67444931474301</v>
      </c>
      <c r="AV36" s="15">
        <f t="shared" ref="AV36" si="150">AU35</f>
        <v>750.42926052575683</v>
      </c>
      <c r="AW36" s="15">
        <f t="shared" ref="AW36" si="151">AV35</f>
        <v>662.62096478368278</v>
      </c>
      <c r="AX36" s="96">
        <f t="shared" ref="AX36" si="152">AW35</f>
        <v>700.59214953973822</v>
      </c>
      <c r="AY36" s="15">
        <f t="shared" ref="AY36" si="153">AX35</f>
        <v>740.47581416747414</v>
      </c>
      <c r="AZ36" s="15">
        <f t="shared" ref="AZ36" si="154">AY35</f>
        <v>203.21577376292723</v>
      </c>
      <c r="BA36" s="15">
        <f t="shared" ref="BA36" si="155">AZ35</f>
        <v>212.19123246024034</v>
      </c>
      <c r="BB36" s="15">
        <f t="shared" ref="BB36" si="156">BA35</f>
        <v>710.84336967181957</v>
      </c>
      <c r="BC36" s="15">
        <f t="shared" ref="BC36" si="157">BB35</f>
        <v>675.22305837898307</v>
      </c>
      <c r="BD36" s="15">
        <f t="shared" ref="BD36" si="158">BC35</f>
        <v>706.40360549496575</v>
      </c>
      <c r="BE36" s="15">
        <f t="shared" ref="BE36" si="159">BD35</f>
        <v>776.63998211728472</v>
      </c>
      <c r="BF36" s="15">
        <f t="shared" ref="BF36" si="160">BE35</f>
        <v>708.88068067744916</v>
      </c>
      <c r="BG36" s="15">
        <f t="shared" ref="BG36" si="161">BF35</f>
        <v>741.58913183065772</v>
      </c>
      <c r="BH36" s="15">
        <f t="shared" ref="BH36" si="162">BG35</f>
        <v>816.49454010214879</v>
      </c>
      <c r="BI36" s="15">
        <f t="shared" ref="BI36" si="163">BH35</f>
        <v>749.12617808356299</v>
      </c>
      <c r="BJ36" s="96">
        <f t="shared" ref="BJ36" si="164">BI35</f>
        <v>786.52746845333274</v>
      </c>
      <c r="BK36" s="15">
        <f t="shared" ref="BK36" si="165">BJ35</f>
        <v>867.89997611615092</v>
      </c>
      <c r="BL36" s="15">
        <f t="shared" ref="BL36" si="166">BK35</f>
        <v>249.68285652821663</v>
      </c>
      <c r="BM36" s="15">
        <f t="shared" ref="BM36" si="167">BL35</f>
        <v>260.69536633595891</v>
      </c>
      <c r="BN36" s="15">
        <f t="shared" ref="BN36" si="168">BM35</f>
        <v>839.15003727689998</v>
      </c>
      <c r="BO36" s="15">
        <f t="shared" ref="BO36" si="169">BN35</f>
        <v>788.86944676195515</v>
      </c>
      <c r="BP36" s="15">
        <f t="shared" ref="BP36" si="170">BO35</f>
        <v>820.32692868156198</v>
      </c>
      <c r="BQ36" s="15">
        <f t="shared" ref="BQ36" si="171">BP35</f>
        <v>852.56401361142787</v>
      </c>
      <c r="BR36" s="15">
        <f t="shared" ref="BR36" si="172">BQ35</f>
        <v>799.274320454095</v>
      </c>
      <c r="BS36" s="15">
        <f t="shared" ref="BS36" si="173">BR35</f>
        <v>831.06888348752125</v>
      </c>
      <c r="BT36" s="15">
        <f t="shared" ref="BT36" si="174">BS35</f>
        <v>864.71264434317686</v>
      </c>
      <c r="BU36" s="15">
        <f t="shared" ref="BU36" si="175">BT35</f>
        <v>813.28102944853435</v>
      </c>
      <c r="BV36" s="96">
        <f t="shared" ref="BV36" si="176">BU35</f>
        <v>848.87830168487676</v>
      </c>
      <c r="BW36" s="15">
        <f t="shared" ref="BW36" si="177">BV35</f>
        <v>886.1336205535016</v>
      </c>
      <c r="BX36" s="15">
        <f t="shared" ref="BX36" si="178">BW35</f>
        <v>276.12107068242449</v>
      </c>
      <c r="BY36" s="15">
        <f t="shared" ref="BY36" si="179">BX35</f>
        <v>288.30382927239208</v>
      </c>
      <c r="BZ36" s="15">
        <f t="shared" ref="BZ36" si="180">BY35</f>
        <v>930.08964953796897</v>
      </c>
      <c r="CA36" s="15">
        <f t="shared" ref="CA36" si="181">BZ35</f>
        <v>889.09197226515369</v>
      </c>
      <c r="CB36" s="15">
        <f t="shared" ref="CB36" si="182">CA35</f>
        <v>923.47148592849931</v>
      </c>
      <c r="CC36" s="15">
        <f t="shared" ref="CC36" si="183">CB35</f>
        <v>958.86992243885538</v>
      </c>
      <c r="CD36" s="15">
        <f t="shared" ref="CD36" si="184">CC35</f>
        <v>912.092335043356</v>
      </c>
      <c r="CE36" s="15">
        <f t="shared" ref="CE36" si="185">CD35</f>
        <v>946.79937662545183</v>
      </c>
      <c r="CF36" s="15">
        <f t="shared" ref="CF36" si="186">CE35</f>
        <v>983.63098674107869</v>
      </c>
      <c r="CG36" s="15">
        <f t="shared" ref="CG36" si="187">CF35</f>
        <v>939.46854733484986</v>
      </c>
      <c r="CH36" s="96">
        <f t="shared" ref="CH36" si="188">CG35</f>
        <v>978.43671559449945</v>
      </c>
      <c r="CI36" s="15">
        <f t="shared" ref="CI36" si="189">CH35</f>
        <v>1019.2998291000829</v>
      </c>
      <c r="CJ36" s="15">
        <f t="shared" ref="CJ36" si="190">CI35</f>
        <v>315.8227667531242</v>
      </c>
      <c r="CK36" s="15">
        <f t="shared" ref="CK36" si="191">CJ35</f>
        <v>329.31258461742846</v>
      </c>
      <c r="CL36" s="15">
        <f t="shared" ref="CL36" si="192">CK35</f>
        <v>1064.213119294174</v>
      </c>
      <c r="CM36" s="15">
        <f t="shared" ref="CM36" si="193">CL35</f>
        <v>1015.8776857252207</v>
      </c>
      <c r="CN36" s="15">
        <f t="shared" ref="CN36" si="194">CM35</f>
        <v>1054.2293426543365</v>
      </c>
      <c r="CO36" s="15">
        <f t="shared" ref="CO36" si="195">CN35</f>
        <v>1093.877741335433</v>
      </c>
      <c r="CP36" s="15">
        <f t="shared" ref="CP36" si="196">CO35</f>
        <v>1039.9143388871073</v>
      </c>
      <c r="CQ36" s="15">
        <f t="shared" ref="CQ36" si="197">CP35</f>
        <v>1078.9029711863338</v>
      </c>
      <c r="CR36" s="15">
        <f t="shared" ref="CR36" si="198">CQ35</f>
        <v>1120.3336504406809</v>
      </c>
      <c r="CS36" s="15">
        <f t="shared" ref="CS36" si="199">CR35</f>
        <v>1069.5927496612014</v>
      </c>
      <c r="CT36" s="96">
        <f t="shared" ref="CT36" si="200">CS35</f>
        <v>1113.5344414329202</v>
      </c>
    </row>
    <row r="37" spans="1:98" x14ac:dyDescent="0.25">
      <c r="A37" s="4" t="s">
        <v>154</v>
      </c>
      <c r="B37" t="s">
        <v>7</v>
      </c>
      <c r="C37" s="8">
        <v>296</v>
      </c>
      <c r="D37">
        <v>430</v>
      </c>
      <c r="E37">
        <v>439</v>
      </c>
      <c r="F37">
        <v>270</v>
      </c>
      <c r="G37">
        <v>256</v>
      </c>
      <c r="H37">
        <v>435</v>
      </c>
      <c r="I37">
        <v>430</v>
      </c>
      <c r="J37">
        <v>430</v>
      </c>
      <c r="K37">
        <v>414</v>
      </c>
      <c r="L37">
        <v>397</v>
      </c>
      <c r="M37">
        <v>398</v>
      </c>
      <c r="N37" s="36">
        <v>350</v>
      </c>
      <c r="O37" s="993">
        <v>464</v>
      </c>
      <c r="P37" s="994">
        <v>530</v>
      </c>
      <c r="Q37" s="995">
        <v>292</v>
      </c>
      <c r="R37" s="996">
        <v>140</v>
      </c>
      <c r="S37" s="997">
        <v>384</v>
      </c>
      <c r="T37" s="998">
        <v>492</v>
      </c>
      <c r="U37" s="999">
        <v>400</v>
      </c>
      <c r="V37" s="1000">
        <v>499</v>
      </c>
      <c r="W37" s="1001">
        <v>525</v>
      </c>
      <c r="X37" s="1002">
        <v>462</v>
      </c>
      <c r="Y37" s="1003">
        <v>538</v>
      </c>
      <c r="Z37" s="1004">
        <v>603</v>
      </c>
      <c r="AA37" s="1940">
        <v>658</v>
      </c>
      <c r="AB37" s="1941">
        <v>750</v>
      </c>
      <c r="AC37" s="1942">
        <v>561</v>
      </c>
      <c r="AD37" s="1943">
        <v>516</v>
      </c>
      <c r="AE37" s="1944">
        <v>670</v>
      </c>
      <c r="AF37" s="1945">
        <v>579</v>
      </c>
      <c r="AG37" s="1946">
        <v>565</v>
      </c>
      <c r="AH37" s="15">
        <f>AF35*Assumption!$D$5</f>
        <v>384.75</v>
      </c>
      <c r="AI37" s="15">
        <f>AG35*Assumption!$D$5</f>
        <v>321.09999999999997</v>
      </c>
      <c r="AJ37" s="15">
        <f>AH35*Assumption!$D$5</f>
        <v>391.34500069999996</v>
      </c>
      <c r="AK37" s="15">
        <f>AI35*Assumption!$D$5</f>
        <v>486.18682547200001</v>
      </c>
      <c r="AL37" s="96">
        <f>AJ35*Assumption!$D$5</f>
        <v>390.88156385868479</v>
      </c>
      <c r="AM37" s="15">
        <f>AK35*Assumption!$D$5</f>
        <v>447.75611287138094</v>
      </c>
      <c r="AN37" s="15">
        <f>AL35*Assumption!$D$5</f>
        <v>538.00767712478182</v>
      </c>
      <c r="AO37" s="15">
        <f>AM35*Assumption!$D$5</f>
        <v>175.27363450920475</v>
      </c>
      <c r="AP37" s="15">
        <f>AN35*Assumption!$D$5</f>
        <v>184.12833223221458</v>
      </c>
      <c r="AQ37" s="15">
        <f>AO35*Assumption!$D$5</f>
        <v>522.75807375978081</v>
      </c>
      <c r="AR37" s="15">
        <f>AP35*Assumption!$D$5</f>
        <v>540.88424684119821</v>
      </c>
      <c r="AS37" s="15">
        <f>AQ35*Assumption!$D$5</f>
        <v>573.73459778767244</v>
      </c>
      <c r="AT37" s="15">
        <f>AR35*Assumption!$D$5</f>
        <v>662.26137540437185</v>
      </c>
      <c r="AU37" s="15">
        <f>AS35*Assumption!$D$5</f>
        <v>585.76716980199922</v>
      </c>
      <c r="AV37" s="15">
        <f>AT35*Assumption!$D$5</f>
        <v>619.09072684900582</v>
      </c>
      <c r="AW37" s="15">
        <f>AU35*Assumption!$D$5</f>
        <v>712.90779749946898</v>
      </c>
      <c r="AX37" s="96">
        <f>AV35*Assumption!$D$5</f>
        <v>629.48991654449856</v>
      </c>
      <c r="AY37" s="15">
        <f>AW35*Assumption!$D$5</f>
        <v>665.56254206275128</v>
      </c>
      <c r="AZ37" s="15">
        <f>AX35*Assumption!$D$5</f>
        <v>703.45202345910036</v>
      </c>
      <c r="BA37" s="15">
        <f>AY35*Assumption!$D$5</f>
        <v>193.05498507478086</v>
      </c>
      <c r="BB37" s="15">
        <f>AZ35*Assumption!$D$5</f>
        <v>201.58167083722833</v>
      </c>
      <c r="BC37" s="15">
        <f>BA35*Assumption!$D$5</f>
        <v>675.30120118822856</v>
      </c>
      <c r="BD37" s="15">
        <f>BB35*Assumption!$D$5</f>
        <v>641.4619054600339</v>
      </c>
      <c r="BE37" s="15">
        <f>BC35*Assumption!$D$5</f>
        <v>671.08342522021746</v>
      </c>
      <c r="BF37" s="15">
        <f>BD35*Assumption!$D$5</f>
        <v>737.80798301142045</v>
      </c>
      <c r="BG37" s="15">
        <f>BE35*Assumption!$D$5</f>
        <v>673.43664664357664</v>
      </c>
      <c r="BH37" s="15">
        <f>BF35*Assumption!$D$5</f>
        <v>704.50967523912482</v>
      </c>
      <c r="BI37" s="15">
        <f>BG35*Assumption!$D$5</f>
        <v>775.66981309704136</v>
      </c>
      <c r="BJ37" s="96">
        <f>BH35*Assumption!$D$5</f>
        <v>711.66986917938482</v>
      </c>
      <c r="BK37" s="15">
        <f>BI35*Assumption!$D$5</f>
        <v>747.20109503066612</v>
      </c>
      <c r="BL37" s="15">
        <f>BJ35*Assumption!$D$5</f>
        <v>824.50497731034329</v>
      </c>
      <c r="BM37" s="15">
        <f>BK35*Assumption!$D$5</f>
        <v>237.19871370180579</v>
      </c>
      <c r="BN37" s="15">
        <f>BL35*Assumption!$D$5</f>
        <v>247.66059801916094</v>
      </c>
      <c r="BO37" s="15">
        <f>BM35*Assumption!$D$5</f>
        <v>797.192535413055</v>
      </c>
      <c r="BP37" s="15">
        <f>BN35*Assumption!$D$5</f>
        <v>749.42597442385738</v>
      </c>
      <c r="BQ37" s="15">
        <f>BO35*Assumption!$D$5</f>
        <v>779.31058224748381</v>
      </c>
      <c r="BR37" s="15">
        <f>BP35*Assumption!$D$5</f>
        <v>809.9358129308564</v>
      </c>
      <c r="BS37" s="15">
        <f>BQ35*Assumption!$D$5</f>
        <v>759.31060443139017</v>
      </c>
      <c r="BT37" s="15">
        <f>BR35*Assumption!$D$5</f>
        <v>789.51543931314518</v>
      </c>
      <c r="BU37" s="15">
        <f>BS35*Assumption!$D$5</f>
        <v>821.47701212601794</v>
      </c>
      <c r="BV37" s="96">
        <f>BT35*Assumption!$D$5</f>
        <v>772.61697797610759</v>
      </c>
      <c r="BW37" s="15">
        <f>BU35*Assumption!$D$5</f>
        <v>806.43438660063293</v>
      </c>
      <c r="BX37" s="15">
        <f>BV35*Assumption!$D$5</f>
        <v>841.82693952582645</v>
      </c>
      <c r="BY37" s="15">
        <f>BW35*Assumption!$D$5</f>
        <v>262.31501714830324</v>
      </c>
      <c r="BZ37" s="15">
        <f>BX35*Assumption!$D$5</f>
        <v>273.88863780877244</v>
      </c>
      <c r="CA37" s="15">
        <f>BY35*Assumption!$D$5</f>
        <v>883.58516706107048</v>
      </c>
      <c r="CB37" s="15">
        <f>BZ35*Assumption!$D$5</f>
        <v>844.63737365189593</v>
      </c>
      <c r="CC37" s="15">
        <f>CA35*Assumption!$D$5</f>
        <v>877.29791163207426</v>
      </c>
      <c r="CD37" s="15">
        <f>CB35*Assumption!$D$5</f>
        <v>910.92642631691263</v>
      </c>
      <c r="CE37" s="15">
        <f>CC35*Assumption!$D$5</f>
        <v>866.48771829118812</v>
      </c>
      <c r="CF37" s="15">
        <f>CD35*Assumption!$D$5</f>
        <v>899.45940779417924</v>
      </c>
      <c r="CG37" s="15">
        <f>CE35*Assumption!$D$5</f>
        <v>934.44943740402471</v>
      </c>
      <c r="CH37" s="96">
        <f>CF35*Assumption!$D$5</f>
        <v>892.49511996810736</v>
      </c>
      <c r="CI37" s="15">
        <f>CG35*Assumption!$D$5</f>
        <v>929.51487981477442</v>
      </c>
      <c r="CJ37" s="15">
        <f>CH35*Assumption!$D$5</f>
        <v>968.33483764507866</v>
      </c>
      <c r="CK37" s="15">
        <f>CI35*Assumption!$D$5</f>
        <v>300.03162841546799</v>
      </c>
      <c r="CL37" s="15">
        <f>CJ35*Assumption!$D$5</f>
        <v>312.846955386557</v>
      </c>
      <c r="CM37" s="15">
        <f>CK35*Assumption!$D$5</f>
        <v>1011.0024633294653</v>
      </c>
      <c r="CN37" s="15">
        <f>CL35*Assumption!$D$5</f>
        <v>965.08380143895954</v>
      </c>
      <c r="CO37" s="15">
        <f>CM35*Assumption!$D$5</f>
        <v>1001.5178755216197</v>
      </c>
      <c r="CP37" s="15">
        <f>CN35*Assumption!$D$5</f>
        <v>1039.1838542686614</v>
      </c>
      <c r="CQ37" s="15">
        <f>CO35*Assumption!$D$5</f>
        <v>987.91862194275188</v>
      </c>
      <c r="CR37" s="15">
        <f>CP35*Assumption!$D$5</f>
        <v>1024.9578226270171</v>
      </c>
      <c r="CS37" s="15">
        <f>CQ35*Assumption!$D$5</f>
        <v>1064.3169679186469</v>
      </c>
      <c r="CT37" s="96">
        <f>CR35*Assumption!$D$5</f>
        <v>1016.1131121781413</v>
      </c>
    </row>
    <row r="38" spans="1:98" x14ac:dyDescent="0.25">
      <c r="A38" s="4" t="s">
        <v>155</v>
      </c>
      <c r="B38" t="s">
        <v>8</v>
      </c>
      <c r="C38" s="8">
        <v>288</v>
      </c>
      <c r="D38">
        <v>289</v>
      </c>
      <c r="E38">
        <v>313</v>
      </c>
      <c r="F38">
        <v>357</v>
      </c>
      <c r="G38">
        <v>348</v>
      </c>
      <c r="H38">
        <v>247</v>
      </c>
      <c r="I38">
        <v>247</v>
      </c>
      <c r="J38">
        <v>351</v>
      </c>
      <c r="K38">
        <v>390</v>
      </c>
      <c r="L38">
        <v>419</v>
      </c>
      <c r="M38">
        <v>347</v>
      </c>
      <c r="N38" s="36">
        <v>341</v>
      </c>
      <c r="O38" s="1005">
        <v>371</v>
      </c>
      <c r="P38" s="1006">
        <v>387</v>
      </c>
      <c r="Q38" s="1007">
        <v>479</v>
      </c>
      <c r="R38" s="1008">
        <v>490</v>
      </c>
      <c r="S38" s="1009">
        <v>409</v>
      </c>
      <c r="T38" s="1010">
        <v>238</v>
      </c>
      <c r="U38" s="1011">
        <v>354</v>
      </c>
      <c r="V38" s="1012">
        <v>461</v>
      </c>
      <c r="W38" s="1013">
        <v>509</v>
      </c>
      <c r="X38" s="1014">
        <v>571</v>
      </c>
      <c r="Y38" s="1015">
        <v>599</v>
      </c>
      <c r="Z38" s="1016">
        <v>540</v>
      </c>
      <c r="AA38" s="1947">
        <v>563</v>
      </c>
      <c r="AB38" s="1948">
        <v>444</v>
      </c>
      <c r="AC38" s="1949">
        <v>481</v>
      </c>
      <c r="AD38" s="1950">
        <v>387</v>
      </c>
      <c r="AE38" s="1951">
        <v>293</v>
      </c>
      <c r="AF38" s="1952">
        <v>291</v>
      </c>
      <c r="AG38" s="1953">
        <v>261</v>
      </c>
      <c r="AH38" s="15">
        <f>AC35*Assumption!$G$5+AD35*Assumption!$F$5+AE35*Assumption!$E$5</f>
        <v>687.5</v>
      </c>
      <c r="AI38" s="15">
        <f>AD35*Assumption!$G$5+AE35*Assumption!$F$5+AF35*Assumption!$E$5</f>
        <v>740.3</v>
      </c>
      <c r="AJ38" s="15">
        <f>AE35*Assumption!$G$5+AF35*Assumption!$F$5+AG35*Assumption!$E$5</f>
        <v>762.1</v>
      </c>
      <c r="AK38" s="15">
        <f>AF35*Assumption!$G$5+AG35*Assumption!$F$5+AH35*Assumption!$E$5</f>
        <v>809.15368480000006</v>
      </c>
      <c r="AL38" s="96">
        <f>AG35*Assumption!$G$5+AH35*Assumption!$F$5+AI35*Assumption!$E$5</f>
        <v>900.57995880800001</v>
      </c>
      <c r="AM38" s="15">
        <f>AH35*Assumption!$G$5+AI35*Assumption!$F$5+AJ35*Assumption!$E$5</f>
        <v>934.57160982878725</v>
      </c>
      <c r="AN38" s="15">
        <f>AI35*Assumption!$G$5+AJ35*Assumption!$F$5+AK35*Assumption!$E$5</f>
        <v>972.14113713829897</v>
      </c>
      <c r="AO38" s="15">
        <f>AJ35*Assumption!$G$5+AK35*Assumption!$F$5+AL35*Assumption!$E$5</f>
        <v>1029.8572200263191</v>
      </c>
      <c r="AP38" s="15">
        <f>AK35*Assumption!$G$5+AL35*Assumption!$F$5+AM35*Assumption!$E$5</f>
        <v>826.81889401846274</v>
      </c>
      <c r="AQ38" s="15">
        <f>AL35*Assumption!$G$5+AM35*Assumption!$F$5+AN35*Assumption!$E$5</f>
        <v>623.99875391272008</v>
      </c>
      <c r="AR38" s="15">
        <f>AM35*Assumption!$G$5+AN35*Assumption!$F$5+AO35*Assumption!$E$5</f>
        <v>686.58997081673442</v>
      </c>
      <c r="AS38" s="15">
        <f>AN35*Assumption!$G$5+AO35*Assumption!$F$5+AP35*Assumption!$E$5</f>
        <v>956.96320888856201</v>
      </c>
      <c r="AT38" s="15">
        <f>AO35*Assumption!$G$5+AP35*Assumption!$F$5+AQ35*Assumption!$E$5</f>
        <v>1211.8542055524688</v>
      </c>
      <c r="AU38" s="15">
        <f>AP35*Assumption!$G$5+AQ35*Assumption!$F$5+AR35*Assumption!$E$5</f>
        <v>1322.0567019785126</v>
      </c>
      <c r="AV38" s="15">
        <f>AQ35*Assumption!$G$5+AR35*Assumption!$F$5+AS35*Assumption!$E$5</f>
        <v>1343.6183761023824</v>
      </c>
      <c r="AW38" s="15">
        <f>AR35*Assumption!$G$5+AS35*Assumption!$F$5+AT35*Assumption!$E$5</f>
        <v>1371.2278164033971</v>
      </c>
      <c r="AX38" s="96">
        <f>AS35*Assumption!$G$5+AT35*Assumption!$F$5+AU35*Assumption!$E$5</f>
        <v>1426.4737354474514</v>
      </c>
      <c r="AY38" s="15">
        <f>AT35*Assumption!$G$5+AU35*Assumption!$F$5+AV35*Assumption!$E$5</f>
        <v>1446.4019237838218</v>
      </c>
      <c r="AZ38" s="15">
        <f>AU35*Assumption!$G$5+AV35*Assumption!$F$5+AW35*Assumption!$E$5</f>
        <v>1474.5659512958225</v>
      </c>
      <c r="BA38" s="15">
        <f>AV35*Assumption!$G$5+AW35*Assumption!$F$5+AX35*Assumption!$E$5</f>
        <v>1480.3677348820056</v>
      </c>
      <c r="BB38" s="15">
        <f>AW35*Assumption!$G$5+AX35*Assumption!$F$5+AY35*Assumption!$E$5</f>
        <v>1101.2609786514167</v>
      </c>
      <c r="BC38" s="15">
        <f>AX35*Assumption!$G$5+AY35*Assumption!$F$5+AZ35*Assumption!$E$5</f>
        <v>756.28951610272577</v>
      </c>
      <c r="BD38" s="15">
        <f>AY35*Assumption!$G$5+AZ35*Assumption!$F$5+BA35*Assumption!$E$5</f>
        <v>839.13802271738018</v>
      </c>
      <c r="BE38" s="15">
        <f>AZ35*Assumption!$G$5+BA35*Assumption!$F$5+BB35*Assumption!$E$5</f>
        <v>1165.0835449496044</v>
      </c>
      <c r="BF38" s="15">
        <f>BA35*Assumption!$G$5+BB35*Assumption!$F$5+BC35*Assumption!$E$5</f>
        <v>1464.2850470643525</v>
      </c>
      <c r="BG38" s="15">
        <f>BB35*Assumption!$G$5+BC35*Assumption!$F$5+BD35*Assumption!$E$5</f>
        <v>1520.9283445676938</v>
      </c>
      <c r="BH38" s="15">
        <f>BC35*Assumption!$G$5+BD35*Assumption!$F$5+BE35*Assumption!$E$5</f>
        <v>1534.5946953210382</v>
      </c>
      <c r="BI38" s="15">
        <f>BD35*Assumption!$G$5+BE35*Assumption!$F$5+BF35*Assumption!$E$5</f>
        <v>1555.4717712091115</v>
      </c>
      <c r="BJ38" s="96">
        <f>BE35*Assumption!$G$5+BF35*Assumption!$F$5+BG35*Assumption!$E$5</f>
        <v>1597.6364327696488</v>
      </c>
      <c r="BK38" s="15">
        <f>BF35*Assumption!$G$5+BG35*Assumption!$F$5+BH35*Assumption!$E$5</f>
        <v>1615.8005996367492</v>
      </c>
      <c r="BL38" s="15">
        <f>BG35*Assumption!$G$5+BH35*Assumption!$F$5+BI35*Assumption!$E$5</f>
        <v>1643.5070234824498</v>
      </c>
      <c r="BM38" s="15">
        <f>BH35*Assumption!$G$5+BI35*Assumption!$F$5+BJ35*Assumption!$E$5</f>
        <v>1694.3649156603915</v>
      </c>
      <c r="BN38" s="15">
        <f>BI35*Assumption!$G$5+BJ35*Assumption!$F$5+BK35*Assumption!$E$5</f>
        <v>1279.1927495758785</v>
      </c>
      <c r="BO38" s="15">
        <f>BJ35*Assumption!$G$5+BK35*Assumption!$F$5+BL35*Assumption!$E$5</f>
        <v>904.07427830820927</v>
      </c>
      <c r="BP38" s="15">
        <f>BK35*Assumption!$G$5+BL35*Assumption!$F$5+BM35*Assumption!$E$5</f>
        <v>1003.6165001736213</v>
      </c>
      <c r="BQ38" s="15">
        <f>BL35*Assumption!$G$5+BM35*Assumption!$F$5+BN35*Assumption!$E$5</f>
        <v>1374.9178033049695</v>
      </c>
      <c r="BR38" s="15">
        <f>BM35*Assumption!$G$5+BN35*Assumption!$F$5+BO35*Assumption!$E$5</f>
        <v>1711.9601780447581</v>
      </c>
      <c r="BS38" s="15">
        <f>BN35*Assumption!$G$5+BO35*Assumption!$F$5+BP35*Assumption!$E$5</f>
        <v>1729.6017290234088</v>
      </c>
      <c r="BT38" s="15">
        <f>BO35*Assumption!$G$5+BP35*Assumption!$F$5+BQ35*Assumption!$E$5</f>
        <v>1728.4104231002125</v>
      </c>
      <c r="BU38" s="15">
        <f>BP35*Assumption!$G$5+BQ35*Assumption!$F$5+BR35*Assumption!$E$5</f>
        <v>1735.8855392747403</v>
      </c>
      <c r="BV38" s="96">
        <f>BQ35*Assumption!$G$5+BR35*Assumption!$F$5+BS35*Assumption!$E$5</f>
        <v>1753.0829261882632</v>
      </c>
      <c r="BW38" s="15">
        <f>BR35*Assumption!$G$5+BS35*Assumption!$F$5+BT35*Assumption!$E$5</f>
        <v>1754.5650046915641</v>
      </c>
      <c r="BX38" s="15">
        <f>BS35*Assumption!$G$5+BT35*Assumption!$F$5+BU35*Assumption!$E$5</f>
        <v>1767.2269485677814</v>
      </c>
      <c r="BY38" s="15">
        <f>BT35*Assumption!$G$5+BU35*Assumption!$F$5+BV35*Assumption!$E$5</f>
        <v>1791.0903252913356</v>
      </c>
      <c r="BZ38" s="15">
        <f>BU35*Assumption!$G$5+BV35*Assumption!$F$5+BW35*Assumption!$E$5</f>
        <v>1350.5173719443169</v>
      </c>
      <c r="CA38" s="15">
        <f>BV35*Assumption!$G$5+BW35*Assumption!$F$5+BX35*Assumption!$E$5</f>
        <v>955.60798522771177</v>
      </c>
      <c r="CB38" s="15">
        <f>BW35*Assumption!$G$5+BX35*Assumption!$F$5+BY35*Assumption!$E$5</f>
        <v>1111.5570425305043</v>
      </c>
      <c r="CC38" s="15">
        <f>BX35*Assumption!$G$5+BY35*Assumption!$F$5+BZ35*Assumption!$E$5</f>
        <v>1535.3186300521365</v>
      </c>
      <c r="CD38" s="15">
        <f>BY35*Assumption!$G$5+BZ35*Assumption!$F$5+CA35*Assumption!$E$5</f>
        <v>1919.1953590511885</v>
      </c>
      <c r="CE38" s="15">
        <f>BZ35*Assumption!$G$5+CA35*Assumption!$F$5+CB35*Assumption!$E$5</f>
        <v>1946.981161460126</v>
      </c>
      <c r="CF38" s="15">
        <f>CA35*Assumption!$G$5+CB35*Assumption!$F$5+CC35*Assumption!$E$5</f>
        <v>1954.965705298983</v>
      </c>
      <c r="CG38" s="15">
        <f>CB35*Assumption!$G$5+CC35*Assumption!$F$5+CD35*Assumption!$E$5</f>
        <v>1971.226089294024</v>
      </c>
      <c r="CH38" s="96">
        <f>CC35*Assumption!$G$5+CD35*Assumption!$F$5+CE35*Assumption!$E$5</f>
        <v>1996.9197540566927</v>
      </c>
      <c r="CI38" s="15">
        <f>CD35*Assumption!$G$5+CE35*Assumption!$F$5+CF35*Assumption!$E$5</f>
        <v>2008.196154561906</v>
      </c>
      <c r="CJ38" s="15">
        <f>CE35*Assumption!$G$5+CF35*Assumption!$F$5+CG35*Assumption!$E$5</f>
        <v>2030.5559476546416</v>
      </c>
      <c r="CK38" s="15">
        <f>CF35*Assumption!$G$5+CG35*Assumption!$F$5+CH35*Assumption!$E$5</f>
        <v>2064.0266925971259</v>
      </c>
      <c r="CL38" s="15">
        <f>CG35*Assumption!$G$5+CH35*Assumption!$F$5+CI35*Assumption!$E$5</f>
        <v>1553.230123129257</v>
      </c>
      <c r="CM38" s="15">
        <f>CH35*Assumption!$G$5+CI35*Assumption!$F$5+CJ35*Assumption!$E$5</f>
        <v>1096.1059018811793</v>
      </c>
      <c r="CN38" s="15">
        <f>CI35*Assumption!$G$5+CJ35*Assumption!$F$5+CK35*Assumption!$E$5</f>
        <v>1271.3829647194138</v>
      </c>
      <c r="CO38" s="15">
        <f>CJ35*Assumption!$G$5+CK35*Assumption!$F$5+CL35*Assumption!$E$5</f>
        <v>1755.2388828565554</v>
      </c>
      <c r="CP38" s="15">
        <f>CK35*Assumption!$G$5+CL35*Assumption!$F$5+CM35*Assumption!$E$5</f>
        <v>2193.0257257076278</v>
      </c>
      <c r="CQ38" s="15">
        <f>CL35*Assumption!$G$5+CM35*Assumption!$F$5+CN35*Assumption!$E$5</f>
        <v>2222.5893443615141</v>
      </c>
      <c r="CR38" s="15">
        <f>CM35*Assumption!$G$5+CN35*Assumption!$F$5+CO35*Assumption!$E$5</f>
        <v>2230.1834956370908</v>
      </c>
      <c r="CS38" s="15">
        <f>CN35*Assumption!$G$5+CO35*Assumption!$F$5+CP35*Assumption!$E$5</f>
        <v>2247.3890589713019</v>
      </c>
      <c r="CT38" s="96">
        <f>CO35*Assumption!$G$5+CP35*Assumption!$F$5+CQ35*Assumption!$E$5</f>
        <v>2275.4476035152429</v>
      </c>
    </row>
    <row r="39" spans="1:98" x14ac:dyDescent="0.25">
      <c r="A39" s="4" t="s">
        <v>156</v>
      </c>
      <c r="B39" t="s">
        <v>1</v>
      </c>
      <c r="C39" s="8">
        <v>198</v>
      </c>
      <c r="D39">
        <v>253</v>
      </c>
      <c r="E39">
        <v>299</v>
      </c>
      <c r="F39">
        <v>341</v>
      </c>
      <c r="G39">
        <v>320</v>
      </c>
      <c r="H39">
        <v>295</v>
      </c>
      <c r="I39">
        <v>306</v>
      </c>
      <c r="J39">
        <v>308</v>
      </c>
      <c r="K39">
        <v>269</v>
      </c>
      <c r="L39">
        <v>339</v>
      </c>
      <c r="M39">
        <v>411</v>
      </c>
      <c r="N39" s="36">
        <v>413</v>
      </c>
      <c r="O39" s="1017">
        <v>432</v>
      </c>
      <c r="P39" s="1018">
        <v>480</v>
      </c>
      <c r="Q39" s="1019">
        <v>504</v>
      </c>
      <c r="R39" s="1020">
        <v>517</v>
      </c>
      <c r="S39" s="1021">
        <v>466</v>
      </c>
      <c r="T39" s="1022">
        <v>509</v>
      </c>
      <c r="U39" s="1023">
        <v>512</v>
      </c>
      <c r="V39" s="1024">
        <v>471</v>
      </c>
      <c r="W39" s="1025">
        <v>417</v>
      </c>
      <c r="X39" s="1026">
        <v>496</v>
      </c>
      <c r="Y39" s="1027">
        <v>551</v>
      </c>
      <c r="Z39" s="1028">
        <v>533</v>
      </c>
      <c r="AA39" s="1954">
        <v>609</v>
      </c>
      <c r="AB39" s="1955">
        <v>327</v>
      </c>
      <c r="AC39" s="1956">
        <v>310</v>
      </c>
      <c r="AD39" s="1957">
        <v>243</v>
      </c>
      <c r="AE39" s="1958">
        <v>281</v>
      </c>
      <c r="AF39" s="1959">
        <v>339</v>
      </c>
      <c r="AG39" s="1960">
        <v>308</v>
      </c>
      <c r="AH39" s="15">
        <f>W35*Assumption!$M$5+'Agency North'!X35*Assumption!$L$5+'Agency North'!Y35*Assumption!$K$5+'Agency North'!Z35*Assumption!$J$5+'Agency North'!AA35*Assumption!$I$5+'Agency North'!AB35*Assumption!$H$5</f>
        <v>1809.85</v>
      </c>
      <c r="AI39" s="15">
        <f>X35*Assumption!$M$5+'Agency North'!Y35*Assumption!$L$5+'Agency North'!Z35*Assumption!$K$5+'Agency North'!AA35*Assumption!$J$5+'Agency North'!AB35*Assumption!$I$5+'Agency North'!AC35*Assumption!$H$5</f>
        <v>1812.4</v>
      </c>
      <c r="AJ39" s="15">
        <f>Y35*Assumption!$M$5+'Agency North'!Z35*Assumption!$L$5+'Agency North'!AA35*Assumption!$K$5+'Agency North'!AB35*Assumption!$J$5+'Agency North'!AC35*Assumption!$I$5+'Agency North'!AD35*Assumption!$H$5</f>
        <v>1716.3999999999999</v>
      </c>
      <c r="AK39" s="15">
        <f>Z35*Assumption!$M$5+'Agency North'!AA35*Assumption!$L$5+'Agency North'!AB35*Assumption!$K$5+'Agency North'!AC35*Assumption!$J$5+'Agency North'!AD35*Assumption!$I$5+'Agency North'!AE35*Assumption!$H$5</f>
        <v>1525.3000000000002</v>
      </c>
      <c r="AL39" s="96">
        <f>AA35*Assumption!$M$5+'Agency North'!AB35*Assumption!$L$5+'Agency North'!AC35*Assumption!$K$5+'Agency North'!AD35*Assumption!$J$5+'Agency North'!AE35*Assumption!$I$5+'Agency North'!AF35*Assumption!$H$5</f>
        <v>1939.4</v>
      </c>
      <c r="AM39" s="15">
        <f>AB35*Assumption!$M$5+'Agency North'!AC35*Assumption!$L$5+'Agency North'!AD35*Assumption!$K$5+'Agency North'!AE35*Assumption!$J$5+'Agency North'!AF35*Assumption!$I$5+'Agency North'!AG35*Assumption!$H$5</f>
        <v>2046.8500000000001</v>
      </c>
      <c r="AN39" s="15">
        <f>AC35*Assumption!$M$5+'Agency North'!AD35*Assumption!$L$5+'Agency North'!AE35*Assumption!$K$5+'Agency North'!AF35*Assumption!$J$5+'Agency North'!AG35*Assumption!$I$5+'Agency North'!AH35*Assumption!$H$5</f>
        <v>2066.3066724999999</v>
      </c>
      <c r="AO39" s="15">
        <f>AD35*Assumption!$M$5+'Agency North'!AE35*Assumption!$L$5+'Agency North'!AF35*Assumption!$K$5+'Agency North'!AG35*Assumption!$J$5+'Agency North'!AH35*Assumption!$I$5+'Agency North'!AI35*Assumption!$H$5</f>
        <v>2217.4781601025002</v>
      </c>
      <c r="AP39" s="15">
        <f>AE35*Assumption!$M$5+'Agency North'!AF35*Assumption!$L$5+'Agency North'!AG35*Assumption!$K$5+'Agency North'!AH35*Assumption!$J$5+'Agency North'!AI35*Assumption!$I$5+'Agency North'!AJ35*Assumption!$H$5</f>
        <v>2282.38913448125</v>
      </c>
      <c r="AQ39" s="15">
        <f>AF35*Assumption!$M$5+'Agency North'!AG35*Assumption!$L$5+'Agency North'!AH35*Assumption!$K$5+'Agency North'!AI35*Assumption!$J$5+'Agency North'!AJ35*Assumption!$I$5+'Agency North'!AK35*Assumption!$H$5</f>
        <v>2211.7692419567188</v>
      </c>
      <c r="AR39" s="15">
        <f>AG35*Assumption!$M$5+'Agency North'!AH35*Assumption!$L$5+'Agency North'!AI35*Assumption!$K$5+'Agency North'!AJ35*Assumption!$J$5+'Agency North'!AK35*Assumption!$I$5+'Agency North'!AL35*Assumption!$H$5</f>
        <v>2349.1450836806707</v>
      </c>
      <c r="AS39" s="15">
        <f>AH35*Assumption!$M$5+'Agency North'!AI35*Assumption!$L$5+'Agency North'!AJ35*Assumption!$K$5+'Agency North'!AK35*Assumption!$J$5+'Agency North'!AL35*Assumption!$I$5+'Agency North'!AM35*Assumption!$H$5</f>
        <v>2025.6218928475841</v>
      </c>
      <c r="AT39" s="15">
        <f>AI35*Assumption!$M$5+'Agency North'!AJ35*Assumption!$L$5+'Agency North'!AK35*Assumption!$K$5+'Agency North'!AL35*Assumption!$J$5+'Agency North'!AM35*Assumption!$I$5+'Agency North'!AN35*Assumption!$H$5</f>
        <v>1702.7846009374489</v>
      </c>
      <c r="AU39" s="15">
        <f>AJ35*Assumption!$M$5+'Agency North'!AK35*Assumption!$L$5+'Agency North'!AL35*Assumption!$K$5+'Agency North'!AM35*Assumption!$J$5+'Agency North'!AN35*Assumption!$I$5+'Agency North'!AO35*Assumption!$H$5</f>
        <v>1834.9397242107245</v>
      </c>
      <c r="AV39" s="15">
        <f>AK35*Assumption!$M$5+'Agency North'!AL35*Assumption!$L$5+'Agency North'!AM35*Assumption!$K$5+'Agency North'!AN35*Assumption!$J$5+'Agency North'!AO35*Assumption!$I$5+'Agency North'!AP35*Assumption!$H$5</f>
        <v>1848.4151043896813</v>
      </c>
      <c r="AW39" s="15">
        <f>AL35*Assumption!$M$5+'Agency North'!AM35*Assumption!$L$5+'Agency North'!AN35*Assumption!$K$5+'Agency North'!AO35*Assumption!$J$5+'Agency North'!AP35*Assumption!$I$5+'Agency North'!AQ35*Assumption!$H$5</f>
        <v>1934.2795844513753</v>
      </c>
      <c r="AX39" s="96">
        <f>AM35*Assumption!$M$5+'Agency North'!AN35*Assumption!$L$5+'Agency North'!AO35*Assumption!$K$5+'Agency North'!AP35*Assumption!$J$5+'Agency North'!AQ35*Assumption!$I$5+'Agency North'!AR35*Assumption!$H$5</f>
        <v>2160.4252668085692</v>
      </c>
      <c r="AY39" s="15">
        <f>AN35*Assumption!$M$5+'Agency North'!AO35*Assumption!$L$5+'Agency North'!AP35*Assumption!$K$5+'Agency North'!AQ35*Assumption!$J$5+'Agency North'!AR35*Assumption!$I$5+'Agency North'!AS35*Assumption!$H$5</f>
        <v>2347.0416545505263</v>
      </c>
      <c r="AZ39" s="15">
        <f>AO35*Assumption!$M$5+'Agency North'!AP35*Assumption!$L$5+'Agency North'!AQ35*Assumption!$K$5+'Agency North'!AR35*Assumption!$J$5+'Agency North'!AS35*Assumption!$I$5+'Agency North'!AT35*Assumption!$H$5</f>
        <v>2492.3233766171852</v>
      </c>
      <c r="BA39" s="15">
        <f>AP35*Assumption!$M$5+'Agency North'!AQ35*Assumption!$L$5+'Agency North'!AR35*Assumption!$K$5+'Agency North'!AS35*Assumption!$J$5+'Agency North'!AT35*Assumption!$I$5+'Agency North'!AU35*Assumption!$H$5</f>
        <v>2619.3466944736429</v>
      </c>
      <c r="BB39" s="15">
        <f>AQ35*Assumption!$M$5+'Agency North'!AR35*Assumption!$L$5+'Agency North'!AS35*Assumption!$K$5+'Agency North'!AT35*Assumption!$J$5+'Agency North'!AU35*Assumption!$I$5+'Agency North'!AV35*Assumption!$H$5</f>
        <v>2564.9558458692118</v>
      </c>
      <c r="BC39" s="15">
        <f>AR35*Assumption!$M$5+'Agency North'!AS35*Assumption!$L$5+'Agency North'!AT35*Assumption!$K$5+'Agency North'!AU35*Assumption!$J$5+'Agency North'!AV35*Assumption!$I$5+'Agency North'!AW35*Assumption!$H$5</f>
        <v>2634.6645333722654</v>
      </c>
      <c r="BD39" s="15">
        <f>AS35*Assumption!$M$5+'Agency North'!AT35*Assumption!$L$5+'Agency North'!AU35*Assumption!$K$5+'Agency North'!AV35*Assumption!$J$5+'Agency North'!AW35*Assumption!$I$5+'Agency North'!AX35*Assumption!$H$5</f>
        <v>2742.1975741808546</v>
      </c>
      <c r="BE39" s="15">
        <f>AT35*Assumption!$M$5+'Agency North'!AU35*Assumption!$L$5+'Agency North'!AV35*Assumption!$K$5+'Agency North'!AW35*Assumption!$J$5+'Agency North'!AX35*Assumption!$I$5+'Agency North'!AY35*Assumption!$H$5</f>
        <v>2344.0360230951205</v>
      </c>
      <c r="BF39" s="15">
        <f>AU35*Assumption!$M$5+'Agency North'!AV35*Assumption!$L$5+'Agency North'!AW35*Assumption!$K$5+'Agency North'!AX35*Assumption!$J$5+'Agency North'!AY35*Assumption!$I$5+'Agency North'!AZ35*Assumption!$H$5</f>
        <v>1993.6353849291611</v>
      </c>
      <c r="BG39" s="15">
        <f>AV35*Assumption!$M$5+'Agency North'!AW35*Assumption!$L$5+'Agency North'!AX35*Assumption!$K$5+'Agency North'!AY35*Assumption!$J$5+'Agency North'!AZ35*Assumption!$I$5+'Agency North'!BA35*Assumption!$H$5</f>
        <v>2215.7425694689332</v>
      </c>
      <c r="BH39" s="15">
        <f>AW35*Assumption!$M$5+'Agency North'!AX35*Assumption!$L$5+'Agency North'!AY35*Assumption!$K$5+'Agency North'!AZ35*Assumption!$J$5+'Agency North'!BA35*Assumption!$I$5+'Agency North'!BB35*Assumption!$H$5</f>
        <v>2364.9217521511828</v>
      </c>
      <c r="BI39" s="15">
        <f>AX35*Assumption!$M$5+'Agency North'!AY35*Assumption!$L$5+'Agency North'!AZ35*Assumption!$K$5+'Agency North'!BA35*Assumption!$J$5+'Agency North'!BB35*Assumption!$I$5+'Agency North'!BC35*Assumption!$H$5</f>
        <v>2516.2900684594647</v>
      </c>
      <c r="BJ39" s="96">
        <f>AY35*Assumption!$M$5+'Agency North'!AZ35*Assumption!$L$5+'Agency North'!BA35*Assumption!$K$5+'Agency North'!BB35*Assumption!$J$5+'Agency North'!BC35*Assumption!$I$5+'Agency North'!BD35*Assumption!$H$5</f>
        <v>2768.4806344478047</v>
      </c>
      <c r="BK39" s="15">
        <f>AZ35*Assumption!$M$5+'Agency North'!BA35*Assumption!$L$5+'Agency North'!BB35*Assumption!$K$5+'Agency North'!BC35*Assumption!$J$5+'Agency North'!BD35*Assumption!$I$5+'Agency North'!BE35*Assumption!$H$5</f>
        <v>3105.5502239482862</v>
      </c>
      <c r="BL39" s="15">
        <f>BA35*Assumption!$M$5+'Agency North'!BB35*Assumption!$L$5+'Agency North'!BC35*Assumption!$K$5+'Agency North'!BD35*Assumption!$J$5+'Agency North'!BE35*Assumption!$I$5+'Agency North'!BF35*Assumption!$H$5</f>
        <v>3283.7055303814645</v>
      </c>
      <c r="BM39" s="15">
        <f>BB35*Assumption!$M$5+'Agency North'!BC35*Assumption!$L$5+'Agency North'!BD35*Assumption!$K$5+'Agency North'!BE35*Assumption!$J$5+'Agency North'!BF35*Assumption!$I$5+'Agency North'!BG35*Assumption!$H$5</f>
        <v>3344.9734223519058</v>
      </c>
      <c r="BN39" s="15">
        <f>BC35*Assumption!$M$5+'Agency North'!BD35*Assumption!$L$5+'Agency North'!BE35*Assumption!$K$5+'Agency North'!BF35*Assumption!$J$5+'Agency North'!BG35*Assumption!$I$5+'Agency North'!BH35*Assumption!$H$5</f>
        <v>3383.9852630203077</v>
      </c>
      <c r="BO39" s="15">
        <f>BD35*Assumption!$M$5+'Agency North'!BE35*Assumption!$L$5+'Agency North'!BF35*Assumption!$K$5+'Agency North'!BG35*Assumption!$J$5+'Agency North'!BH35*Assumption!$I$5+'Agency North'!BI35*Assumption!$H$5</f>
        <v>3449.0890734973191</v>
      </c>
      <c r="BP39" s="15">
        <f>BE35*Assumption!$M$5+'Agency North'!BF35*Assumption!$L$5+'Agency North'!BG35*Assumption!$K$5+'Agency North'!BH35*Assumption!$J$5+'Agency North'!BI35*Assumption!$I$5+'Agency North'!BJ35*Assumption!$H$5</f>
        <v>3514.891132941153</v>
      </c>
      <c r="BQ39" s="15">
        <f>BF35*Assumption!$M$5+'Agency North'!BG35*Assumption!$L$5+'Agency North'!BH35*Assumption!$K$5+'Agency North'!BI35*Assumption!$J$5+'Agency North'!BJ35*Assumption!$I$5+'Agency North'!BK35*Assumption!$H$5</f>
        <v>2988.3313060475984</v>
      </c>
      <c r="BR39" s="15">
        <f>BG35*Assumption!$M$5+'Agency North'!BH35*Assumption!$L$5+'Agency North'!BI35*Assumption!$K$5+'Agency North'!BJ35*Assumption!$J$5+'Agency North'!BK35*Assumption!$I$5+'Agency North'!BL35*Assumption!$H$5</f>
        <v>2514.6052556407849</v>
      </c>
      <c r="BS39" s="15">
        <f>BH35*Assumption!$M$5+'Agency North'!BI35*Assumption!$L$5+'Agency North'!BJ35*Assumption!$K$5+'Agency North'!BK35*Assumption!$J$5+'Agency North'!BL35*Assumption!$I$5+'Agency North'!BM35*Assumption!$H$5</f>
        <v>2665.6581527003741</v>
      </c>
      <c r="BT39" s="15">
        <f>BI35*Assumption!$M$5+'Agency North'!BJ35*Assumption!$L$5+'Agency North'!BK35*Assumption!$K$5+'Agency North'!BL35*Assumption!$J$5+'Agency North'!BM35*Assumption!$I$5+'Agency North'!BN35*Assumption!$H$5</f>
        <v>2781.9287726226553</v>
      </c>
      <c r="BU39" s="15">
        <f>BJ35*Assumption!$M$5+'Agency North'!BK35*Assumption!$L$5+'Agency North'!BL35*Assumption!$K$5+'Agency North'!BM35*Assumption!$J$5+'Agency North'!BN35*Assumption!$I$5+'Agency North'!BO35*Assumption!$H$5</f>
        <v>2918.5333493643429</v>
      </c>
      <c r="BV39" s="96">
        <f>BK35*Assumption!$M$5+'Agency North'!BL35*Assumption!$L$5+'Agency North'!BM35*Assumption!$K$5+'Agency North'!BN35*Assumption!$J$5+'Agency North'!BO35*Assumption!$I$5+'Agency North'!BP35*Assumption!$H$5</f>
        <v>3198.1489616186345</v>
      </c>
      <c r="BW39" s="15">
        <f>BL35*Assumption!$M$5+'Agency North'!BM35*Assumption!$L$5+'Agency North'!BN35*Assumption!$K$5+'Agency North'!BO35*Assumption!$J$5+'Agency North'!BP35*Assumption!$I$5+'Agency North'!BQ35*Assumption!$H$5</f>
        <v>3562.5424395999598</v>
      </c>
      <c r="BX39" s="15">
        <f>BM35*Assumption!$M$5+'Agency North'!BN35*Assumption!$L$5+'Agency North'!BO35*Assumption!$K$5+'Agency North'!BP35*Assumption!$J$5+'Agency North'!BQ35*Assumption!$I$5+'Agency North'!BR35*Assumption!$H$5</f>
        <v>3744.2172296535073</v>
      </c>
      <c r="BY39" s="15">
        <f>BN35*Assumption!$M$5+'Agency North'!BO35*Assumption!$L$5+'Agency North'!BP35*Assumption!$K$5+'Agency North'!BQ35*Assumption!$J$5+'Agency North'!BR35*Assumption!$I$5+'Agency North'!BS35*Assumption!$H$5</f>
        <v>3791.6885879265078</v>
      </c>
      <c r="BZ39" s="15">
        <f>BO35*Assumption!$M$5+'Agency North'!BP35*Assumption!$L$5+'Agency North'!BQ35*Assumption!$K$5+'Agency North'!BR35*Assumption!$J$5+'Agency North'!BS35*Assumption!$I$5+'Agency North'!BT35*Assumption!$H$5</f>
        <v>3803.5578409626487</v>
      </c>
      <c r="CA39" s="15">
        <f>BP35*Assumption!$M$5+'Agency North'!BQ35*Assumption!$L$5+'Agency North'!BR35*Assumption!$K$5+'Agency North'!BS35*Assumption!$J$5+'Agency North'!BT35*Assumption!$I$5+'Agency North'!BU35*Assumption!$H$5</f>
        <v>3833.5490298757741</v>
      </c>
      <c r="CB39" s="15">
        <f>BQ35*Assumption!$M$5+'Agency North'!BR35*Assumption!$L$5+'Agency North'!BS35*Assumption!$K$5+'Agency North'!BT35*Assumption!$J$5+'Agency North'!BU35*Assumption!$I$5+'Agency North'!BV35*Assumption!$H$5</f>
        <v>3893.5605122314937</v>
      </c>
      <c r="CC39" s="15">
        <f>BR35*Assumption!$M$5+'Agency North'!BS35*Assumption!$L$5+'Agency North'!BT35*Assumption!$K$5+'Agency North'!BU35*Assumption!$J$5+'Agency North'!BV35*Assumption!$I$5+'Agency North'!BW35*Assumption!$H$5</f>
        <v>3305.8327147772038</v>
      </c>
      <c r="CD39" s="15">
        <f>BS35*Assumption!$M$5+'Agency North'!BT35*Assumption!$L$5+'Agency North'!BU35*Assumption!$K$5+'Agency North'!BV35*Assumption!$J$5+'Agency North'!BW35*Assumption!$I$5+'Agency North'!BX35*Assumption!$H$5</f>
        <v>2765.195287316134</v>
      </c>
      <c r="CE39" s="15">
        <f>BT35*Assumption!$M$5+'Agency North'!BU35*Assumption!$L$5+'Agency North'!BV35*Assumption!$K$5+'Agency North'!BW35*Assumption!$J$5+'Agency North'!BX35*Assumption!$I$5+'Agency North'!BY35*Assumption!$H$5</f>
        <v>2959.6243059120193</v>
      </c>
      <c r="CF39" s="15">
        <f>BU35*Assumption!$M$5+'Agency North'!BV35*Assumption!$L$5+'Agency North'!BW35*Assumption!$K$5+'Agency North'!BX35*Assumption!$J$5+'Agency North'!BY35*Assumption!$I$5+'Agency North'!BZ35*Assumption!$H$5</f>
        <v>3119.25745237719</v>
      </c>
      <c r="CG39" s="15">
        <f>BV35*Assumption!$M$5+'Agency North'!BW35*Assumption!$L$5+'Agency North'!BX35*Assumption!$K$5+'Agency North'!BY35*Assumption!$J$5+'Agency North'!BZ35*Assumption!$I$5+'Agency North'!CA35*Assumption!$H$5</f>
        <v>3285.40408968567</v>
      </c>
      <c r="CH39" s="96">
        <f>BW35*Assumption!$M$5+'Agency North'!BX35*Assumption!$L$5+'Agency North'!BY35*Assumption!$K$5+'Agency North'!BZ35*Assumption!$J$5+'Agency North'!CA35*Assumption!$I$5+'Agency North'!CB35*Assumption!$H$5</f>
        <v>3637.4898246152634</v>
      </c>
      <c r="CI39" s="15">
        <f>BX35*Assumption!$M$5+'Agency North'!BY35*Assumption!$L$5+'Agency North'!BZ35*Assumption!$K$5+'Agency North'!CA35*Assumption!$J$5+'Agency North'!CB35*Assumption!$I$5+'Agency North'!CC35*Assumption!$H$5</f>
        <v>4069.6282949570923</v>
      </c>
      <c r="CJ39" s="15">
        <f>BY35*Assumption!$M$5+'Agency North'!BZ35*Assumption!$L$5+'Agency North'!CA35*Assumption!$K$5+'Agency North'!CB35*Assumption!$J$5+'Agency North'!CC35*Assumption!$I$5+'Agency North'!CD35*Assumption!$H$5</f>
        <v>4289.8278983275095</v>
      </c>
      <c r="CK39" s="15">
        <f>BZ35*Assumption!$M$5+'Agency North'!CA35*Assumption!$L$5+'Agency North'!CB35*Assumption!$K$5+'Agency North'!CC35*Assumption!$J$5+'Agency North'!CD35*Assumption!$I$5+'Agency North'!CE35*Assumption!$H$5</f>
        <v>4356.0897684936817</v>
      </c>
      <c r="CL39" s="15">
        <f>CA35*Assumption!$M$5+'Agency North'!CB35*Assumption!$L$5+'Agency North'!CC35*Assumption!$K$5+'Agency North'!CD35*Assumption!$J$5+'Agency North'!CE35*Assumption!$I$5+'Agency North'!CF35*Assumption!$H$5</f>
        <v>4390.1460143669874</v>
      </c>
      <c r="CM39" s="15">
        <f>CB35*Assumption!$M$5+'Agency North'!CC35*Assumption!$L$5+'Agency North'!CD35*Assumption!$K$5+'Agency North'!CE35*Assumption!$J$5+'Agency North'!CF35*Assumption!$I$5+'Agency North'!CG35*Assumption!$H$5</f>
        <v>4442.2211816571189</v>
      </c>
      <c r="CN39" s="15">
        <f>CC35*Assumption!$M$5+'Agency North'!CD35*Assumption!$L$5+'Agency North'!CE35*Assumption!$K$5+'Agency North'!CF35*Assumption!$J$5+'Agency North'!CG35*Assumption!$I$5+'Agency North'!CH35*Assumption!$H$5</f>
        <v>4523.2292131815602</v>
      </c>
      <c r="CO39" s="15">
        <f>CD35*Assumption!$M$5+'Agency North'!CE35*Assumption!$L$5+'Agency North'!CF35*Assumption!$K$5+'Agency North'!CG35*Assumption!$J$5+'Agency North'!CH35*Assumption!$I$5+'Agency North'!CI35*Assumption!$H$5</f>
        <v>3842.7438436618113</v>
      </c>
      <c r="CP39" s="15">
        <f>CE35*Assumption!$M$5+'Agency North'!CF35*Assumption!$L$5+'Agency North'!CG35*Assumption!$K$5+'Agency North'!CH35*Assumption!$J$5+'Agency North'!CI35*Assumption!$I$5+'Agency North'!CJ35*Assumption!$H$5</f>
        <v>3216.9009652975978</v>
      </c>
      <c r="CQ39" s="15">
        <f>CF35*Assumption!$M$5+'Agency North'!CG35*Assumption!$L$5+'Agency North'!CH35*Assumption!$K$5+'Agency North'!CI35*Assumption!$J$5+'Agency North'!CJ35*Assumption!$I$5+'Agency North'!CK35*Assumption!$H$5</f>
        <v>3440.8032411986342</v>
      </c>
      <c r="CR39" s="15">
        <f>CG35*Assumption!$M$5+'Agency North'!CH35*Assumption!$L$5+'Agency North'!CI35*Assumption!$K$5+'Agency North'!CJ35*Assumption!$J$5+'Agency North'!CK35*Assumption!$I$5+'Agency North'!CL35*Assumption!$H$5</f>
        <v>3619.1551975517687</v>
      </c>
      <c r="CS39" s="15">
        <f>CH35*Assumption!$M$5+'Agency North'!CI35*Assumption!$L$5+'Agency North'!CJ35*Assumption!$K$5+'Agency North'!CK35*Assumption!$J$5+'Agency North'!CL35*Assumption!$I$5+'Agency North'!CM35*Assumption!$H$5</f>
        <v>3805.6450420403244</v>
      </c>
      <c r="CT39" s="96">
        <f>CI35*Assumption!$M$5+'Agency North'!CJ35*Assumption!$L$5+'Agency North'!CK35*Assumption!$K$5+'Agency North'!CL35*Assumption!$J$5+'Agency North'!CM35*Assumption!$I$5+'Agency North'!CN35*Assumption!$H$5</f>
        <v>4212.3137018162306</v>
      </c>
    </row>
    <row r="40" spans="1:98" x14ac:dyDescent="0.25">
      <c r="A40" s="15" t="s">
        <v>157</v>
      </c>
      <c r="B40" t="s">
        <v>2</v>
      </c>
      <c r="C40" s="8">
        <v>86</v>
      </c>
      <c r="D40">
        <v>90</v>
      </c>
      <c r="E40">
        <v>88</v>
      </c>
      <c r="F40">
        <v>88</v>
      </c>
      <c r="G40">
        <v>93</v>
      </c>
      <c r="H40">
        <v>115</v>
      </c>
      <c r="I40">
        <v>128</v>
      </c>
      <c r="J40">
        <v>146</v>
      </c>
      <c r="K40">
        <v>164</v>
      </c>
      <c r="L40">
        <v>183</v>
      </c>
      <c r="M40">
        <v>194</v>
      </c>
      <c r="N40" s="36">
        <v>217</v>
      </c>
      <c r="O40" s="1029">
        <v>273</v>
      </c>
      <c r="P40" s="1030">
        <v>315</v>
      </c>
      <c r="Q40" s="1031">
        <v>319</v>
      </c>
      <c r="R40" s="1032">
        <v>367</v>
      </c>
      <c r="S40" s="1033">
        <v>439</v>
      </c>
      <c r="T40" s="1034">
        <v>449</v>
      </c>
      <c r="U40" s="1035">
        <v>482</v>
      </c>
      <c r="V40" s="1036">
        <v>516</v>
      </c>
      <c r="W40" s="1037">
        <v>541</v>
      </c>
      <c r="X40" s="1038">
        <v>582</v>
      </c>
      <c r="Y40" s="1039">
        <v>597</v>
      </c>
      <c r="Z40" s="1040">
        <v>649</v>
      </c>
      <c r="AA40" s="1961">
        <v>725</v>
      </c>
      <c r="AB40" s="1962">
        <v>380</v>
      </c>
      <c r="AC40" s="1963">
        <v>362</v>
      </c>
      <c r="AD40" s="1964">
        <v>322</v>
      </c>
      <c r="AE40" s="1965">
        <v>318</v>
      </c>
      <c r="AF40" s="1966">
        <v>319</v>
      </c>
      <c r="AG40" s="1967">
        <v>323</v>
      </c>
      <c r="AH40" s="15">
        <f t="shared" ref="AH40:AJ40" si="201">SUM(P35:V35)*40%</f>
        <v>644.80000000000007</v>
      </c>
      <c r="AI40" s="15">
        <f t="shared" si="201"/>
        <v>747.2</v>
      </c>
      <c r="AJ40" s="15">
        <f t="shared" si="201"/>
        <v>741.2</v>
      </c>
      <c r="AK40" s="15">
        <f>SUM(S35:Y35)*40%</f>
        <v>809.6</v>
      </c>
      <c r="AL40" s="96">
        <f>SUM(T35:Z35)*40%</f>
        <v>876.80000000000007</v>
      </c>
      <c r="AM40" s="15">
        <f>SUM(U35:AA35)*35%</f>
        <v>723.09999999999991</v>
      </c>
      <c r="AN40" s="15">
        <f>SUM(V35:AB35)*35%</f>
        <v>769.65</v>
      </c>
      <c r="AO40" s="15">
        <f t="shared" ref="AO40:AW40" si="202">SUM(W35:AC35)*35%</f>
        <v>807.44999999999993</v>
      </c>
      <c r="AP40" s="15">
        <f t="shared" si="202"/>
        <v>793.09999999999991</v>
      </c>
      <c r="AQ40" s="15">
        <f t="shared" si="202"/>
        <v>807.8</v>
      </c>
      <c r="AR40" s="15">
        <f t="shared" si="202"/>
        <v>817.59999999999991</v>
      </c>
      <c r="AS40" s="15">
        <f t="shared" si="202"/>
        <v>802.55</v>
      </c>
      <c r="AT40" s="15">
        <f t="shared" si="202"/>
        <v>880.57973709999999</v>
      </c>
      <c r="AU40" s="15">
        <f t="shared" si="202"/>
        <v>927.05119911599991</v>
      </c>
      <c r="AV40" s="15">
        <f t="shared" si="202"/>
        <v>949.96019632709442</v>
      </c>
      <c r="AW40" s="15">
        <f t="shared" si="202"/>
        <v>1013.7729747533926</v>
      </c>
      <c r="AX40" s="96">
        <f>SUM(AF35:AL35)*35%</f>
        <v>1090.5363294835754</v>
      </c>
      <c r="AY40" s="15">
        <f>SUM(AG35:AM35)*35%</f>
        <v>1013.3608264080191</v>
      </c>
      <c r="AZ40" s="143">
        <f>SUM(AH35:AN35)*35%</f>
        <v>962.89758038830871</v>
      </c>
      <c r="BA40" s="143">
        <f t="shared" ref="BA40:BJ40" si="203">SUM(AI35:AO35)*35%</f>
        <v>1011.3129230945437</v>
      </c>
      <c r="BB40" s="143">
        <f t="shared" si="203"/>
        <v>1031.4646046516168</v>
      </c>
      <c r="BC40" s="143">
        <f t="shared" si="203"/>
        <v>1098.8315118886123</v>
      </c>
      <c r="BD40" s="143">
        <f t="shared" si="203"/>
        <v>1177.8597665060299</v>
      </c>
      <c r="BE40" s="143">
        <f t="shared" si="203"/>
        <v>1195.4553690713208</v>
      </c>
      <c r="BF40" s="143">
        <f t="shared" si="203"/>
        <v>1358.966929407037</v>
      </c>
      <c r="BG40" s="143">
        <f t="shared" si="203"/>
        <v>1553.7804166107621</v>
      </c>
      <c r="BH40" s="143">
        <f t="shared" si="203"/>
        <v>1593.102674478816</v>
      </c>
      <c r="BI40" s="143">
        <f t="shared" si="203"/>
        <v>1639.0367832446516</v>
      </c>
      <c r="BJ40" s="96">
        <f t="shared" si="203"/>
        <v>1686.8274137551775</v>
      </c>
      <c r="BK40" s="15">
        <f>SUM(AS35:AY35)*35%</f>
        <v>1513.9619015284859</v>
      </c>
      <c r="BL40" s="143">
        <f>SUM(AT35:AZ35)*35%</f>
        <v>1372.419875594097</v>
      </c>
      <c r="BM40" s="143">
        <f t="shared" ref="BM40:BV40" si="204">SUM(AU35:BA35)*35%</f>
        <v>1393.1289977190738</v>
      </c>
      <c r="BN40" s="143">
        <f t="shared" si="204"/>
        <v>1366.806826967703</v>
      </c>
      <c r="BO40" s="143">
        <f t="shared" si="204"/>
        <v>1382.1307512166518</v>
      </c>
      <c r="BP40" s="143">
        <f t="shared" si="204"/>
        <v>1408.7474926187929</v>
      </c>
      <c r="BQ40" s="143">
        <f t="shared" si="204"/>
        <v>1397.6891958972842</v>
      </c>
      <c r="BR40" s="143">
        <f t="shared" si="204"/>
        <v>1586.11987122099</v>
      </c>
      <c r="BS40" s="143">
        <f t="shared" si="204"/>
        <v>1797.6260288956578</v>
      </c>
      <c r="BT40" s="143">
        <f t="shared" si="204"/>
        <v>1811.025011839768</v>
      </c>
      <c r="BU40" s="143">
        <f t="shared" si="204"/>
        <v>1849.9815553657902</v>
      </c>
      <c r="BV40" s="96">
        <f t="shared" si="204"/>
        <v>1906.5052850832055</v>
      </c>
      <c r="BW40" s="223">
        <f>SUM(BE35:BK35)*35%</f>
        <v>1722.0702911270314</v>
      </c>
      <c r="BX40" s="143">
        <f>SUM(BF35:BL35)*35%</f>
        <v>1565.2054311075099</v>
      </c>
      <c r="BY40" s="143">
        <f t="shared" ref="BY40:CH40" si="205">SUM(BG35:BM35)*35%</f>
        <v>1599.3517480136948</v>
      </c>
      <c r="BZ40" s="143">
        <f t="shared" si="205"/>
        <v>1589.6829653446271</v>
      </c>
      <c r="CA40" s="143">
        <f t="shared" si="205"/>
        <v>1614.6032280539266</v>
      </c>
      <c r="CB40" s="143">
        <f t="shared" si="205"/>
        <v>1637.7160188592597</v>
      </c>
      <c r="CC40" s="143">
        <f t="shared" si="205"/>
        <v>1613.6970393775402</v>
      </c>
      <c r="CD40" s="143">
        <f t="shared" si="205"/>
        <v>1817.1821488132969</v>
      </c>
      <c r="CE40" s="143">
        <f t="shared" si="205"/>
        <v>2028.5881961158232</v>
      </c>
      <c r="CF40" s="143">
        <f t="shared" si="205"/>
        <v>2019.5340433758952</v>
      </c>
      <c r="CG40" s="143">
        <f t="shared" si="205"/>
        <v>2040.5371425989176</v>
      </c>
      <c r="CH40" s="96">
        <f t="shared" si="205"/>
        <v>2063.5694847540967</v>
      </c>
      <c r="CI40" s="15">
        <f>SUM(BQ35:BW35)*35%</f>
        <v>1861.8144547289451</v>
      </c>
      <c r="CJ40" s="143">
        <f>SUM(BR35:BX35)*35%</f>
        <v>1682.9747828153493</v>
      </c>
      <c r="CK40" s="143">
        <f t="shared" ref="CK40:CT40" si="206">SUM(BS35:BY35)*35%</f>
        <v>1717.6320509330062</v>
      </c>
      <c r="CL40" s="143">
        <f t="shared" si="206"/>
        <v>1726.1648157056979</v>
      </c>
      <c r="CM40" s="143">
        <f t="shared" si="206"/>
        <v>1764.7314754736858</v>
      </c>
      <c r="CN40" s="143">
        <f t="shared" si="206"/>
        <v>1803.2285427375784</v>
      </c>
      <c r="CO40" s="143">
        <f t="shared" si="206"/>
        <v>1812.3140928090274</v>
      </c>
      <c r="CP40" s="143">
        <f t="shared" si="206"/>
        <v>2047.0514998890872</v>
      </c>
      <c r="CQ40" s="143">
        <f t="shared" si="206"/>
        <v>2290.4160050031273</v>
      </c>
      <c r="CR40" s="143">
        <f t="shared" si="206"/>
        <v>2293.6986192320355</v>
      </c>
      <c r="CS40" s="143">
        <f t="shared" si="206"/>
        <v>2324.9692793973063</v>
      </c>
      <c r="CT40" s="96">
        <f t="shared" si="206"/>
        <v>2358.5091995073608</v>
      </c>
    </row>
    <row r="41" spans="1:98" s="1378" customFormat="1" x14ac:dyDescent="0.25">
      <c r="A41" s="15" t="s">
        <v>158</v>
      </c>
      <c r="B41" s="1378" t="s">
        <v>150</v>
      </c>
      <c r="C41" s="1379"/>
      <c r="N41" s="36"/>
      <c r="O41" s="1377"/>
      <c r="P41" s="1377"/>
      <c r="Q41" s="1377"/>
      <c r="R41" s="1377"/>
      <c r="S41" s="1377"/>
      <c r="T41" s="1377"/>
      <c r="U41" s="1377"/>
      <c r="V41" s="1377"/>
      <c r="W41" s="1377"/>
      <c r="X41" s="1377"/>
      <c r="Y41" s="1377"/>
      <c r="Z41" s="1377"/>
      <c r="AA41" s="1377"/>
      <c r="AB41" s="1968">
        <v>799</v>
      </c>
      <c r="AC41" s="1969">
        <v>902</v>
      </c>
      <c r="AD41" s="1970">
        <v>1130</v>
      </c>
      <c r="AE41" s="1971">
        <v>1301</v>
      </c>
      <c r="AF41" s="1972">
        <v>1550</v>
      </c>
      <c r="AG41" s="1973">
        <v>1761</v>
      </c>
      <c r="AH41" s="15"/>
      <c r="AI41" s="15"/>
      <c r="AJ41" s="15"/>
      <c r="AK41" s="15"/>
      <c r="AL41" s="96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96"/>
      <c r="AY41" s="15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96"/>
      <c r="BK41" s="15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96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96"/>
      <c r="CI41" s="15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96"/>
    </row>
    <row r="42" spans="1:98" s="1" customFormat="1" x14ac:dyDescent="0.25">
      <c r="A42" s="5"/>
      <c r="B42" s="1" t="s">
        <v>3</v>
      </c>
      <c r="C42" s="9">
        <f>SUM(C34:C40)</f>
        <v>1354</v>
      </c>
      <c r="D42" s="9">
        <f t="shared" ref="D42:Y42" si="207">SUM(D34:D40)</f>
        <v>1383</v>
      </c>
      <c r="E42" s="9">
        <f t="shared" si="207"/>
        <v>1474</v>
      </c>
      <c r="F42" s="9">
        <f t="shared" si="207"/>
        <v>1630</v>
      </c>
      <c r="G42" s="9">
        <f t="shared" si="207"/>
        <v>1587</v>
      </c>
      <c r="H42" s="9">
        <f t="shared" si="207"/>
        <v>1616</v>
      </c>
      <c r="I42" s="9">
        <f t="shared" si="207"/>
        <v>1642</v>
      </c>
      <c r="J42" s="9">
        <f t="shared" si="207"/>
        <v>1743</v>
      </c>
      <c r="K42" s="9">
        <f t="shared" si="207"/>
        <v>1729</v>
      </c>
      <c r="L42" s="9">
        <f t="shared" si="207"/>
        <v>1798</v>
      </c>
      <c r="M42" s="9">
        <f t="shared" si="207"/>
        <v>1892</v>
      </c>
      <c r="N42" s="98">
        <f t="shared" si="207"/>
        <v>1925</v>
      </c>
      <c r="O42" s="9">
        <f t="shared" si="207"/>
        <v>1937</v>
      </c>
      <c r="P42" s="9">
        <f t="shared" si="207"/>
        <v>1937</v>
      </c>
      <c r="Q42" s="9">
        <f t="shared" si="207"/>
        <v>2067</v>
      </c>
      <c r="R42" s="9">
        <f t="shared" si="207"/>
        <v>2120</v>
      </c>
      <c r="S42" s="9">
        <f t="shared" si="207"/>
        <v>2197</v>
      </c>
      <c r="T42" s="9">
        <f>SUM(T34:T40)</f>
        <v>2293</v>
      </c>
      <c r="U42" s="146">
        <f>SUM(U34:U40)</f>
        <v>2378</v>
      </c>
      <c r="V42" s="146">
        <f t="shared" si="207"/>
        <v>2500</v>
      </c>
      <c r="W42" s="146">
        <f t="shared" si="207"/>
        <v>2624</v>
      </c>
      <c r="X42" s="146">
        <f t="shared" si="207"/>
        <v>2812</v>
      </c>
      <c r="Y42" s="146">
        <f t="shared" si="207"/>
        <v>3031</v>
      </c>
      <c r="Z42" s="147">
        <f>SUM(Z34:Z40)</f>
        <v>3144</v>
      </c>
      <c r="AA42" s="16">
        <f t="shared" ref="AA42:CL42" si="208">SUM(AA34:AA40)</f>
        <v>3220</v>
      </c>
      <c r="AB42" s="16">
        <f t="shared" si="208"/>
        <v>2564</v>
      </c>
      <c r="AC42" s="16">
        <f t="shared" si="208"/>
        <v>2534</v>
      </c>
      <c r="AD42" s="16">
        <f t="shared" si="208"/>
        <v>2327</v>
      </c>
      <c r="AE42" s="16">
        <f t="shared" si="208"/>
        <v>2436</v>
      </c>
      <c r="AF42" s="16">
        <f t="shared" si="208"/>
        <v>2491</v>
      </c>
      <c r="AG42" s="16">
        <f t="shared" si="208"/>
        <v>2410</v>
      </c>
      <c r="AH42" s="16">
        <f t="shared" si="208"/>
        <v>4492.8421060000001</v>
      </c>
      <c r="AI42" s="16">
        <f t="shared" si="208"/>
        <v>4760.7177117600004</v>
      </c>
      <c r="AJ42" s="16">
        <f t="shared" si="208"/>
        <v>4750.2748842059837</v>
      </c>
      <c r="AK42" s="16">
        <f t="shared" si="208"/>
        <v>4729.0170120931225</v>
      </c>
      <c r="AL42" s="97">
        <f t="shared" si="208"/>
        <v>5361.3076173994878</v>
      </c>
      <c r="AM42" s="16">
        <f t="shared" si="208"/>
        <v>5013.1001559991018</v>
      </c>
      <c r="AN42" s="16">
        <f t="shared" si="208"/>
        <v>4834.4233464908903</v>
      </c>
      <c r="AO42" s="16">
        <f t="shared" si="208"/>
        <v>5084.149968313809</v>
      </c>
      <c r="AP42" s="16">
        <f t="shared" si="208"/>
        <v>5316.0598561013794</v>
      </c>
      <c r="AQ42" s="16">
        <f t="shared" si="208"/>
        <v>5449.6090639753993</v>
      </c>
      <c r="AR42" s="16">
        <f t="shared" si="208"/>
        <v>5805.2676941723348</v>
      </c>
      <c r="AS42" s="16">
        <f t="shared" si="208"/>
        <v>5782.5839576357885</v>
      </c>
      <c r="AT42" s="16">
        <f t="shared" si="208"/>
        <v>5835.7513891532426</v>
      </c>
      <c r="AU42" s="16">
        <f t="shared" si="208"/>
        <v>6181.9185049477364</v>
      </c>
      <c r="AV42" s="16">
        <f t="shared" si="208"/>
        <v>6284.1346289776029</v>
      </c>
      <c r="AW42" s="16">
        <f t="shared" si="208"/>
        <v>6505.4012874310538</v>
      </c>
      <c r="AX42" s="97">
        <f t="shared" si="208"/>
        <v>6857.9932119913065</v>
      </c>
      <c r="AY42" s="16">
        <f t="shared" si="208"/>
        <v>6546.0585347355209</v>
      </c>
      <c r="AZ42" s="16">
        <f t="shared" si="208"/>
        <v>6178.6459379835842</v>
      </c>
      <c r="BA42" s="16">
        <f t="shared" si="208"/>
        <v>6357.1169396570331</v>
      </c>
      <c r="BB42" s="16">
        <f t="shared" si="208"/>
        <v>6415.3295280602761</v>
      </c>
      <c r="BC42" s="16">
        <f t="shared" si="208"/>
        <v>6676.7134264257811</v>
      </c>
      <c r="BD42" s="16">
        <f t="shared" si="208"/>
        <v>7013.7008564765492</v>
      </c>
      <c r="BE42" s="16">
        <f t="shared" si="208"/>
        <v>6991.1790251309967</v>
      </c>
      <c r="BF42" s="16">
        <f t="shared" si="208"/>
        <v>7135.1651569200776</v>
      </c>
      <c r="BG42" s="16">
        <f t="shared" si="208"/>
        <v>7651.9716492237712</v>
      </c>
      <c r="BH42" s="16">
        <f t="shared" si="208"/>
        <v>7892.7495153758737</v>
      </c>
      <c r="BI42" s="16">
        <f t="shared" si="208"/>
        <v>8152.1220825471646</v>
      </c>
      <c r="BJ42" s="97">
        <f t="shared" si="208"/>
        <v>8549.0417947214992</v>
      </c>
      <c r="BK42" s="16">
        <f t="shared" si="208"/>
        <v>8250.0966527885557</v>
      </c>
      <c r="BL42" s="16">
        <f t="shared" si="208"/>
        <v>7784.5156296325304</v>
      </c>
      <c r="BM42" s="16">
        <f t="shared" si="208"/>
        <v>7919.511453046036</v>
      </c>
      <c r="BN42" s="16">
        <f t="shared" si="208"/>
        <v>8055.6649216219057</v>
      </c>
      <c r="BO42" s="16">
        <f t="shared" si="208"/>
        <v>8291.6830138787518</v>
      </c>
      <c r="BP42" s="16">
        <f t="shared" si="208"/>
        <v>8499.5720424504143</v>
      </c>
      <c r="BQ42" s="16">
        <f t="shared" si="208"/>
        <v>8342.0872215628588</v>
      </c>
      <c r="BR42" s="16">
        <f t="shared" si="208"/>
        <v>8402.9643217790053</v>
      </c>
      <c r="BS42" s="16">
        <f t="shared" si="208"/>
        <v>8797.9780428815284</v>
      </c>
      <c r="BT42" s="16">
        <f t="shared" si="208"/>
        <v>8938.8733206674915</v>
      </c>
      <c r="BU42" s="16">
        <f t="shared" si="208"/>
        <v>9138.0367872643019</v>
      </c>
      <c r="BV42" s="97">
        <f t="shared" si="208"/>
        <v>9515.3660731045893</v>
      </c>
      <c r="BW42" s="16">
        <f t="shared" si="208"/>
        <v>9177.8668132551138</v>
      </c>
      <c r="BX42" s="16">
        <f t="shared" si="208"/>
        <v>8652.9014488094417</v>
      </c>
      <c r="BY42" s="16">
        <f t="shared" si="208"/>
        <v>8832.8391571902011</v>
      </c>
      <c r="BZ42" s="16">
        <f t="shared" si="208"/>
        <v>9006.8284378634871</v>
      </c>
      <c r="CA42" s="16">
        <f t="shared" si="208"/>
        <v>9269.9088684121343</v>
      </c>
      <c r="CB42" s="16">
        <f t="shared" si="208"/>
        <v>9539.812355640508</v>
      </c>
      <c r="CC42" s="16">
        <f t="shared" si="208"/>
        <v>9373.1085533211663</v>
      </c>
      <c r="CD42" s="16">
        <f t="shared" si="208"/>
        <v>9441.3909331663399</v>
      </c>
      <c r="CE42" s="16">
        <f t="shared" si="208"/>
        <v>9902.1117451456867</v>
      </c>
      <c r="CF42" s="16">
        <f t="shared" si="208"/>
        <v>10086.316142922176</v>
      </c>
      <c r="CG42" s="16">
        <f t="shared" si="208"/>
        <v>10319.522021911986</v>
      </c>
      <c r="CH42" s="97">
        <f t="shared" si="208"/>
        <v>10758.210728088741</v>
      </c>
      <c r="CI42" s="16">
        <f t="shared" si="208"/>
        <v>10394.276379915926</v>
      </c>
      <c r="CJ42" s="16">
        <f t="shared" si="208"/>
        <v>9806.8288178131315</v>
      </c>
      <c r="CK42" s="16">
        <f t="shared" si="208"/>
        <v>10021.305844350885</v>
      </c>
      <c r="CL42" s="16">
        <f t="shared" si="208"/>
        <v>10252.478713607896</v>
      </c>
      <c r="CM42" s="16">
        <f t="shared" ref="CM42:CT42" si="209">SUM(CM34:CM40)</f>
        <v>10574.168050721006</v>
      </c>
      <c r="CN42" s="16">
        <f t="shared" si="209"/>
        <v>10901.031606067281</v>
      </c>
      <c r="CO42" s="16">
        <f t="shared" si="209"/>
        <v>10735.606775071554</v>
      </c>
      <c r="CP42" s="16">
        <f t="shared" si="209"/>
        <v>10804.979355236415</v>
      </c>
      <c r="CQ42" s="16">
        <f t="shared" si="209"/>
        <v>11330.963834133043</v>
      </c>
      <c r="CR42" s="16">
        <f t="shared" si="209"/>
        <v>11547.921535149795</v>
      </c>
      <c r="CS42" s="16">
        <f t="shared" si="209"/>
        <v>11815.447539421701</v>
      </c>
      <c r="CT42" s="97">
        <f t="shared" si="209"/>
        <v>12325.623897346068</v>
      </c>
    </row>
    <row r="43" spans="1:98" x14ac:dyDescent="0.25">
      <c r="A43" s="5"/>
      <c r="C43" s="1"/>
      <c r="U43" s="25"/>
      <c r="V43" s="25"/>
      <c r="W43" s="25"/>
      <c r="X43" s="25"/>
      <c r="Y43" s="25"/>
      <c r="Z43" s="174"/>
    </row>
    <row r="44" spans="1:98" x14ac:dyDescent="0.25">
      <c r="A44" s="5"/>
      <c r="B44" s="1" t="s">
        <v>89</v>
      </c>
      <c r="C44" s="1"/>
      <c r="D44" s="8">
        <f>C42</f>
        <v>1354</v>
      </c>
      <c r="E44" s="8">
        <f>D42</f>
        <v>1383</v>
      </c>
      <c r="F44" s="15">
        <f t="shared" ref="F44:BQ44" si="210">E42</f>
        <v>1474</v>
      </c>
      <c r="G44" s="15">
        <f t="shared" si="210"/>
        <v>1630</v>
      </c>
      <c r="H44" s="15">
        <f t="shared" si="210"/>
        <v>1587</v>
      </c>
      <c r="I44" s="15">
        <f t="shared" si="210"/>
        <v>1616</v>
      </c>
      <c r="J44" s="15">
        <f t="shared" si="210"/>
        <v>1642</v>
      </c>
      <c r="K44" s="15">
        <f t="shared" si="210"/>
        <v>1743</v>
      </c>
      <c r="L44" s="15">
        <f t="shared" si="210"/>
        <v>1729</v>
      </c>
      <c r="M44" s="15">
        <f t="shared" si="210"/>
        <v>1798</v>
      </c>
      <c r="N44" s="96">
        <f t="shared" si="210"/>
        <v>1892</v>
      </c>
      <c r="O44" s="15">
        <f t="shared" si="210"/>
        <v>1925</v>
      </c>
      <c r="P44" s="15">
        <f t="shared" si="210"/>
        <v>1937</v>
      </c>
      <c r="Q44" s="15">
        <f t="shared" si="210"/>
        <v>1937</v>
      </c>
      <c r="R44" s="15">
        <f t="shared" si="210"/>
        <v>2067</v>
      </c>
      <c r="S44" s="15">
        <f t="shared" si="210"/>
        <v>2120</v>
      </c>
      <c r="T44" s="15">
        <f t="shared" si="210"/>
        <v>2197</v>
      </c>
      <c r="U44" s="24">
        <f t="shared" si="210"/>
        <v>2293</v>
      </c>
      <c r="V44" s="24">
        <f t="shared" si="210"/>
        <v>2378</v>
      </c>
      <c r="W44" s="24">
        <f t="shared" si="210"/>
        <v>2500</v>
      </c>
      <c r="X44" s="24">
        <f t="shared" si="210"/>
        <v>2624</v>
      </c>
      <c r="Y44" s="24">
        <f t="shared" si="210"/>
        <v>2812</v>
      </c>
      <c r="Z44" s="145">
        <f t="shared" si="210"/>
        <v>3031</v>
      </c>
      <c r="AA44" s="15">
        <f t="shared" si="210"/>
        <v>3144</v>
      </c>
      <c r="AB44" s="15">
        <f t="shared" si="210"/>
        <v>3220</v>
      </c>
      <c r="AC44" s="15">
        <f t="shared" si="210"/>
        <v>2564</v>
      </c>
      <c r="AD44" s="15">
        <f t="shared" si="210"/>
        <v>2534</v>
      </c>
      <c r="AE44" s="15">
        <f t="shared" si="210"/>
        <v>2327</v>
      </c>
      <c r="AF44" s="15">
        <f t="shared" si="210"/>
        <v>2436</v>
      </c>
      <c r="AG44" s="15">
        <f t="shared" si="210"/>
        <v>2491</v>
      </c>
      <c r="AH44" s="15">
        <f t="shared" si="210"/>
        <v>2410</v>
      </c>
      <c r="AI44" s="15">
        <f t="shared" si="210"/>
        <v>4492.8421060000001</v>
      </c>
      <c r="AJ44" s="15">
        <f t="shared" si="210"/>
        <v>4760.7177117600004</v>
      </c>
      <c r="AK44" s="15">
        <f t="shared" si="210"/>
        <v>4750.2748842059837</v>
      </c>
      <c r="AL44" s="96">
        <f t="shared" si="210"/>
        <v>4729.0170120931225</v>
      </c>
      <c r="AM44" s="15">
        <f t="shared" si="210"/>
        <v>5361.3076173994878</v>
      </c>
      <c r="AN44" s="15">
        <f t="shared" si="210"/>
        <v>5013.1001559991018</v>
      </c>
      <c r="AO44" s="15">
        <f t="shared" si="210"/>
        <v>4834.4233464908903</v>
      </c>
      <c r="AP44" s="15">
        <f t="shared" si="210"/>
        <v>5084.149968313809</v>
      </c>
      <c r="AQ44" s="15">
        <f t="shared" si="210"/>
        <v>5316.0598561013794</v>
      </c>
      <c r="AR44" s="15">
        <f t="shared" si="210"/>
        <v>5449.6090639753993</v>
      </c>
      <c r="AS44" s="15">
        <f t="shared" si="210"/>
        <v>5805.2676941723348</v>
      </c>
      <c r="AT44" s="15">
        <f t="shared" si="210"/>
        <v>5782.5839576357885</v>
      </c>
      <c r="AU44" s="15">
        <f t="shared" si="210"/>
        <v>5835.7513891532426</v>
      </c>
      <c r="AV44" s="15">
        <f t="shared" si="210"/>
        <v>6181.9185049477364</v>
      </c>
      <c r="AW44" s="15">
        <f t="shared" si="210"/>
        <v>6284.1346289776029</v>
      </c>
      <c r="AX44" s="96">
        <f t="shared" si="210"/>
        <v>6505.4012874310538</v>
      </c>
      <c r="AY44" s="15">
        <f t="shared" si="210"/>
        <v>6857.9932119913065</v>
      </c>
      <c r="AZ44" s="15">
        <f t="shared" si="210"/>
        <v>6546.0585347355209</v>
      </c>
      <c r="BA44" s="15">
        <f t="shared" si="210"/>
        <v>6178.6459379835842</v>
      </c>
      <c r="BB44" s="15">
        <f t="shared" si="210"/>
        <v>6357.1169396570331</v>
      </c>
      <c r="BC44" s="15">
        <f t="shared" si="210"/>
        <v>6415.3295280602761</v>
      </c>
      <c r="BD44" s="15">
        <f t="shared" si="210"/>
        <v>6676.7134264257811</v>
      </c>
      <c r="BE44" s="15">
        <f t="shared" si="210"/>
        <v>7013.7008564765492</v>
      </c>
      <c r="BF44" s="15">
        <f t="shared" si="210"/>
        <v>6991.1790251309967</v>
      </c>
      <c r="BG44" s="15">
        <f t="shared" si="210"/>
        <v>7135.1651569200776</v>
      </c>
      <c r="BH44" s="15">
        <f t="shared" si="210"/>
        <v>7651.9716492237712</v>
      </c>
      <c r="BI44" s="15">
        <f t="shared" si="210"/>
        <v>7892.7495153758737</v>
      </c>
      <c r="BJ44" s="96">
        <f t="shared" si="210"/>
        <v>8152.1220825471646</v>
      </c>
      <c r="BK44" s="15">
        <f t="shared" si="210"/>
        <v>8549.0417947214992</v>
      </c>
      <c r="BL44" s="15">
        <f t="shared" si="210"/>
        <v>8250.0966527885557</v>
      </c>
      <c r="BM44" s="15">
        <f t="shared" si="210"/>
        <v>7784.5156296325304</v>
      </c>
      <c r="BN44" s="15">
        <f t="shared" si="210"/>
        <v>7919.511453046036</v>
      </c>
      <c r="BO44" s="15">
        <f t="shared" si="210"/>
        <v>8055.6649216219057</v>
      </c>
      <c r="BP44" s="15">
        <f t="shared" si="210"/>
        <v>8291.6830138787518</v>
      </c>
      <c r="BQ44" s="15">
        <f t="shared" si="210"/>
        <v>8499.5720424504143</v>
      </c>
      <c r="BR44" s="15">
        <f t="shared" ref="BR44:CT44" si="211">BQ42</f>
        <v>8342.0872215628588</v>
      </c>
      <c r="BS44" s="15">
        <f t="shared" si="211"/>
        <v>8402.9643217790053</v>
      </c>
      <c r="BT44" s="15">
        <f t="shared" si="211"/>
        <v>8797.9780428815284</v>
      </c>
      <c r="BU44" s="15">
        <f t="shared" si="211"/>
        <v>8938.8733206674915</v>
      </c>
      <c r="BV44" s="96">
        <f t="shared" si="211"/>
        <v>9138.0367872643019</v>
      </c>
      <c r="BW44" s="15">
        <f t="shared" si="211"/>
        <v>9515.3660731045893</v>
      </c>
      <c r="BX44" s="15">
        <f t="shared" si="211"/>
        <v>9177.8668132551138</v>
      </c>
      <c r="BY44" s="15">
        <f t="shared" si="211"/>
        <v>8652.9014488094417</v>
      </c>
      <c r="BZ44" s="15">
        <f t="shared" si="211"/>
        <v>8832.8391571902011</v>
      </c>
      <c r="CA44" s="15">
        <f t="shared" si="211"/>
        <v>9006.8284378634871</v>
      </c>
      <c r="CB44" s="15">
        <f t="shared" si="211"/>
        <v>9269.9088684121343</v>
      </c>
      <c r="CC44" s="15">
        <f t="shared" si="211"/>
        <v>9539.812355640508</v>
      </c>
      <c r="CD44" s="15">
        <f t="shared" si="211"/>
        <v>9373.1085533211663</v>
      </c>
      <c r="CE44" s="15">
        <f t="shared" si="211"/>
        <v>9441.3909331663399</v>
      </c>
      <c r="CF44" s="15">
        <f t="shared" si="211"/>
        <v>9902.1117451456867</v>
      </c>
      <c r="CG44" s="15">
        <f t="shared" si="211"/>
        <v>10086.316142922176</v>
      </c>
      <c r="CH44" s="96">
        <f t="shared" si="211"/>
        <v>10319.522021911986</v>
      </c>
      <c r="CI44" s="15">
        <f t="shared" si="211"/>
        <v>10758.210728088741</v>
      </c>
      <c r="CJ44" s="15">
        <f t="shared" si="211"/>
        <v>10394.276379915926</v>
      </c>
      <c r="CK44" s="15">
        <f t="shared" si="211"/>
        <v>9806.8288178131315</v>
      </c>
      <c r="CL44" s="15">
        <f t="shared" si="211"/>
        <v>10021.305844350885</v>
      </c>
      <c r="CM44" s="15">
        <f t="shared" si="211"/>
        <v>10252.478713607896</v>
      </c>
      <c r="CN44" s="15">
        <f t="shared" si="211"/>
        <v>10574.168050721006</v>
      </c>
      <c r="CO44" s="15">
        <f t="shared" si="211"/>
        <v>10901.031606067281</v>
      </c>
      <c r="CP44" s="15">
        <f t="shared" si="211"/>
        <v>10735.606775071554</v>
      </c>
      <c r="CQ44" s="15">
        <f t="shared" si="211"/>
        <v>10804.979355236415</v>
      </c>
      <c r="CR44" s="15">
        <f t="shared" si="211"/>
        <v>11330.963834133043</v>
      </c>
      <c r="CS44" s="15">
        <f t="shared" si="211"/>
        <v>11547.921535149795</v>
      </c>
      <c r="CT44" s="96">
        <f t="shared" si="211"/>
        <v>11815.447539421701</v>
      </c>
    </row>
    <row r="45" spans="1:98" s="111" customFormat="1" x14ac:dyDescent="0.25">
      <c r="B45" s="1" t="s">
        <v>74</v>
      </c>
      <c r="C45" s="125"/>
      <c r="D45" s="125">
        <f>C42+D35-D42</f>
        <v>39</v>
      </c>
      <c r="E45" s="125">
        <f t="shared" ref="E45:BP45" si="212">D42+E35-E42</f>
        <v>133</v>
      </c>
      <c r="F45" s="125">
        <f t="shared" si="212"/>
        <v>145</v>
      </c>
      <c r="G45" s="125">
        <f t="shared" si="212"/>
        <v>264</v>
      </c>
      <c r="H45" s="125">
        <f t="shared" si="212"/>
        <v>227</v>
      </c>
      <c r="I45" s="125">
        <f t="shared" si="212"/>
        <v>203</v>
      </c>
      <c r="J45" s="125">
        <f t="shared" si="212"/>
        <v>126</v>
      </c>
      <c r="K45" s="125">
        <f t="shared" si="212"/>
        <v>238</v>
      </c>
      <c r="L45" s="125">
        <f t="shared" si="212"/>
        <v>116</v>
      </c>
      <c r="M45" s="125">
        <f t="shared" si="212"/>
        <v>217</v>
      </c>
      <c r="N45" s="126">
        <f t="shared" si="212"/>
        <v>215</v>
      </c>
      <c r="O45" s="125">
        <f t="shared" si="212"/>
        <v>59</v>
      </c>
      <c r="P45" s="125">
        <f t="shared" si="212"/>
        <v>74</v>
      </c>
      <c r="Q45" s="125">
        <f t="shared" si="212"/>
        <v>190</v>
      </c>
      <c r="R45" s="125">
        <f t="shared" si="212"/>
        <v>153</v>
      </c>
      <c r="S45" s="125">
        <f t="shared" si="212"/>
        <v>136</v>
      </c>
      <c r="T45" s="125">
        <f t="shared" si="212"/>
        <v>219</v>
      </c>
      <c r="U45" s="150">
        <f t="shared" si="212"/>
        <v>161</v>
      </c>
      <c r="V45" s="150">
        <f t="shared" si="212"/>
        <v>116</v>
      </c>
      <c r="W45" s="150">
        <f t="shared" si="212"/>
        <v>206</v>
      </c>
      <c r="X45" s="150">
        <f t="shared" si="212"/>
        <v>117</v>
      </c>
      <c r="Y45" s="150">
        <f>X42+Y35-Y42</f>
        <v>158</v>
      </c>
      <c r="Z45" s="151">
        <f>Y42+Z35-Z42</f>
        <v>268</v>
      </c>
      <c r="AA45" s="127">
        <f t="shared" si="212"/>
        <v>113</v>
      </c>
      <c r="AB45" s="127">
        <f t="shared" si="212"/>
        <v>1035</v>
      </c>
      <c r="AC45" s="127">
        <f t="shared" si="212"/>
        <v>376</v>
      </c>
      <c r="AD45" s="127">
        <f t="shared" si="212"/>
        <v>496</v>
      </c>
      <c r="AE45" s="127">
        <f t="shared" si="212"/>
        <v>238</v>
      </c>
      <c r="AF45" s="127">
        <f t="shared" si="212"/>
        <v>350</v>
      </c>
      <c r="AG45" s="127">
        <f t="shared" si="212"/>
        <v>419</v>
      </c>
      <c r="AH45" s="127">
        <f t="shared" si="212"/>
        <v>-1670.9</v>
      </c>
      <c r="AI45" s="127">
        <f t="shared" si="212"/>
        <v>243.89999999999964</v>
      </c>
      <c r="AJ45" s="127">
        <f t="shared" si="212"/>
        <v>421.89710530000048</v>
      </c>
      <c r="AK45" s="127">
        <f t="shared" si="212"/>
        <v>492.58009618799861</v>
      </c>
      <c r="AL45" s="128">
        <f t="shared" si="212"/>
        <v>-65.966734648700367</v>
      </c>
      <c r="AM45" s="127">
        <f t="shared" si="212"/>
        <v>532.70602404165402</v>
      </c>
      <c r="AN45" s="127">
        <f t="shared" si="212"/>
        <v>372.49610659475366</v>
      </c>
      <c r="AO45" s="127">
        <f t="shared" si="212"/>
        <v>300.54503476632453</v>
      </c>
      <c r="AP45" s="127">
        <f t="shared" si="212"/>
        <v>337.44195099263834</v>
      </c>
      <c r="AQ45" s="127">
        <f t="shared" si="212"/>
        <v>470.38194769195161</v>
      </c>
      <c r="AR45" s="127">
        <f t="shared" si="212"/>
        <v>341.45860707082466</v>
      </c>
      <c r="AS45" s="127">
        <f t="shared" si="212"/>
        <v>639.28075738075586</v>
      </c>
      <c r="AT45" s="127">
        <f t="shared" si="212"/>
        <v>598.50701779728934</v>
      </c>
      <c r="AU45" s="127">
        <f t="shared" si="212"/>
        <v>404.26214473126311</v>
      </c>
      <c r="AV45" s="127">
        <f t="shared" si="212"/>
        <v>560.40484075381664</v>
      </c>
      <c r="AW45" s="127">
        <f t="shared" si="212"/>
        <v>479.325491086287</v>
      </c>
      <c r="AX45" s="128">
        <f t="shared" si="212"/>
        <v>387.88388960722114</v>
      </c>
      <c r="AY45" s="127">
        <f t="shared" si="212"/>
        <v>515.15045101871237</v>
      </c>
      <c r="AZ45" s="127">
        <f t="shared" si="212"/>
        <v>579.60382921217661</v>
      </c>
      <c r="BA45" s="127">
        <f t="shared" si="212"/>
        <v>532.37236799837046</v>
      </c>
      <c r="BB45" s="127">
        <f t="shared" si="212"/>
        <v>617.01046997574031</v>
      </c>
      <c r="BC45" s="127">
        <f t="shared" si="212"/>
        <v>445.01970712946058</v>
      </c>
      <c r="BD45" s="127">
        <f t="shared" si="212"/>
        <v>439.65255206651636</v>
      </c>
      <c r="BE45" s="127">
        <f t="shared" si="212"/>
        <v>731.40251202300169</v>
      </c>
      <c r="BF45" s="127">
        <f t="shared" si="212"/>
        <v>597.60300004157671</v>
      </c>
      <c r="BG45" s="127">
        <f t="shared" si="212"/>
        <v>299.68804779845505</v>
      </c>
      <c r="BH45" s="127">
        <f t="shared" si="212"/>
        <v>508.34831193146056</v>
      </c>
      <c r="BI45" s="127">
        <f t="shared" si="212"/>
        <v>527.15490128204146</v>
      </c>
      <c r="BJ45" s="128">
        <f t="shared" si="212"/>
        <v>470.98026394181579</v>
      </c>
      <c r="BK45" s="127">
        <f t="shared" si="212"/>
        <v>548.62799846115922</v>
      </c>
      <c r="BL45" s="127">
        <f t="shared" si="212"/>
        <v>726.27638949198354</v>
      </c>
      <c r="BM45" s="127">
        <f t="shared" si="212"/>
        <v>704.15421386339403</v>
      </c>
      <c r="BN45" s="127">
        <f t="shared" si="212"/>
        <v>652.71597818608552</v>
      </c>
      <c r="BO45" s="127">
        <f t="shared" si="212"/>
        <v>584.30883642471599</v>
      </c>
      <c r="BP45" s="127">
        <f t="shared" si="212"/>
        <v>644.67498503976458</v>
      </c>
      <c r="BQ45" s="127">
        <f t="shared" ref="BQ45:CT45" si="213">BP42+BQ35-BQ42</f>
        <v>956.75914134165032</v>
      </c>
      <c r="BR45" s="127">
        <f t="shared" si="213"/>
        <v>770.19178327137524</v>
      </c>
      <c r="BS45" s="127">
        <f t="shared" si="213"/>
        <v>469.69892324065404</v>
      </c>
      <c r="BT45" s="127">
        <f t="shared" si="213"/>
        <v>672.38575166257215</v>
      </c>
      <c r="BU45" s="127">
        <f t="shared" si="213"/>
        <v>649.71483508806705</v>
      </c>
      <c r="BV45" s="128">
        <f t="shared" si="213"/>
        <v>508.80433471321339</v>
      </c>
      <c r="BW45" s="127">
        <f t="shared" si="213"/>
        <v>613.62033053189953</v>
      </c>
      <c r="BX45" s="127">
        <f t="shared" si="213"/>
        <v>813.26919371806434</v>
      </c>
      <c r="BY45" s="127">
        <f t="shared" si="213"/>
        <v>750.15194115720988</v>
      </c>
      <c r="BZ45" s="127">
        <f t="shared" si="213"/>
        <v>715.10269159186828</v>
      </c>
      <c r="CA45" s="127">
        <f t="shared" si="213"/>
        <v>660.39105537985233</v>
      </c>
      <c r="CB45" s="127">
        <f t="shared" si="213"/>
        <v>688.966435210481</v>
      </c>
      <c r="CC45" s="127">
        <f t="shared" si="213"/>
        <v>1078.7961373626986</v>
      </c>
      <c r="CD45" s="127">
        <f t="shared" si="213"/>
        <v>878.51699678027762</v>
      </c>
      <c r="CE45" s="127">
        <f t="shared" si="213"/>
        <v>522.91017476173147</v>
      </c>
      <c r="CF45" s="127">
        <f t="shared" si="213"/>
        <v>755.26414955835935</v>
      </c>
      <c r="CG45" s="127">
        <f t="shared" si="213"/>
        <v>745.23083660469092</v>
      </c>
      <c r="CH45" s="128">
        <f t="shared" si="213"/>
        <v>580.61112292332655</v>
      </c>
      <c r="CI45" s="127">
        <f t="shared" si="213"/>
        <v>679.75711492594019</v>
      </c>
      <c r="CJ45" s="127">
        <f t="shared" si="213"/>
        <v>916.76014672022211</v>
      </c>
      <c r="CK45" s="127">
        <f t="shared" si="213"/>
        <v>849.73609275642048</v>
      </c>
      <c r="CL45" s="127">
        <f t="shared" si="213"/>
        <v>784.70481646821099</v>
      </c>
      <c r="CM45" s="127">
        <f t="shared" si="213"/>
        <v>732.54000554122649</v>
      </c>
      <c r="CN45" s="127">
        <f t="shared" si="213"/>
        <v>767.01418598915734</v>
      </c>
      <c r="CO45" s="127">
        <f t="shared" si="213"/>
        <v>1205.3391698828345</v>
      </c>
      <c r="CP45" s="127">
        <f t="shared" si="213"/>
        <v>1009.5303910214716</v>
      </c>
      <c r="CQ45" s="127">
        <f t="shared" si="213"/>
        <v>594.34917154405412</v>
      </c>
      <c r="CR45" s="127">
        <f t="shared" si="213"/>
        <v>852.63504864444985</v>
      </c>
      <c r="CS45" s="127">
        <f t="shared" si="213"/>
        <v>846.00843716101372</v>
      </c>
      <c r="CT45" s="128">
        <f t="shared" si="213"/>
        <v>649.52948097180524</v>
      </c>
    </row>
    <row r="46" spans="1:98" s="111" customFormat="1" x14ac:dyDescent="0.25">
      <c r="B46" s="1" t="s">
        <v>75</v>
      </c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6"/>
      <c r="O46" s="125"/>
      <c r="P46" s="125"/>
      <c r="Q46" s="125"/>
      <c r="R46" s="125"/>
      <c r="S46" s="125"/>
      <c r="T46" s="125"/>
      <c r="U46" s="150"/>
      <c r="V46" s="150"/>
      <c r="W46" s="150"/>
      <c r="X46" s="150"/>
      <c r="Y46" s="150"/>
      <c r="Z46" s="151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8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8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8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8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8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8"/>
    </row>
    <row r="47" spans="1:98" x14ac:dyDescent="0.25">
      <c r="C47" s="1"/>
    </row>
    <row r="48" spans="1:98" s="4" customFormat="1" x14ac:dyDescent="0.25">
      <c r="A48" s="116"/>
      <c r="B48"/>
      <c r="C48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12"/>
    </row>
    <row r="49" spans="1:98" s="122" customFormat="1" x14ac:dyDescent="0.25">
      <c r="A49" s="104"/>
      <c r="B49" s="122" t="s">
        <v>10</v>
      </c>
      <c r="C49" s="122">
        <f t="shared" ref="C49:BN49" si="214">C21</f>
        <v>42005</v>
      </c>
      <c r="D49" s="122">
        <f t="shared" si="214"/>
        <v>42036</v>
      </c>
      <c r="E49" s="122">
        <f t="shared" si="214"/>
        <v>42064</v>
      </c>
      <c r="F49" s="122">
        <f t="shared" si="214"/>
        <v>42095</v>
      </c>
      <c r="G49" s="122">
        <f t="shared" si="214"/>
        <v>42125</v>
      </c>
      <c r="H49" s="122">
        <f t="shared" si="214"/>
        <v>42156</v>
      </c>
      <c r="I49" s="122">
        <f t="shared" si="214"/>
        <v>42186</v>
      </c>
      <c r="J49" s="122">
        <f t="shared" si="214"/>
        <v>42217</v>
      </c>
      <c r="K49" s="122">
        <f t="shared" si="214"/>
        <v>42248</v>
      </c>
      <c r="L49" s="122">
        <f t="shared" si="214"/>
        <v>42278</v>
      </c>
      <c r="M49" s="122">
        <f t="shared" si="214"/>
        <v>42309</v>
      </c>
      <c r="N49" s="123">
        <f t="shared" si="214"/>
        <v>42339</v>
      </c>
      <c r="O49" s="122">
        <f t="shared" si="214"/>
        <v>42370</v>
      </c>
      <c r="P49" s="122">
        <f t="shared" si="214"/>
        <v>42401</v>
      </c>
      <c r="Q49" s="122">
        <f t="shared" si="214"/>
        <v>42430</v>
      </c>
      <c r="R49" s="122">
        <f t="shared" si="214"/>
        <v>42461</v>
      </c>
      <c r="S49" s="122">
        <f t="shared" si="214"/>
        <v>42491</v>
      </c>
      <c r="T49" s="122">
        <f t="shared" si="214"/>
        <v>42522</v>
      </c>
      <c r="U49" s="122">
        <f t="shared" si="214"/>
        <v>42552</v>
      </c>
      <c r="V49" s="122">
        <f t="shared" si="214"/>
        <v>42583</v>
      </c>
      <c r="W49" s="179">
        <f t="shared" si="214"/>
        <v>42614</v>
      </c>
      <c r="X49" s="179">
        <f t="shared" si="214"/>
        <v>42644</v>
      </c>
      <c r="Y49" s="179">
        <f t="shared" si="214"/>
        <v>42675</v>
      </c>
      <c r="Z49" s="180">
        <f t="shared" si="214"/>
        <v>42705</v>
      </c>
      <c r="AA49" s="122">
        <f t="shared" si="214"/>
        <v>42752</v>
      </c>
      <c r="AB49" s="122">
        <f t="shared" si="214"/>
        <v>42783</v>
      </c>
      <c r="AC49" s="122">
        <f t="shared" si="214"/>
        <v>42811</v>
      </c>
      <c r="AD49" s="122">
        <f t="shared" si="214"/>
        <v>42842</v>
      </c>
      <c r="AE49" s="122">
        <f t="shared" si="214"/>
        <v>42872</v>
      </c>
      <c r="AF49" s="122">
        <f t="shared" si="214"/>
        <v>42903</v>
      </c>
      <c r="AG49" s="122">
        <f t="shared" si="214"/>
        <v>42933</v>
      </c>
      <c r="AH49" s="122">
        <f t="shared" si="214"/>
        <v>42964</v>
      </c>
      <c r="AI49" s="122">
        <f t="shared" si="214"/>
        <v>42995</v>
      </c>
      <c r="AJ49" s="122">
        <f t="shared" si="214"/>
        <v>43025</v>
      </c>
      <c r="AK49" s="122">
        <f t="shared" si="214"/>
        <v>43056</v>
      </c>
      <c r="AL49" s="123">
        <f t="shared" si="214"/>
        <v>43086</v>
      </c>
      <c r="AM49" s="122">
        <f t="shared" si="214"/>
        <v>43118</v>
      </c>
      <c r="AN49" s="122">
        <f t="shared" si="214"/>
        <v>43149</v>
      </c>
      <c r="AO49" s="122">
        <f t="shared" si="214"/>
        <v>43177</v>
      </c>
      <c r="AP49" s="122">
        <f t="shared" si="214"/>
        <v>43208</v>
      </c>
      <c r="AQ49" s="122">
        <f t="shared" si="214"/>
        <v>43238</v>
      </c>
      <c r="AR49" s="122">
        <f t="shared" si="214"/>
        <v>43269</v>
      </c>
      <c r="AS49" s="122">
        <f t="shared" si="214"/>
        <v>43299</v>
      </c>
      <c r="AT49" s="122">
        <f t="shared" si="214"/>
        <v>43330</v>
      </c>
      <c r="AU49" s="122">
        <f t="shared" si="214"/>
        <v>43361</v>
      </c>
      <c r="AV49" s="122">
        <f t="shared" si="214"/>
        <v>43391</v>
      </c>
      <c r="AW49" s="122">
        <f t="shared" si="214"/>
        <v>43422</v>
      </c>
      <c r="AX49" s="123">
        <f t="shared" si="214"/>
        <v>43452</v>
      </c>
      <c r="AY49" s="122">
        <f t="shared" si="214"/>
        <v>43483</v>
      </c>
      <c r="AZ49" s="122">
        <f t="shared" si="214"/>
        <v>43514</v>
      </c>
      <c r="BA49" s="122">
        <f t="shared" si="214"/>
        <v>43542</v>
      </c>
      <c r="BB49" s="122">
        <f t="shared" si="214"/>
        <v>43573</v>
      </c>
      <c r="BC49" s="122">
        <f t="shared" si="214"/>
        <v>43603</v>
      </c>
      <c r="BD49" s="122">
        <f t="shared" si="214"/>
        <v>43634</v>
      </c>
      <c r="BE49" s="122">
        <f t="shared" si="214"/>
        <v>43664</v>
      </c>
      <c r="BF49" s="122">
        <f t="shared" si="214"/>
        <v>43695</v>
      </c>
      <c r="BG49" s="122">
        <f t="shared" si="214"/>
        <v>43726</v>
      </c>
      <c r="BH49" s="122">
        <f t="shared" si="214"/>
        <v>43756</v>
      </c>
      <c r="BI49" s="122">
        <f t="shared" si="214"/>
        <v>43787</v>
      </c>
      <c r="BJ49" s="123">
        <f t="shared" si="214"/>
        <v>43817</v>
      </c>
      <c r="BK49" s="122">
        <f t="shared" si="214"/>
        <v>43848</v>
      </c>
      <c r="BL49" s="122">
        <f t="shared" si="214"/>
        <v>43879</v>
      </c>
      <c r="BM49" s="122">
        <f t="shared" si="214"/>
        <v>43908</v>
      </c>
      <c r="BN49" s="122">
        <f t="shared" si="214"/>
        <v>43939</v>
      </c>
      <c r="BO49" s="122">
        <f t="shared" ref="BO49:CT49" si="215">BO21</f>
        <v>43969</v>
      </c>
      <c r="BP49" s="122">
        <f t="shared" si="215"/>
        <v>44000</v>
      </c>
      <c r="BQ49" s="122">
        <f t="shared" si="215"/>
        <v>44030</v>
      </c>
      <c r="BR49" s="122">
        <f t="shared" si="215"/>
        <v>44061</v>
      </c>
      <c r="BS49" s="122">
        <f t="shared" si="215"/>
        <v>44092</v>
      </c>
      <c r="BT49" s="122">
        <f t="shared" si="215"/>
        <v>44122</v>
      </c>
      <c r="BU49" s="122">
        <f t="shared" si="215"/>
        <v>44153</v>
      </c>
      <c r="BV49" s="123">
        <f t="shared" si="215"/>
        <v>44183</v>
      </c>
      <c r="BW49" s="122">
        <f t="shared" si="215"/>
        <v>44214</v>
      </c>
      <c r="BX49" s="122">
        <f t="shared" si="215"/>
        <v>44245</v>
      </c>
      <c r="BY49" s="122">
        <f t="shared" si="215"/>
        <v>44273</v>
      </c>
      <c r="BZ49" s="122">
        <f t="shared" si="215"/>
        <v>44304</v>
      </c>
      <c r="CA49" s="122">
        <f t="shared" si="215"/>
        <v>44334</v>
      </c>
      <c r="CB49" s="122">
        <f t="shared" si="215"/>
        <v>44365</v>
      </c>
      <c r="CC49" s="122">
        <f t="shared" si="215"/>
        <v>44395</v>
      </c>
      <c r="CD49" s="122">
        <f t="shared" si="215"/>
        <v>44426</v>
      </c>
      <c r="CE49" s="122">
        <f t="shared" si="215"/>
        <v>44457</v>
      </c>
      <c r="CF49" s="122">
        <f t="shared" si="215"/>
        <v>44487</v>
      </c>
      <c r="CG49" s="122">
        <f t="shared" si="215"/>
        <v>44518</v>
      </c>
      <c r="CH49" s="123">
        <f t="shared" si="215"/>
        <v>44548</v>
      </c>
      <c r="CI49" s="122">
        <f t="shared" si="215"/>
        <v>44579</v>
      </c>
      <c r="CJ49" s="122">
        <f t="shared" si="215"/>
        <v>44610</v>
      </c>
      <c r="CK49" s="122">
        <f t="shared" si="215"/>
        <v>44638</v>
      </c>
      <c r="CL49" s="122">
        <f t="shared" si="215"/>
        <v>44669</v>
      </c>
      <c r="CM49" s="122">
        <f t="shared" si="215"/>
        <v>44699</v>
      </c>
      <c r="CN49" s="122">
        <f t="shared" si="215"/>
        <v>44730</v>
      </c>
      <c r="CO49" s="122">
        <f t="shared" si="215"/>
        <v>44760</v>
      </c>
      <c r="CP49" s="122">
        <f t="shared" si="215"/>
        <v>44791</v>
      </c>
      <c r="CQ49" s="122">
        <f t="shared" si="215"/>
        <v>44822</v>
      </c>
      <c r="CR49" s="122">
        <f t="shared" si="215"/>
        <v>44852</v>
      </c>
      <c r="CS49" s="122">
        <f t="shared" si="215"/>
        <v>44883</v>
      </c>
      <c r="CT49" s="123">
        <f t="shared" si="215"/>
        <v>44913</v>
      </c>
    </row>
    <row r="50" spans="1:98" s="15" customFormat="1" x14ac:dyDescent="0.25">
      <c r="A50" s="4" t="s">
        <v>159</v>
      </c>
      <c r="B50" s="15" t="s">
        <v>142</v>
      </c>
      <c r="C50" s="15">
        <v>27</v>
      </c>
      <c r="D50" s="15">
        <v>25</v>
      </c>
      <c r="E50" s="15">
        <v>30</v>
      </c>
      <c r="F50" s="15">
        <v>42</v>
      </c>
      <c r="G50" s="15">
        <v>43</v>
      </c>
      <c r="H50" s="15">
        <v>41</v>
      </c>
      <c r="I50" s="15">
        <v>38</v>
      </c>
      <c r="J50" s="15">
        <v>34</v>
      </c>
      <c r="K50" s="15">
        <v>48</v>
      </c>
      <c r="L50" s="15">
        <v>42</v>
      </c>
      <c r="M50" s="15">
        <v>42</v>
      </c>
      <c r="N50" s="96">
        <v>42</v>
      </c>
      <c r="O50" s="1041">
        <v>33</v>
      </c>
      <c r="P50" s="1042">
        <v>33</v>
      </c>
      <c r="Q50" s="1043">
        <v>47</v>
      </c>
      <c r="R50" s="1044">
        <v>38</v>
      </c>
      <c r="S50" s="1045">
        <v>37</v>
      </c>
      <c r="T50" s="1046">
        <v>49</v>
      </c>
      <c r="U50" s="1047">
        <v>31</v>
      </c>
      <c r="V50" s="1048">
        <v>35</v>
      </c>
      <c r="W50" s="1049">
        <v>38</v>
      </c>
      <c r="X50" s="1050">
        <v>31</v>
      </c>
      <c r="Y50" s="1051">
        <v>31</v>
      </c>
      <c r="Z50" s="1052">
        <v>38</v>
      </c>
      <c r="AA50" s="1974">
        <v>55</v>
      </c>
      <c r="AB50" s="1975">
        <v>65</v>
      </c>
      <c r="AC50" s="1976">
        <v>73</v>
      </c>
      <c r="AD50" s="1977">
        <v>148</v>
      </c>
      <c r="AE50" s="1978">
        <v>149</v>
      </c>
      <c r="AF50" s="1979">
        <v>141</v>
      </c>
      <c r="AG50" s="1980">
        <v>114</v>
      </c>
      <c r="AH50" s="15">
        <f t="shared" ref="AH50:CL50" si="216">AH34*AH62</f>
        <v>110.53440000000008</v>
      </c>
      <c r="AI50" s="15">
        <f t="shared" si="216"/>
        <v>111.63974400000008</v>
      </c>
      <c r="AJ50" s="15">
        <f t="shared" si="216"/>
        <v>112.75614144000008</v>
      </c>
      <c r="AK50" s="15">
        <f t="shared" si="216"/>
        <v>113.88370285440007</v>
      </c>
      <c r="AL50" s="96">
        <f t="shared" si="216"/>
        <v>115.02253988294407</v>
      </c>
      <c r="AM50" s="15">
        <f t="shared" si="216"/>
        <v>63.618556701030919</v>
      </c>
      <c r="AN50" s="15">
        <f t="shared" si="216"/>
        <v>75.968749999999972</v>
      </c>
      <c r="AO50" s="15">
        <f t="shared" si="216"/>
        <v>44</v>
      </c>
      <c r="AP50" s="15">
        <f t="shared" si="216"/>
        <v>43.120000000000005</v>
      </c>
      <c r="AQ50" s="15">
        <f t="shared" si="216"/>
        <v>43.120000000000005</v>
      </c>
      <c r="AR50" s="15">
        <f t="shared" si="216"/>
        <v>43.120000000000005</v>
      </c>
      <c r="AS50" s="15">
        <f t="shared" si="216"/>
        <v>43.120000000000005</v>
      </c>
      <c r="AT50" s="15">
        <f t="shared" si="216"/>
        <v>43.120000000000005</v>
      </c>
      <c r="AU50" s="15">
        <f t="shared" si="216"/>
        <v>43.551200000000001</v>
      </c>
      <c r="AV50" s="15">
        <f t="shared" si="216"/>
        <v>43.551200000000001</v>
      </c>
      <c r="AW50" s="15">
        <f t="shared" si="216"/>
        <v>43.986711999999997</v>
      </c>
      <c r="AX50" s="96">
        <f t="shared" si="216"/>
        <v>44.42657912</v>
      </c>
      <c r="AY50" s="15">
        <f t="shared" si="216"/>
        <v>78.944845360824743</v>
      </c>
      <c r="AZ50" s="15">
        <f t="shared" si="216"/>
        <v>94.27031249999996</v>
      </c>
      <c r="BA50" s="15">
        <f t="shared" si="216"/>
        <v>56.160000000000004</v>
      </c>
      <c r="BB50" s="15">
        <f t="shared" si="216"/>
        <v>52.998400000000004</v>
      </c>
      <c r="BC50" s="15">
        <f t="shared" si="216"/>
        <v>52.998400000000004</v>
      </c>
      <c r="BD50" s="15">
        <f t="shared" si="216"/>
        <v>52.998400000000004</v>
      </c>
      <c r="BE50" s="15">
        <f t="shared" si="216"/>
        <v>52.998400000000004</v>
      </c>
      <c r="BF50" s="15">
        <f t="shared" si="216"/>
        <v>52.998400000000004</v>
      </c>
      <c r="BG50" s="15">
        <f t="shared" si="216"/>
        <v>53.528384000000003</v>
      </c>
      <c r="BH50" s="15">
        <f t="shared" si="216"/>
        <v>53.528384000000003</v>
      </c>
      <c r="BI50" s="15">
        <f t="shared" si="216"/>
        <v>54.063667840000001</v>
      </c>
      <c r="BJ50" s="96">
        <f t="shared" si="216"/>
        <v>54.604304518399999</v>
      </c>
      <c r="BK50" s="15">
        <f t="shared" si="216"/>
        <v>91.090206185567013</v>
      </c>
      <c r="BL50" s="15">
        <f t="shared" si="216"/>
        <v>108.77343749999996</v>
      </c>
      <c r="BM50" s="15">
        <f t="shared" si="216"/>
        <v>64.800000000000011</v>
      </c>
      <c r="BN50" s="15">
        <f t="shared" si="216"/>
        <v>62.375040000000006</v>
      </c>
      <c r="BO50" s="15">
        <f t="shared" si="216"/>
        <v>62.375040000000006</v>
      </c>
      <c r="BP50" s="15">
        <f t="shared" si="216"/>
        <v>62.375040000000006</v>
      </c>
      <c r="BQ50" s="15">
        <f t="shared" si="216"/>
        <v>62.986560000000011</v>
      </c>
      <c r="BR50" s="15">
        <f t="shared" si="216"/>
        <v>62.986560000000011</v>
      </c>
      <c r="BS50" s="15">
        <f t="shared" si="216"/>
        <v>64.851696000000004</v>
      </c>
      <c r="BT50" s="15">
        <f t="shared" si="216"/>
        <v>64.851696000000004</v>
      </c>
      <c r="BU50" s="15">
        <f t="shared" si="216"/>
        <v>65.500212959999999</v>
      </c>
      <c r="BV50" s="96">
        <f t="shared" si="216"/>
        <v>66.155215089600006</v>
      </c>
      <c r="BW50" s="15">
        <f t="shared" si="216"/>
        <v>103.23556701030928</v>
      </c>
      <c r="BX50" s="15">
        <f t="shared" si="216"/>
        <v>123.27656249999995</v>
      </c>
      <c r="BY50" s="15">
        <f t="shared" si="216"/>
        <v>73.440000000000012</v>
      </c>
      <c r="BZ50" s="15">
        <f t="shared" si="216"/>
        <v>70.69171200000001</v>
      </c>
      <c r="CA50" s="15">
        <f t="shared" si="216"/>
        <v>74.226297600000009</v>
      </c>
      <c r="CB50" s="15">
        <f t="shared" si="216"/>
        <v>74.226297600000009</v>
      </c>
      <c r="CC50" s="15">
        <f t="shared" si="216"/>
        <v>74.954006400000026</v>
      </c>
      <c r="CD50" s="15">
        <f t="shared" si="216"/>
        <v>74.954006400000026</v>
      </c>
      <c r="CE50" s="15">
        <f t="shared" si="216"/>
        <v>77.173518240000021</v>
      </c>
      <c r="CF50" s="15">
        <f t="shared" si="216"/>
        <v>77.173518240000021</v>
      </c>
      <c r="CG50" s="15">
        <f t="shared" si="216"/>
        <v>77.9452534224</v>
      </c>
      <c r="CH50" s="96">
        <f t="shared" si="216"/>
        <v>78.724705956624007</v>
      </c>
      <c r="CI50" s="15">
        <f t="shared" si="216"/>
        <v>115.38092783505155</v>
      </c>
      <c r="CJ50" s="15">
        <f t="shared" si="216"/>
        <v>137.77968749999994</v>
      </c>
      <c r="CK50" s="15">
        <f t="shared" si="216"/>
        <v>82.080000000000013</v>
      </c>
      <c r="CL50" s="15">
        <f t="shared" si="216"/>
        <v>79.008384000000007</v>
      </c>
      <c r="CM50" s="15">
        <f t="shared" ref="CM50:CT50" si="217">CM34*CM62</f>
        <v>82.958803200000006</v>
      </c>
      <c r="CN50" s="15">
        <f t="shared" si="217"/>
        <v>82.958803200000006</v>
      </c>
      <c r="CO50" s="15">
        <f t="shared" si="217"/>
        <v>83.772124800000029</v>
      </c>
      <c r="CP50" s="15">
        <f t="shared" si="217"/>
        <v>83.772124800000029</v>
      </c>
      <c r="CQ50" s="15">
        <f t="shared" si="217"/>
        <v>86.252755680000021</v>
      </c>
      <c r="CR50" s="15">
        <f t="shared" si="217"/>
        <v>86.252755680000021</v>
      </c>
      <c r="CS50" s="15">
        <f t="shared" si="217"/>
        <v>88.857588901536005</v>
      </c>
      <c r="CT50" s="96">
        <f t="shared" si="217"/>
        <v>89.746164790551376</v>
      </c>
    </row>
    <row r="51" spans="1:98" s="15" customFormat="1" x14ac:dyDescent="0.25">
      <c r="A51" s="4" t="s">
        <v>160</v>
      </c>
      <c r="B51" s="15" t="s">
        <v>5</v>
      </c>
      <c r="C51" s="15">
        <v>45</v>
      </c>
      <c r="D51" s="15">
        <v>20</v>
      </c>
      <c r="E51" s="15">
        <v>61</v>
      </c>
      <c r="F51" s="15">
        <v>76</v>
      </c>
      <c r="G51" s="15">
        <v>73</v>
      </c>
      <c r="H51" s="15">
        <v>107</v>
      </c>
      <c r="I51" s="15">
        <v>95</v>
      </c>
      <c r="J51" s="15">
        <v>76</v>
      </c>
      <c r="K51" s="15">
        <v>79</v>
      </c>
      <c r="L51" s="15">
        <v>71</v>
      </c>
      <c r="M51" s="15">
        <v>120</v>
      </c>
      <c r="N51" s="96">
        <v>115</v>
      </c>
      <c r="O51" s="1053">
        <v>13</v>
      </c>
      <c r="P51" s="1054">
        <v>23</v>
      </c>
      <c r="Q51" s="1055">
        <v>114</v>
      </c>
      <c r="R51" s="1056">
        <v>69</v>
      </c>
      <c r="S51" s="1057">
        <v>74</v>
      </c>
      <c r="T51" s="1058">
        <v>116</v>
      </c>
      <c r="U51" s="1059">
        <v>79</v>
      </c>
      <c r="V51" s="1060">
        <v>75</v>
      </c>
      <c r="W51" s="1061">
        <v>127</v>
      </c>
      <c r="X51" s="1062">
        <v>89</v>
      </c>
      <c r="Y51" s="1063">
        <v>127</v>
      </c>
      <c r="Z51" s="1064">
        <v>174</v>
      </c>
      <c r="AA51" s="1981">
        <v>47</v>
      </c>
      <c r="AB51" s="1982">
        <v>122</v>
      </c>
      <c r="AC51" s="1983">
        <v>143</v>
      </c>
      <c r="AD51" s="1984">
        <v>143</v>
      </c>
      <c r="AE51" s="1985">
        <v>154</v>
      </c>
      <c r="AF51" s="1986">
        <v>208</v>
      </c>
      <c r="AG51" s="1987">
        <v>155</v>
      </c>
      <c r="AH51" s="15">
        <f t="shared" ref="AH51:CL51" si="218">AH35*AH63</f>
        <v>173.59229258223425</v>
      </c>
      <c r="AI51" s="15">
        <f t="shared" si="218"/>
        <v>217.81872353309643</v>
      </c>
      <c r="AJ51" s="15">
        <f t="shared" si="218"/>
        <v>176.87179499723987</v>
      </c>
      <c r="AK51" s="15">
        <f t="shared" si="218"/>
        <v>204.63329323843772</v>
      </c>
      <c r="AL51" s="96">
        <f t="shared" si="218"/>
        <v>248.33882193613596</v>
      </c>
      <c r="AM51" s="15">
        <f t="shared" si="218"/>
        <v>46.798206841388335</v>
      </c>
      <c r="AN51" s="15">
        <f t="shared" si="218"/>
        <v>84.925610314962057</v>
      </c>
      <c r="AO51" s="15">
        <f t="shared" si="218"/>
        <v>192.59507980623502</v>
      </c>
      <c r="AP51" s="15">
        <f t="shared" si="218"/>
        <v>195.28768070161158</v>
      </c>
      <c r="AQ51" s="15">
        <f t="shared" si="218"/>
        <v>207.14838635912804</v>
      </c>
      <c r="AR51" s="15">
        <f t="shared" si="218"/>
        <v>241.50232450667002</v>
      </c>
      <c r="AS51" s="15">
        <f t="shared" si="218"/>
        <v>213.60770593105954</v>
      </c>
      <c r="AT51" s="15">
        <f t="shared" si="218"/>
        <v>228.01717527086745</v>
      </c>
      <c r="AU51" s="15">
        <f t="shared" si="218"/>
        <v>265.19663001928905</v>
      </c>
      <c r="AV51" s="15">
        <f t="shared" si="218"/>
        <v>234.1657716246944</v>
      </c>
      <c r="AW51" s="15">
        <f t="shared" si="218"/>
        <v>250.06037706365086</v>
      </c>
      <c r="AX51" s="96">
        <f t="shared" si="218"/>
        <v>266.93890023327629</v>
      </c>
      <c r="AY51" s="15">
        <f t="shared" si="218"/>
        <v>54.123134412192947</v>
      </c>
      <c r="AZ51" s="15">
        <f t="shared" si="218"/>
        <v>97.624404280703871</v>
      </c>
      <c r="BA51" s="15">
        <f t="shared" si="218"/>
        <v>268.69879373594779</v>
      </c>
      <c r="BB51" s="15">
        <f t="shared" si="218"/>
        <v>240.86556938495082</v>
      </c>
      <c r="BC51" s="15">
        <f t="shared" si="218"/>
        <v>251.98829415216417</v>
      </c>
      <c r="BD51" s="15">
        <f t="shared" si="218"/>
        <v>279.81344456508657</v>
      </c>
      <c r="BE51" s="15">
        <f t="shared" si="218"/>
        <v>255.40063557537223</v>
      </c>
      <c r="BF51" s="15">
        <f t="shared" si="218"/>
        <v>269.85692257627551</v>
      </c>
      <c r="BG51" s="15">
        <f t="shared" si="218"/>
        <v>300.0853995552315</v>
      </c>
      <c r="BH51" s="15">
        <f t="shared" si="218"/>
        <v>275.32557466871162</v>
      </c>
      <c r="BI51" s="15">
        <f t="shared" si="218"/>
        <v>291.96234882168267</v>
      </c>
      <c r="BJ51" s="96">
        <f t="shared" si="218"/>
        <v>325.3898522172596</v>
      </c>
      <c r="BK51" s="15">
        <f t="shared" si="218"/>
        <v>66.498867455348361</v>
      </c>
      <c r="BL51" s="15">
        <f t="shared" si="218"/>
        <v>119.94006322601773</v>
      </c>
      <c r="BM51" s="15">
        <f t="shared" si="218"/>
        <v>317.1987140906682</v>
      </c>
      <c r="BN51" s="15">
        <f t="shared" si="218"/>
        <v>287.03361922990308</v>
      </c>
      <c r="BO51" s="15">
        <f t="shared" si="218"/>
        <v>298.47956243927251</v>
      </c>
      <c r="BP51" s="15">
        <f t="shared" si="218"/>
        <v>313.31125931051969</v>
      </c>
      <c r="BQ51" s="15">
        <f t="shared" si="218"/>
        <v>296.60735615675787</v>
      </c>
      <c r="BR51" s="15">
        <f t="shared" si="218"/>
        <v>311.49024732471071</v>
      </c>
      <c r="BS51" s="15">
        <f t="shared" si="218"/>
        <v>333.69729736711457</v>
      </c>
      <c r="BT51" s="15">
        <f t="shared" si="218"/>
        <v>313.84955835017803</v>
      </c>
      <c r="BU51" s="15">
        <f t="shared" si="218"/>
        <v>330.86260607858463</v>
      </c>
      <c r="BV51" s="96">
        <f t="shared" si="218"/>
        <v>348.83723995858685</v>
      </c>
      <c r="BW51" s="15">
        <f t="shared" si="218"/>
        <v>77.217257416340004</v>
      </c>
      <c r="BX51" s="15">
        <f t="shared" si="218"/>
        <v>139.27419960355186</v>
      </c>
      <c r="BY51" s="15">
        <f t="shared" si="218"/>
        <v>369.1525819016199</v>
      </c>
      <c r="BZ51" s="15">
        <f t="shared" si="218"/>
        <v>339.67502741902183</v>
      </c>
      <c r="CA51" s="15">
        <f t="shared" si="218"/>
        <v>352.80962160110363</v>
      </c>
      <c r="CB51" s="15">
        <f t="shared" si="218"/>
        <v>369.996827245612</v>
      </c>
      <c r="CC51" s="15">
        <f t="shared" si="218"/>
        <v>355.39733180727256</v>
      </c>
      <c r="CD51" s="15">
        <f t="shared" si="218"/>
        <v>372.6101611361687</v>
      </c>
      <c r="CE51" s="15">
        <f t="shared" si="218"/>
        <v>398.56795691699062</v>
      </c>
      <c r="CF51" s="15">
        <f t="shared" si="218"/>
        <v>380.67330589046259</v>
      </c>
      <c r="CG51" s="15">
        <f t="shared" si="218"/>
        <v>400.42786699827735</v>
      </c>
      <c r="CH51" s="96">
        <f t="shared" si="218"/>
        <v>421.32271856924467</v>
      </c>
      <c r="CI51" s="15">
        <f t="shared" si="218"/>
        <v>88.319836722511184</v>
      </c>
      <c r="CJ51" s="15">
        <f t="shared" si="218"/>
        <v>159.08476400650184</v>
      </c>
      <c r="CK51" s="15">
        <f t="shared" si="218"/>
        <v>422.38618704785767</v>
      </c>
      <c r="CL51" s="15">
        <f t="shared" si="218"/>
        <v>388.11314410358563</v>
      </c>
      <c r="CM51" s="15">
        <f t="shared" ref="CM51:CT51" si="219">CM35*CM63</f>
        <v>402.7652841805824</v>
      </c>
      <c r="CN51" s="15">
        <f t="shared" si="219"/>
        <v>422.09196911640026</v>
      </c>
      <c r="CO51" s="15">
        <f t="shared" si="219"/>
        <v>405.20325316738217</v>
      </c>
      <c r="CP51" s="15">
        <f t="shared" si="219"/>
        <v>424.59914937508864</v>
      </c>
      <c r="CQ51" s="15">
        <f t="shared" si="219"/>
        <v>453.95997090424731</v>
      </c>
      <c r="CR51" s="15">
        <f t="shared" si="219"/>
        <v>433.39972277419491</v>
      </c>
      <c r="CS51" s="15">
        <f t="shared" si="219"/>
        <v>464.8313154929009</v>
      </c>
      <c r="CT51" s="96">
        <f t="shared" si="219"/>
        <v>488.94604991748116</v>
      </c>
    </row>
    <row r="52" spans="1:98" s="15" customFormat="1" x14ac:dyDescent="0.25">
      <c r="A52" s="4" t="s">
        <v>161</v>
      </c>
      <c r="B52" s="15" t="s">
        <v>6</v>
      </c>
      <c r="C52" s="15">
        <v>60</v>
      </c>
      <c r="D52" s="15">
        <v>42</v>
      </c>
      <c r="E52" s="15">
        <v>21</v>
      </c>
      <c r="F52" s="15">
        <v>72</v>
      </c>
      <c r="G52" s="15">
        <v>80</v>
      </c>
      <c r="H52" s="15">
        <v>71</v>
      </c>
      <c r="I52" s="15">
        <v>79</v>
      </c>
      <c r="J52" s="15">
        <v>49</v>
      </c>
      <c r="K52" s="15">
        <v>63</v>
      </c>
      <c r="L52" s="15">
        <v>63</v>
      </c>
      <c r="M52" s="15">
        <v>48</v>
      </c>
      <c r="N52" s="96">
        <v>125</v>
      </c>
      <c r="O52" s="1065">
        <v>37</v>
      </c>
      <c r="P52" s="1066">
        <v>14</v>
      </c>
      <c r="Q52" s="1067">
        <v>24</v>
      </c>
      <c r="R52" s="1068">
        <v>87</v>
      </c>
      <c r="S52" s="1069">
        <v>59</v>
      </c>
      <c r="T52" s="1070">
        <v>68</v>
      </c>
      <c r="U52" s="1071">
        <v>85</v>
      </c>
      <c r="V52" s="1072">
        <v>70</v>
      </c>
      <c r="W52" s="1073">
        <v>71</v>
      </c>
      <c r="X52" s="1074">
        <v>99</v>
      </c>
      <c r="Y52" s="1075">
        <v>106</v>
      </c>
      <c r="Z52" s="1076">
        <v>106</v>
      </c>
      <c r="AA52" s="1988">
        <v>55</v>
      </c>
      <c r="AB52" s="1989">
        <v>46</v>
      </c>
      <c r="AC52" s="1990">
        <v>95</v>
      </c>
      <c r="AD52" s="1991">
        <v>74</v>
      </c>
      <c r="AE52" s="1992">
        <v>76</v>
      </c>
      <c r="AF52" s="1993">
        <v>88</v>
      </c>
      <c r="AG52" s="1994">
        <v>63</v>
      </c>
      <c r="AH52" s="15">
        <f t="shared" ref="AH52:CL52" si="220">AH36*AH64</f>
        <v>59.493609958506283</v>
      </c>
      <c r="AI52" s="15">
        <f t="shared" si="220"/>
        <v>73.233734348071437</v>
      </c>
      <c r="AJ52" s="15">
        <f t="shared" si="220"/>
        <v>91.891628931060751</v>
      </c>
      <c r="AK52" s="15">
        <f t="shared" si="220"/>
        <v>74.617264717316417</v>
      </c>
      <c r="AL52" s="96">
        <f t="shared" si="220"/>
        <v>86.329064573506599</v>
      </c>
      <c r="AM52" s="15">
        <f t="shared" si="220"/>
        <v>83.827886923205838</v>
      </c>
      <c r="AN52" s="15">
        <f t="shared" si="220"/>
        <v>30.481241405381258</v>
      </c>
      <c r="AO52" s="15">
        <f t="shared" si="220"/>
        <v>48.454824271635417</v>
      </c>
      <c r="AP52" s="15">
        <f t="shared" si="220"/>
        <v>134.81655586436452</v>
      </c>
      <c r="AQ52" s="15">
        <f t="shared" si="220"/>
        <v>139.49120050115113</v>
      </c>
      <c r="AR52" s="15">
        <f t="shared" si="220"/>
        <v>149.44276444479954</v>
      </c>
      <c r="AS52" s="15">
        <f t="shared" si="220"/>
        <v>172.50166036190717</v>
      </c>
      <c r="AT52" s="15">
        <f t="shared" si="220"/>
        <v>154.10270213597869</v>
      </c>
      <c r="AU52" s="15">
        <f t="shared" si="220"/>
        <v>164.4981050168401</v>
      </c>
      <c r="AV52" s="15">
        <f t="shared" si="220"/>
        <v>189.4261642994922</v>
      </c>
      <c r="AW52" s="15">
        <f t="shared" si="220"/>
        <v>168.93387810067242</v>
      </c>
      <c r="AX52" s="96">
        <f t="shared" si="220"/>
        <v>180.4007005959196</v>
      </c>
      <c r="AY52" s="15">
        <f t="shared" si="220"/>
        <v>115.08635312278382</v>
      </c>
      <c r="AZ52" s="15">
        <f t="shared" si="220"/>
        <v>35.252212359874449</v>
      </c>
      <c r="BA52" s="15">
        <f t="shared" si="220"/>
        <v>57.291632764264897</v>
      </c>
      <c r="BB52" s="15">
        <f t="shared" si="220"/>
        <v>181.12289059237963</v>
      </c>
      <c r="BC52" s="15">
        <f t="shared" si="220"/>
        <v>172.04683527496491</v>
      </c>
      <c r="BD52" s="15">
        <f t="shared" si="220"/>
        <v>181.79155506691845</v>
      </c>
      <c r="BE52" s="15">
        <f t="shared" si="220"/>
        <v>199.86674611791901</v>
      </c>
      <c r="BF52" s="15">
        <f t="shared" si="220"/>
        <v>184.25331566508999</v>
      </c>
      <c r="BG52" s="15">
        <f t="shared" si="220"/>
        <v>194.68249414431307</v>
      </c>
      <c r="BH52" s="15">
        <f t="shared" si="220"/>
        <v>214.34671396802258</v>
      </c>
      <c r="BI52" s="15">
        <f t="shared" si="220"/>
        <v>198.62773601099914</v>
      </c>
      <c r="BJ52" s="96">
        <f t="shared" si="220"/>
        <v>210.62998022135685</v>
      </c>
      <c r="BK52" s="15">
        <f t="shared" si="220"/>
        <v>134.89089206628461</v>
      </c>
      <c r="BL52" s="15">
        <f t="shared" si="220"/>
        <v>43.312942287743255</v>
      </c>
      <c r="BM52" s="15">
        <f t="shared" si="220"/>
        <v>70.387748910708908</v>
      </c>
      <c r="BN52" s="15">
        <f t="shared" si="220"/>
        <v>218.09173808811721</v>
      </c>
      <c r="BO52" s="15">
        <f t="shared" si="220"/>
        <v>205.0240137356451</v>
      </c>
      <c r="BP52" s="15">
        <f t="shared" si="220"/>
        <v>215.33168433118945</v>
      </c>
      <c r="BQ52" s="15">
        <f t="shared" si="220"/>
        <v>225.98781308811996</v>
      </c>
      <c r="BR52" s="15">
        <f t="shared" si="220"/>
        <v>213.98102122737532</v>
      </c>
      <c r="BS52" s="15">
        <f t="shared" si="220"/>
        <v>229.08141975579457</v>
      </c>
      <c r="BT52" s="15">
        <f t="shared" si="220"/>
        <v>238.35521240508191</v>
      </c>
      <c r="BU52" s="15">
        <f t="shared" si="220"/>
        <v>226.42003852405711</v>
      </c>
      <c r="BV52" s="96">
        <f t="shared" si="220"/>
        <v>238.69373724240756</v>
      </c>
      <c r="BW52" s="15">
        <f t="shared" si="220"/>
        <v>144.61104476158104</v>
      </c>
      <c r="BX52" s="15">
        <f t="shared" si="220"/>
        <v>50.294189090324998</v>
      </c>
      <c r="BY52" s="15">
        <f t="shared" si="220"/>
        <v>81.734135598723157</v>
      </c>
      <c r="BZ52" s="15">
        <f t="shared" si="220"/>
        <v>253.81290853413603</v>
      </c>
      <c r="CA52" s="15">
        <f t="shared" si="220"/>
        <v>242.62501958501565</v>
      </c>
      <c r="CB52" s="15">
        <f t="shared" si="220"/>
        <v>254.52694129793912</v>
      </c>
      <c r="CC52" s="15">
        <f t="shared" si="220"/>
        <v>266.87446222897785</v>
      </c>
      <c r="CD52" s="15">
        <f t="shared" si="220"/>
        <v>256.39378937524663</v>
      </c>
      <c r="CE52" s="15">
        <f t="shared" si="220"/>
        <v>274.03125928218236</v>
      </c>
      <c r="CF52" s="15">
        <f t="shared" si="220"/>
        <v>284.69139779785053</v>
      </c>
      <c r="CG52" s="15">
        <f t="shared" si="220"/>
        <v>274.62859924954813</v>
      </c>
      <c r="CH52" s="96">
        <f t="shared" si="220"/>
        <v>288.88010404875735</v>
      </c>
      <c r="CI52" s="15">
        <f t="shared" si="220"/>
        <v>166.34287402321215</v>
      </c>
      <c r="CJ52" s="15">
        <f t="shared" si="220"/>
        <v>57.525671296487111</v>
      </c>
      <c r="CK52" s="15">
        <f t="shared" si="220"/>
        <v>93.360117739040973</v>
      </c>
      <c r="CL52" s="15">
        <f t="shared" si="220"/>
        <v>290.41396949468265</v>
      </c>
      <c r="CM52" s="15">
        <f t="shared" ref="CM52:CT52" si="221">CM36*CM64</f>
        <v>277.22367435970409</v>
      </c>
      <c r="CN52" s="15">
        <f t="shared" si="221"/>
        <v>290.56638358742021</v>
      </c>
      <c r="CO52" s="15">
        <f t="shared" si="221"/>
        <v>304.45008976883213</v>
      </c>
      <c r="CP52" s="15">
        <f t="shared" si="221"/>
        <v>292.3252040707543</v>
      </c>
      <c r="CQ52" s="15">
        <f t="shared" si="221"/>
        <v>312.26587927342689</v>
      </c>
      <c r="CR52" s="15">
        <f t="shared" si="221"/>
        <v>324.25712207446247</v>
      </c>
      <c r="CS52" s="15">
        <f t="shared" si="221"/>
        <v>318.920281715697</v>
      </c>
      <c r="CT52" s="96">
        <f t="shared" si="221"/>
        <v>335.34259189130717</v>
      </c>
    </row>
    <row r="53" spans="1:98" s="15" customFormat="1" x14ac:dyDescent="0.25">
      <c r="A53" s="4" t="s">
        <v>162</v>
      </c>
      <c r="B53" s="15" t="s">
        <v>7</v>
      </c>
      <c r="C53" s="15">
        <v>60</v>
      </c>
      <c r="D53" s="15">
        <v>62</v>
      </c>
      <c r="E53" s="15">
        <v>92</v>
      </c>
      <c r="F53" s="15">
        <v>52</v>
      </c>
      <c r="G53" s="15">
        <v>72</v>
      </c>
      <c r="H53" s="15">
        <v>138</v>
      </c>
      <c r="I53" s="15">
        <v>123</v>
      </c>
      <c r="J53" s="15">
        <v>74</v>
      </c>
      <c r="K53" s="15">
        <v>110</v>
      </c>
      <c r="L53" s="15">
        <v>76</v>
      </c>
      <c r="M53" s="15">
        <v>107</v>
      </c>
      <c r="N53" s="96">
        <v>121</v>
      </c>
      <c r="O53" s="1077">
        <v>50</v>
      </c>
      <c r="P53" s="1078">
        <v>56</v>
      </c>
      <c r="Q53" s="1079">
        <v>54</v>
      </c>
      <c r="R53" s="1080">
        <v>25</v>
      </c>
      <c r="S53" s="1081">
        <v>80</v>
      </c>
      <c r="T53" s="1082">
        <v>99</v>
      </c>
      <c r="U53" s="1083">
        <v>73</v>
      </c>
      <c r="V53" s="1084">
        <v>76</v>
      </c>
      <c r="W53" s="1085">
        <v>72</v>
      </c>
      <c r="X53" s="1086">
        <v>64</v>
      </c>
      <c r="Y53" s="1087">
        <v>107</v>
      </c>
      <c r="Z53" s="1088">
        <v>166</v>
      </c>
      <c r="AA53" s="1995">
        <v>84</v>
      </c>
      <c r="AB53" s="1996">
        <v>124</v>
      </c>
      <c r="AC53" s="1997">
        <v>87</v>
      </c>
      <c r="AD53" s="1998">
        <v>67</v>
      </c>
      <c r="AE53" s="1999">
        <v>81</v>
      </c>
      <c r="AF53" s="2000">
        <v>86</v>
      </c>
      <c r="AG53" s="2001">
        <v>79</v>
      </c>
      <c r="AH53" s="15">
        <f t="shared" ref="AH53:CL53" si="222">AH37*AH65</f>
        <v>53.669934440559395</v>
      </c>
      <c r="AI53" s="15">
        <f t="shared" si="222"/>
        <v>45.239116590909049</v>
      </c>
      <c r="AJ53" s="15">
        <f t="shared" si="222"/>
        <v>55.687147726801776</v>
      </c>
      <c r="AK53" s="15">
        <f t="shared" si="222"/>
        <v>69.874665831173601</v>
      </c>
      <c r="AL53" s="96">
        <f t="shared" si="222"/>
        <v>56.739188302671849</v>
      </c>
      <c r="AM53" s="15">
        <f t="shared" si="222"/>
        <v>58.303561931337256</v>
      </c>
      <c r="AN53" s="15">
        <f t="shared" si="222"/>
        <v>96.657970174350211</v>
      </c>
      <c r="AO53" s="15">
        <f t="shared" si="222"/>
        <v>38.560199592025043</v>
      </c>
      <c r="AP53" s="15">
        <f t="shared" si="222"/>
        <v>39.698068429265462</v>
      </c>
      <c r="AQ53" s="15">
        <f t="shared" si="222"/>
        <v>112.70664070260874</v>
      </c>
      <c r="AR53" s="15">
        <f t="shared" si="222"/>
        <v>117.78079005515194</v>
      </c>
      <c r="AS53" s="15">
        <f t="shared" si="222"/>
        <v>124.93415107585238</v>
      </c>
      <c r="AT53" s="15">
        <f t="shared" si="222"/>
        <v>145.65350194317992</v>
      </c>
      <c r="AU53" s="15">
        <f t="shared" si="222"/>
        <v>130.11815757553495</v>
      </c>
      <c r="AV53" s="15">
        <f t="shared" si="222"/>
        <v>137.5204157940783</v>
      </c>
      <c r="AW53" s="15">
        <f t="shared" si="222"/>
        <v>159.94387608791922</v>
      </c>
      <c r="AX53" s="96">
        <f t="shared" si="222"/>
        <v>142.64100931308371</v>
      </c>
      <c r="AY53" s="15">
        <f t="shared" si="222"/>
        <v>90.9979764956434</v>
      </c>
      <c r="AZ53" s="15">
        <f t="shared" si="222"/>
        <v>132.70062858446389</v>
      </c>
      <c r="BA53" s="15">
        <f t="shared" si="222"/>
        <v>45.869864453767931</v>
      </c>
      <c r="BB53" s="15">
        <f t="shared" si="222"/>
        <v>45.199448561806683</v>
      </c>
      <c r="BC53" s="15">
        <f t="shared" si="222"/>
        <v>151.41873653522936</v>
      </c>
      <c r="BD53" s="15">
        <f t="shared" si="222"/>
        <v>145.26946583276933</v>
      </c>
      <c r="BE53" s="15">
        <f t="shared" si="222"/>
        <v>151.97774003594381</v>
      </c>
      <c r="BF53" s="15">
        <f t="shared" si="222"/>
        <v>168.75948575212607</v>
      </c>
      <c r="BG53" s="15">
        <f t="shared" si="222"/>
        <v>155.57612961497534</v>
      </c>
      <c r="BH53" s="15">
        <f t="shared" si="222"/>
        <v>162.75456510464571</v>
      </c>
      <c r="BI53" s="15">
        <f t="shared" si="222"/>
        <v>180.98579140603951</v>
      </c>
      <c r="BJ53" s="96">
        <f t="shared" si="222"/>
        <v>167.71331517824723</v>
      </c>
      <c r="BK53" s="15">
        <f t="shared" si="222"/>
        <v>102.15987737589491</v>
      </c>
      <c r="BL53" s="15">
        <f t="shared" si="222"/>
        <v>155.5363054072771</v>
      </c>
      <c r="BM53" s="15">
        <f t="shared" si="222"/>
        <v>56.358414375549053</v>
      </c>
      <c r="BN53" s="15">
        <f t="shared" si="222"/>
        <v>56.642078928853316</v>
      </c>
      <c r="BO53" s="15">
        <f t="shared" si="222"/>
        <v>182.32469304166599</v>
      </c>
      <c r="BP53" s="15">
        <f t="shared" si="222"/>
        <v>173.11407623782929</v>
      </c>
      <c r="BQ53" s="15">
        <f t="shared" si="222"/>
        <v>181.78216347441236</v>
      </c>
      <c r="BR53" s="15">
        <f t="shared" si="222"/>
        <v>190.81506985908496</v>
      </c>
      <c r="BS53" s="15">
        <f t="shared" si="222"/>
        <v>184.18530663856691</v>
      </c>
      <c r="BT53" s="15">
        <f t="shared" si="222"/>
        <v>191.51206691584423</v>
      </c>
      <c r="BU53" s="15">
        <f t="shared" si="222"/>
        <v>201.2576071463549</v>
      </c>
      <c r="BV53" s="96">
        <f t="shared" si="222"/>
        <v>191.18002372817278</v>
      </c>
      <c r="BW53" s="15">
        <f t="shared" si="222"/>
        <v>115.77137737681811</v>
      </c>
      <c r="BX53" s="15">
        <f t="shared" si="222"/>
        <v>166.74415358043683</v>
      </c>
      <c r="BY53" s="15">
        <f t="shared" si="222"/>
        <v>65.442350478158701</v>
      </c>
      <c r="BZ53" s="15">
        <f t="shared" si="222"/>
        <v>65.772686744640623</v>
      </c>
      <c r="CA53" s="15">
        <f t="shared" si="222"/>
        <v>212.18759153453769</v>
      </c>
      <c r="CB53" s="15">
        <f t="shared" si="222"/>
        <v>204.86286153680376</v>
      </c>
      <c r="CC53" s="15">
        <f t="shared" si="222"/>
        <v>214.87064569885231</v>
      </c>
      <c r="CD53" s="15">
        <f t="shared" si="222"/>
        <v>225.3381209276597</v>
      </c>
      <c r="CE53" s="15">
        <f t="shared" si="222"/>
        <v>220.69232329779356</v>
      </c>
      <c r="CF53" s="15">
        <f t="shared" si="222"/>
        <v>229.09013275990441</v>
      </c>
      <c r="CG53" s="15">
        <f t="shared" si="222"/>
        <v>240.38202864459305</v>
      </c>
      <c r="CH53" s="96">
        <f t="shared" si="222"/>
        <v>231.88540406234841</v>
      </c>
      <c r="CI53" s="15">
        <f t="shared" si="222"/>
        <v>133.44076060796229</v>
      </c>
      <c r="CJ53" s="15">
        <f t="shared" si="222"/>
        <v>191.80209768117641</v>
      </c>
      <c r="CK53" s="15">
        <f t="shared" si="222"/>
        <v>74.851890657090962</v>
      </c>
      <c r="CL53" s="15">
        <f t="shared" si="222"/>
        <v>75.128289221041626</v>
      </c>
      <c r="CM53" s="15">
        <f t="shared" ref="CM53:CT53" si="223">CM37*CM65</f>
        <v>242.78607849755466</v>
      </c>
      <c r="CN53" s="15">
        <f t="shared" si="223"/>
        <v>234.07658168235969</v>
      </c>
      <c r="CO53" s="15">
        <f t="shared" si="223"/>
        <v>245.29500154848606</v>
      </c>
      <c r="CP53" s="15">
        <f t="shared" si="223"/>
        <v>257.06547779721109</v>
      </c>
      <c r="CQ53" s="15">
        <f t="shared" si="223"/>
        <v>251.62048036372929</v>
      </c>
      <c r="CR53" s="15">
        <f t="shared" si="223"/>
        <v>261.0542750725848</v>
      </c>
      <c r="CS53" s="15">
        <f t="shared" si="223"/>
        <v>279.26553846668901</v>
      </c>
      <c r="CT53" s="96">
        <f t="shared" si="223"/>
        <v>269.28352906946583</v>
      </c>
    </row>
    <row r="54" spans="1:98" s="15" customFormat="1" x14ac:dyDescent="0.25">
      <c r="A54" s="4" t="s">
        <v>163</v>
      </c>
      <c r="B54" s="15" t="s">
        <v>8</v>
      </c>
      <c r="C54" s="15">
        <v>51</v>
      </c>
      <c r="D54" s="15">
        <v>35</v>
      </c>
      <c r="E54" s="15">
        <v>58</v>
      </c>
      <c r="F54" s="15">
        <v>80</v>
      </c>
      <c r="G54" s="15">
        <v>97</v>
      </c>
      <c r="H54" s="15">
        <v>70</v>
      </c>
      <c r="I54" s="15">
        <v>71</v>
      </c>
      <c r="J54" s="15">
        <v>83</v>
      </c>
      <c r="K54" s="15">
        <v>137</v>
      </c>
      <c r="L54" s="15">
        <v>99</v>
      </c>
      <c r="M54" s="15">
        <v>91</v>
      </c>
      <c r="N54" s="96">
        <v>125</v>
      </c>
      <c r="O54" s="1089">
        <v>36</v>
      </c>
      <c r="P54" s="1090">
        <v>35</v>
      </c>
      <c r="Q54" s="1091">
        <v>84</v>
      </c>
      <c r="R54" s="1092">
        <v>76</v>
      </c>
      <c r="S54" s="1093">
        <v>49</v>
      </c>
      <c r="T54" s="1094">
        <v>50</v>
      </c>
      <c r="U54" s="1095">
        <v>61</v>
      </c>
      <c r="V54" s="1096">
        <v>80</v>
      </c>
      <c r="W54" s="1097">
        <v>88</v>
      </c>
      <c r="X54" s="1098">
        <v>65</v>
      </c>
      <c r="Y54" s="1099">
        <v>48</v>
      </c>
      <c r="Z54" s="1100">
        <v>91</v>
      </c>
      <c r="AA54" s="2002">
        <v>41</v>
      </c>
      <c r="AB54" s="2003">
        <v>87</v>
      </c>
      <c r="AC54" s="2004">
        <v>148</v>
      </c>
      <c r="AD54" s="2005">
        <v>50</v>
      </c>
      <c r="AE54" s="2006">
        <v>39</v>
      </c>
      <c r="AF54" s="2007">
        <v>37</v>
      </c>
      <c r="AG54" s="2008">
        <v>45</v>
      </c>
      <c r="AH54" s="15">
        <f t="shared" ref="AH54:CL54" si="224">AH38*AH66</f>
        <v>113.21331521739162</v>
      </c>
      <c r="AI54" s="15">
        <f t="shared" si="224"/>
        <v>123.12717880434816</v>
      </c>
      <c r="AJ54" s="15">
        <f t="shared" si="224"/>
        <v>128.02049871195686</v>
      </c>
      <c r="AK54" s="15">
        <f t="shared" si="224"/>
        <v>137.28400583301496</v>
      </c>
      <c r="AL54" s="96">
        <f t="shared" si="224"/>
        <v>154.32368276508501</v>
      </c>
      <c r="AM54" s="15">
        <f t="shared" si="224"/>
        <v>69.420576772717382</v>
      </c>
      <c r="AN54" s="15">
        <f t="shared" si="224"/>
        <v>171.33625523267662</v>
      </c>
      <c r="AO54" s="15">
        <f t="shared" si="224"/>
        <v>185.37429960473742</v>
      </c>
      <c r="AP54" s="15">
        <f t="shared" si="224"/>
        <v>145.85085290485682</v>
      </c>
      <c r="AQ54" s="15">
        <f t="shared" si="224"/>
        <v>110.07338019020382</v>
      </c>
      <c r="AR54" s="15">
        <f t="shared" si="224"/>
        <v>122.32561556059267</v>
      </c>
      <c r="AS54" s="15">
        <f t="shared" si="224"/>
        <v>170.49639314842176</v>
      </c>
      <c r="AT54" s="15">
        <f t="shared" si="224"/>
        <v>218.06788060483055</v>
      </c>
      <c r="AU54" s="15">
        <f t="shared" si="224"/>
        <v>240.27732274735084</v>
      </c>
      <c r="AV54" s="15">
        <f t="shared" si="224"/>
        <v>244.19605128953896</v>
      </c>
      <c r="AW54" s="15">
        <f t="shared" si="224"/>
        <v>251.70607099538287</v>
      </c>
      <c r="AX54" s="96">
        <f t="shared" si="224"/>
        <v>264.46562415284052</v>
      </c>
      <c r="AY54" s="15">
        <f t="shared" si="224"/>
        <v>112.81164276247142</v>
      </c>
      <c r="AZ54" s="15">
        <f t="shared" si="224"/>
        <v>272.88109561845266</v>
      </c>
      <c r="BA54" s="15">
        <f t="shared" si="224"/>
        <v>287.78348766106194</v>
      </c>
      <c r="BB54" s="15">
        <f t="shared" si="224"/>
        <v>202.03293409947432</v>
      </c>
      <c r="BC54" s="15">
        <f t="shared" si="224"/>
        <v>138.74584946614166</v>
      </c>
      <c r="BD54" s="15">
        <f t="shared" si="224"/>
        <v>155.4843541465961</v>
      </c>
      <c r="BE54" s="15">
        <f t="shared" si="224"/>
        <v>215.87898249049735</v>
      </c>
      <c r="BF54" s="15">
        <f t="shared" si="224"/>
        <v>274.03137833388206</v>
      </c>
      <c r="BG54" s="15">
        <f t="shared" si="224"/>
        <v>287.47811934498588</v>
      </c>
      <c r="BH54" s="15">
        <f t="shared" si="224"/>
        <v>290.06126326949277</v>
      </c>
      <c r="BI54" s="15">
        <f t="shared" si="224"/>
        <v>296.94741510297501</v>
      </c>
      <c r="BJ54" s="96">
        <f t="shared" si="224"/>
        <v>308.04683051411143</v>
      </c>
      <c r="BK54" s="15">
        <f t="shared" si="224"/>
        <v>126.0238368217572</v>
      </c>
      <c r="BL54" s="15">
        <f t="shared" si="224"/>
        <v>304.14509220858849</v>
      </c>
      <c r="BM54" s="15">
        <f t="shared" si="224"/>
        <v>329.38453960438011</v>
      </c>
      <c r="BN54" s="15">
        <f t="shared" si="224"/>
        <v>239.36909676751623</v>
      </c>
      <c r="BO54" s="15">
        <f t="shared" si="224"/>
        <v>169.17500781733708</v>
      </c>
      <c r="BP54" s="15">
        <f t="shared" si="224"/>
        <v>189.67987660925857</v>
      </c>
      <c r="BQ54" s="15">
        <f t="shared" si="224"/>
        <v>262.40206842019808</v>
      </c>
      <c r="BR54" s="15">
        <f t="shared" si="224"/>
        <v>329.99362550914373</v>
      </c>
      <c r="BS54" s="15">
        <f t="shared" si="224"/>
        <v>343.26652320866305</v>
      </c>
      <c r="BT54" s="15">
        <f t="shared" si="224"/>
        <v>343.03008990990332</v>
      </c>
      <c r="BU54" s="15">
        <f t="shared" si="224"/>
        <v>347.95878010158958</v>
      </c>
      <c r="BV54" s="96">
        <f t="shared" si="224"/>
        <v>354.92006151219869</v>
      </c>
      <c r="BW54" s="15">
        <f t="shared" si="224"/>
        <v>143.68905704629105</v>
      </c>
      <c r="BX54" s="15">
        <f t="shared" si="224"/>
        <v>343.39255343800448</v>
      </c>
      <c r="BY54" s="15">
        <f t="shared" si="224"/>
        <v>365.59735719846748</v>
      </c>
      <c r="BZ54" s="15">
        <f t="shared" si="224"/>
        <v>265.35151155152317</v>
      </c>
      <c r="CA54" s="15">
        <f t="shared" si="224"/>
        <v>187.75917185412848</v>
      </c>
      <c r="CB54" s="15">
        <f t="shared" si="224"/>
        <v>220.58425979107284</v>
      </c>
      <c r="CC54" s="15">
        <f t="shared" si="224"/>
        <v>307.66517271316786</v>
      </c>
      <c r="CD54" s="15">
        <f t="shared" si="224"/>
        <v>388.43680761476219</v>
      </c>
      <c r="CE54" s="15">
        <f t="shared" si="224"/>
        <v>405.72931616215072</v>
      </c>
      <c r="CF54" s="15">
        <f t="shared" si="224"/>
        <v>407.39320668956429</v>
      </c>
      <c r="CG54" s="15">
        <f t="shared" si="224"/>
        <v>414.88950757826876</v>
      </c>
      <c r="CH54" s="96">
        <f t="shared" si="224"/>
        <v>424.50029883072659</v>
      </c>
      <c r="CI54" s="15">
        <f t="shared" si="224"/>
        <v>164.46002914763105</v>
      </c>
      <c r="CJ54" s="15">
        <f t="shared" si="224"/>
        <v>394.56041134329189</v>
      </c>
      <c r="CK54" s="15">
        <f t="shared" si="224"/>
        <v>421.30912849292537</v>
      </c>
      <c r="CL54" s="15">
        <f t="shared" si="224"/>
        <v>305.18079183708585</v>
      </c>
      <c r="CM54" s="15">
        <f t="shared" ref="CM54:CT54" si="225">CM38*CM66</f>
        <v>215.3643958433351</v>
      </c>
      <c r="CN54" s="15">
        <f t="shared" si="225"/>
        <v>252.3011050743402</v>
      </c>
      <c r="CO54" s="15">
        <f t="shared" si="225"/>
        <v>351.73537497463423</v>
      </c>
      <c r="CP54" s="15">
        <f t="shared" si="225"/>
        <v>443.85888486727924</v>
      </c>
      <c r="CQ54" s="15">
        <f t="shared" si="225"/>
        <v>463.16300981608043</v>
      </c>
      <c r="CR54" s="15">
        <f t="shared" si="225"/>
        <v>464.74554685591545</v>
      </c>
      <c r="CS54" s="15">
        <f t="shared" si="225"/>
        <v>482.47459181827065</v>
      </c>
      <c r="CT54" s="96">
        <f t="shared" si="225"/>
        <v>493.38324658148872</v>
      </c>
    </row>
    <row r="55" spans="1:98" s="15" customFormat="1" x14ac:dyDescent="0.25">
      <c r="A55" s="4" t="s">
        <v>164</v>
      </c>
      <c r="B55" s="15" t="s">
        <v>1</v>
      </c>
      <c r="C55" s="15">
        <v>31</v>
      </c>
      <c r="D55" s="15">
        <v>32</v>
      </c>
      <c r="E55" s="15">
        <v>28</v>
      </c>
      <c r="F55" s="15">
        <v>60</v>
      </c>
      <c r="G55" s="15">
        <v>75</v>
      </c>
      <c r="H55" s="15">
        <v>91</v>
      </c>
      <c r="I55" s="15">
        <v>86</v>
      </c>
      <c r="J55" s="15">
        <v>75</v>
      </c>
      <c r="K55" s="15">
        <v>101</v>
      </c>
      <c r="L55" s="15">
        <v>92</v>
      </c>
      <c r="M55" s="15">
        <v>131</v>
      </c>
      <c r="N55" s="96">
        <v>142</v>
      </c>
      <c r="O55" s="1101">
        <v>45</v>
      </c>
      <c r="P55" s="1102">
        <v>44</v>
      </c>
      <c r="Q55" s="1103">
        <v>81</v>
      </c>
      <c r="R55" s="1104">
        <v>77</v>
      </c>
      <c r="S55" s="1105">
        <v>69</v>
      </c>
      <c r="T55" s="1106">
        <v>94</v>
      </c>
      <c r="U55" s="1107">
        <v>81</v>
      </c>
      <c r="V55" s="1108">
        <v>74</v>
      </c>
      <c r="W55" s="1109">
        <v>61</v>
      </c>
      <c r="X55" s="1110">
        <v>65</v>
      </c>
      <c r="Y55" s="1111">
        <v>80</v>
      </c>
      <c r="Z55" s="1112">
        <v>112</v>
      </c>
      <c r="AA55" s="2009">
        <v>28</v>
      </c>
      <c r="AB55" s="2010">
        <v>34</v>
      </c>
      <c r="AC55" s="2011">
        <v>55</v>
      </c>
      <c r="AD55" s="2012">
        <v>45</v>
      </c>
      <c r="AE55" s="2013">
        <v>53</v>
      </c>
      <c r="AF55" s="2014">
        <v>55</v>
      </c>
      <c r="AG55" s="2015">
        <v>39</v>
      </c>
      <c r="AH55" s="15">
        <f t="shared" ref="AH55:CL55" si="226">AH39*AH67</f>
        <v>220.37091653786615</v>
      </c>
      <c r="AI55" s="15">
        <f t="shared" si="226"/>
        <v>222.88822367851532</v>
      </c>
      <c r="AJ55" s="15">
        <f t="shared" si="226"/>
        <v>213.19300407913354</v>
      </c>
      <c r="AK55" s="15">
        <f t="shared" si="226"/>
        <v>191.35115475012904</v>
      </c>
      <c r="AL55" s="96">
        <f t="shared" si="226"/>
        <v>245.7336221186811</v>
      </c>
      <c r="AM55" s="15">
        <f t="shared" si="226"/>
        <v>95.990206896551726</v>
      </c>
      <c r="AN55" s="15">
        <f t="shared" si="226"/>
        <v>153.11862265448727</v>
      </c>
      <c r="AO55" s="15">
        <f t="shared" si="226"/>
        <v>399.14606881845003</v>
      </c>
      <c r="AP55" s="15">
        <f t="shared" si="226"/>
        <v>402.61344332249251</v>
      </c>
      <c r="AQ55" s="15">
        <f t="shared" si="226"/>
        <v>390.15609428116522</v>
      </c>
      <c r="AR55" s="15">
        <f t="shared" si="226"/>
        <v>418.53308468888298</v>
      </c>
      <c r="AS55" s="15">
        <f t="shared" si="226"/>
        <v>360.89289891729698</v>
      </c>
      <c r="AT55" s="15">
        <f t="shared" si="226"/>
        <v>306.40866479783381</v>
      </c>
      <c r="AU55" s="15">
        <f t="shared" si="226"/>
        <v>333.49129706486752</v>
      </c>
      <c r="AV55" s="15">
        <f t="shared" si="226"/>
        <v>335.94038133451869</v>
      </c>
      <c r="AW55" s="15">
        <f t="shared" si="226"/>
        <v>355.0612878360738</v>
      </c>
      <c r="AX55" s="96">
        <f t="shared" si="226"/>
        <v>400.53889701857958</v>
      </c>
      <c r="AY55" s="15">
        <f t="shared" si="226"/>
        <v>115.57156836890178</v>
      </c>
      <c r="AZ55" s="15">
        <f t="shared" si="226"/>
        <v>193.9219304190988</v>
      </c>
      <c r="BA55" s="15">
        <f t="shared" si="226"/>
        <v>509.20099740567622</v>
      </c>
      <c r="BB55" s="15">
        <f t="shared" si="226"/>
        <v>470.55653965978212</v>
      </c>
      <c r="BC55" s="15">
        <f t="shared" si="226"/>
        <v>483.34501663434236</v>
      </c>
      <c r="BD55" s="15">
        <f t="shared" si="226"/>
        <v>508.10332415061208</v>
      </c>
      <c r="BE55" s="15">
        <f t="shared" si="226"/>
        <v>434.32774737946778</v>
      </c>
      <c r="BF55" s="15">
        <f t="shared" si="226"/>
        <v>373.0958350784332</v>
      </c>
      <c r="BG55" s="15">
        <f t="shared" si="226"/>
        <v>418.8083607611436</v>
      </c>
      <c r="BH55" s="15">
        <f t="shared" si="226"/>
        <v>447.00544909610062</v>
      </c>
      <c r="BI55" s="15">
        <f t="shared" si="226"/>
        <v>480.3724794680794</v>
      </c>
      <c r="BJ55" s="96">
        <f t="shared" si="226"/>
        <v>533.80210120953382</v>
      </c>
      <c r="BK55" s="15">
        <f t="shared" si="226"/>
        <v>152.92157654476389</v>
      </c>
      <c r="BL55" s="15">
        <f t="shared" si="226"/>
        <v>255.49754953698871</v>
      </c>
      <c r="BM55" s="15">
        <f t="shared" si="226"/>
        <v>650.26283330521051</v>
      </c>
      <c r="BN55" s="15">
        <f t="shared" si="226"/>
        <v>633.22864842090667</v>
      </c>
      <c r="BO55" s="15">
        <f t="shared" si="226"/>
        <v>645.41120676887465</v>
      </c>
      <c r="BP55" s="15">
        <f t="shared" si="226"/>
        <v>664.3016692889347</v>
      </c>
      <c r="BQ55" s="15">
        <f t="shared" si="226"/>
        <v>570.32086859798358</v>
      </c>
      <c r="BR55" s="15">
        <f t="shared" si="226"/>
        <v>484.70970042128818</v>
      </c>
      <c r="BS55" s="15">
        <f t="shared" si="226"/>
        <v>529.04156534171727</v>
      </c>
      <c r="BT55" s="15">
        <f t="shared" si="226"/>
        <v>552.11728895039619</v>
      </c>
      <c r="BU55" s="15">
        <f t="shared" si="226"/>
        <v>585.02089046430751</v>
      </c>
      <c r="BV55" s="96">
        <f t="shared" si="226"/>
        <v>647.48062354978595</v>
      </c>
      <c r="BW55" s="15">
        <f t="shared" si="226"/>
        <v>184.19572875641998</v>
      </c>
      <c r="BX55" s="15">
        <f t="shared" si="226"/>
        <v>305.8953472449424</v>
      </c>
      <c r="BY55" s="15">
        <f t="shared" si="226"/>
        <v>773.95947456755891</v>
      </c>
      <c r="BZ55" s="15">
        <f t="shared" si="226"/>
        <v>747.3282782879304</v>
      </c>
      <c r="CA55" s="15">
        <f t="shared" si="226"/>
        <v>753.2209883534573</v>
      </c>
      <c r="CB55" s="15">
        <f t="shared" si="226"/>
        <v>772.66224825233382</v>
      </c>
      <c r="CC55" s="15">
        <f t="shared" si="226"/>
        <v>662.46157197886055</v>
      </c>
      <c r="CD55" s="15">
        <f t="shared" si="226"/>
        <v>559.66351980315301</v>
      </c>
      <c r="CE55" s="15">
        <f t="shared" si="226"/>
        <v>616.75293500735597</v>
      </c>
      <c r="CF55" s="15">
        <f t="shared" si="226"/>
        <v>650.01871519782992</v>
      </c>
      <c r="CG55" s="15">
        <f t="shared" si="226"/>
        <v>691.48825310722839</v>
      </c>
      <c r="CH55" s="96">
        <f t="shared" si="226"/>
        <v>773.24865679057677</v>
      </c>
      <c r="CI55" s="15">
        <f t="shared" si="226"/>
        <v>210.41381605029875</v>
      </c>
      <c r="CJ55" s="15">
        <f t="shared" si="226"/>
        <v>350.47068962432246</v>
      </c>
      <c r="CK55" s="15">
        <f t="shared" si="226"/>
        <v>889.16504354493043</v>
      </c>
      <c r="CL55" s="15">
        <f t="shared" si="226"/>
        <v>862.58192974374151</v>
      </c>
      <c r="CM55" s="15">
        <f t="shared" ref="CM55:CT55" si="227">CM39*CM67</f>
        <v>872.81373026833671</v>
      </c>
      <c r="CN55" s="15">
        <f t="shared" si="227"/>
        <v>897.6176027670034</v>
      </c>
      <c r="CO55" s="15">
        <f t="shared" si="227"/>
        <v>770.05412766503446</v>
      </c>
      <c r="CP55" s="15">
        <f t="shared" si="227"/>
        <v>651.08678774150667</v>
      </c>
      <c r="CQ55" s="15">
        <f t="shared" si="227"/>
        <v>717.02529728283878</v>
      </c>
      <c r="CR55" s="15">
        <f t="shared" si="227"/>
        <v>754.19187019054539</v>
      </c>
      <c r="CS55" s="15">
        <f t="shared" si="227"/>
        <v>817.00452840332059</v>
      </c>
      <c r="CT55" s="96">
        <f t="shared" si="227"/>
        <v>913.35217150732274</v>
      </c>
    </row>
    <row r="56" spans="1:98" s="15" customFormat="1" x14ac:dyDescent="0.25">
      <c r="A56" s="4" t="s">
        <v>165</v>
      </c>
      <c r="B56" s="15" t="s">
        <v>2</v>
      </c>
      <c r="C56" s="15">
        <v>21</v>
      </c>
      <c r="D56" s="15">
        <v>11</v>
      </c>
      <c r="E56" s="15">
        <v>16</v>
      </c>
      <c r="F56" s="15">
        <v>18</v>
      </c>
      <c r="G56" s="15">
        <v>26</v>
      </c>
      <c r="H56" s="15">
        <v>27</v>
      </c>
      <c r="I56" s="15">
        <v>24</v>
      </c>
      <c r="J56" s="15">
        <v>30</v>
      </c>
      <c r="K56" s="15">
        <v>61</v>
      </c>
      <c r="L56" s="15">
        <v>51</v>
      </c>
      <c r="M56" s="15">
        <v>71</v>
      </c>
      <c r="N56" s="96">
        <v>90</v>
      </c>
      <c r="O56" s="1113">
        <v>27</v>
      </c>
      <c r="P56" s="1114">
        <v>28</v>
      </c>
      <c r="Q56" s="1115">
        <v>57</v>
      </c>
      <c r="R56" s="1116">
        <v>54</v>
      </c>
      <c r="S56" s="1117">
        <v>57</v>
      </c>
      <c r="T56" s="1118">
        <v>106</v>
      </c>
      <c r="U56" s="1119">
        <v>69</v>
      </c>
      <c r="V56" s="1120">
        <v>54</v>
      </c>
      <c r="W56" s="1121">
        <v>74</v>
      </c>
      <c r="X56" s="1122">
        <v>63</v>
      </c>
      <c r="Y56" s="1123">
        <v>75</v>
      </c>
      <c r="Z56" s="1124">
        <v>135</v>
      </c>
      <c r="AA56" s="2016">
        <v>50</v>
      </c>
      <c r="AB56" s="2017">
        <v>44</v>
      </c>
      <c r="AC56" s="2018">
        <v>68</v>
      </c>
      <c r="AD56" s="2019">
        <v>58</v>
      </c>
      <c r="AE56" s="2020">
        <v>51</v>
      </c>
      <c r="AF56" s="2021">
        <v>47</v>
      </c>
      <c r="AG56" s="2022">
        <v>45</v>
      </c>
      <c r="AH56" s="15">
        <f t="shared" ref="AH56:CL56" si="228">AH40*AH68</f>
        <v>91.296448598130553</v>
      </c>
      <c r="AI56" s="15">
        <f t="shared" si="228"/>
        <v>106.85309158878471</v>
      </c>
      <c r="AJ56" s="15">
        <f t="shared" si="228"/>
        <v>107.05501418691554</v>
      </c>
      <c r="AK56" s="15">
        <f t="shared" si="228"/>
        <v>118.10369249943888</v>
      </c>
      <c r="AL56" s="96">
        <f t="shared" si="228"/>
        <v>129.18583344780521</v>
      </c>
      <c r="AM56" s="15">
        <f t="shared" si="228"/>
        <v>50.866344827586204</v>
      </c>
      <c r="AN56" s="15">
        <f t="shared" si="228"/>
        <v>62.519261538461578</v>
      </c>
      <c r="AO56" s="15">
        <f t="shared" si="228"/>
        <v>145.34099999999998</v>
      </c>
      <c r="AP56" s="15">
        <f t="shared" si="228"/>
        <v>139.90284</v>
      </c>
      <c r="AQ56" s="15">
        <f t="shared" si="228"/>
        <v>142.49591999999998</v>
      </c>
      <c r="AR56" s="15">
        <f t="shared" si="228"/>
        <v>145.66688639999998</v>
      </c>
      <c r="AS56" s="15">
        <f t="shared" si="228"/>
        <v>142.98551819999997</v>
      </c>
      <c r="AT56" s="15">
        <f t="shared" si="228"/>
        <v>158.45648436349123</v>
      </c>
      <c r="AU56" s="15">
        <f t="shared" si="228"/>
        <v>168.48700955107299</v>
      </c>
      <c r="AV56" s="15">
        <f t="shared" si="228"/>
        <v>172.65060745763071</v>
      </c>
      <c r="AW56" s="15">
        <f t="shared" si="228"/>
        <v>186.09074969451279</v>
      </c>
      <c r="AX56" s="96">
        <f t="shared" si="228"/>
        <v>202.18344289932142</v>
      </c>
      <c r="AY56" s="15">
        <f t="shared" si="228"/>
        <v>74.848927247102665</v>
      </c>
      <c r="AZ56" s="15">
        <f t="shared" si="228"/>
        <v>82.12775670265826</v>
      </c>
      <c r="BA56" s="15">
        <f t="shared" si="228"/>
        <v>196.59923224957933</v>
      </c>
      <c r="BB56" s="15">
        <f t="shared" si="228"/>
        <v>189.22837051096701</v>
      </c>
      <c r="BC56" s="15">
        <f t="shared" si="228"/>
        <v>201.58723384503728</v>
      </c>
      <c r="BD56" s="15">
        <f t="shared" si="228"/>
        <v>218.24629573737153</v>
      </c>
      <c r="BE56" s="15">
        <f t="shared" si="228"/>
        <v>221.5065947902317</v>
      </c>
      <c r="BF56" s="15">
        <f t="shared" si="228"/>
        <v>254.32178080502345</v>
      </c>
      <c r="BG56" s="15">
        <f t="shared" si="228"/>
        <v>293.68765046540938</v>
      </c>
      <c r="BH56" s="15">
        <f t="shared" si="228"/>
        <v>301.12014311418028</v>
      </c>
      <c r="BI56" s="15">
        <f t="shared" si="228"/>
        <v>312.90039784191197</v>
      </c>
      <c r="BJ56" s="96">
        <f t="shared" si="228"/>
        <v>325.24410921875773</v>
      </c>
      <c r="BK56" s="15">
        <f t="shared" si="228"/>
        <v>111.82435838186267</v>
      </c>
      <c r="BL56" s="15">
        <f t="shared" si="228"/>
        <v>117.05685831221045</v>
      </c>
      <c r="BM56" s="15">
        <f t="shared" si="228"/>
        <v>270.82427715658798</v>
      </c>
      <c r="BN56" s="15">
        <f t="shared" si="228"/>
        <v>255.76389151315067</v>
      </c>
      <c r="BO56" s="15">
        <f t="shared" si="228"/>
        <v>258.6313826771061</v>
      </c>
      <c r="BP56" s="15">
        <f t="shared" si="228"/>
        <v>266.24816404205063</v>
      </c>
      <c r="BQ56" s="15">
        <f t="shared" si="228"/>
        <v>266.74797222817023</v>
      </c>
      <c r="BR56" s="15">
        <f t="shared" si="228"/>
        <v>305.73692864404143</v>
      </c>
      <c r="BS56" s="15">
        <f t="shared" si="228"/>
        <v>356.76700977676728</v>
      </c>
      <c r="BT56" s="15">
        <f t="shared" si="228"/>
        <v>359.42624757271579</v>
      </c>
      <c r="BU56" s="15">
        <f t="shared" si="228"/>
        <v>370.82936095226029</v>
      </c>
      <c r="BV56" s="96">
        <f t="shared" si="228"/>
        <v>385.98115522482544</v>
      </c>
      <c r="BW56" s="15">
        <f t="shared" si="228"/>
        <v>133.55545833702783</v>
      </c>
      <c r="BX56" s="15">
        <f t="shared" si="228"/>
        <v>140.17498239327759</v>
      </c>
      <c r="BY56" s="15">
        <f t="shared" si="228"/>
        <v>326.45967880455544</v>
      </c>
      <c r="BZ56" s="15">
        <f t="shared" si="228"/>
        <v>312.34309643467265</v>
      </c>
      <c r="CA56" s="15">
        <f t="shared" si="228"/>
        <v>317.23946394207735</v>
      </c>
      <c r="CB56" s="15">
        <f t="shared" si="228"/>
        <v>324.99850385153638</v>
      </c>
      <c r="CC56" s="15">
        <f t="shared" si="228"/>
        <v>323.37155858647992</v>
      </c>
      <c r="CD56" s="15">
        <f t="shared" si="228"/>
        <v>367.78977679923838</v>
      </c>
      <c r="CE56" s="15">
        <f t="shared" si="228"/>
        <v>422.73531859313778</v>
      </c>
      <c r="CF56" s="15">
        <f t="shared" si="228"/>
        <v>420.84853341395115</v>
      </c>
      <c r="CG56" s="15">
        <f t="shared" si="228"/>
        <v>429.47760020324887</v>
      </c>
      <c r="CH56" s="96">
        <f t="shared" si="228"/>
        <v>438.66853495566818</v>
      </c>
      <c r="CI56" s="15">
        <f t="shared" si="228"/>
        <v>144.39334103899554</v>
      </c>
      <c r="CJ56" s="15">
        <f t="shared" si="228"/>
        <v>150.72204316499568</v>
      </c>
      <c r="CK56" s="15">
        <f t="shared" si="228"/>
        <v>350.60305423644525</v>
      </c>
      <c r="CL56" s="15">
        <f t="shared" si="228"/>
        <v>339.15923819264196</v>
      </c>
      <c r="CM56" s="15">
        <f t="shared" ref="CM56:CT56" si="229">CM40*CM68</f>
        <v>346.73686857158009</v>
      </c>
      <c r="CN56" s="15">
        <f t="shared" si="229"/>
        <v>357.84383357274976</v>
      </c>
      <c r="CO56" s="15">
        <f t="shared" si="229"/>
        <v>363.17277564440354</v>
      </c>
      <c r="CP56" s="15">
        <f t="shared" si="229"/>
        <v>414.31433537492194</v>
      </c>
      <c r="CQ56" s="15">
        <f t="shared" si="229"/>
        <v>477.29733488527944</v>
      </c>
      <c r="CR56" s="15">
        <f t="shared" si="229"/>
        <v>477.98139534394369</v>
      </c>
      <c r="CS56" s="15">
        <f t="shared" si="229"/>
        <v>499.1296898903156</v>
      </c>
      <c r="CT56" s="96">
        <f t="shared" si="229"/>
        <v>511.39341734240668</v>
      </c>
    </row>
    <row r="57" spans="1:98" s="15" customFormat="1" x14ac:dyDescent="0.25">
      <c r="A57" s="4" t="s">
        <v>166</v>
      </c>
      <c r="B57" s="15" t="s">
        <v>150</v>
      </c>
      <c r="N57" s="96"/>
      <c r="O57" s="1377"/>
      <c r="P57" s="1377"/>
      <c r="Q57" s="1377"/>
      <c r="R57" s="1377"/>
      <c r="S57" s="1377"/>
      <c r="T57" s="1377"/>
      <c r="U57" s="1377"/>
      <c r="V57" s="1377"/>
      <c r="W57" s="1377"/>
      <c r="X57" s="1377"/>
      <c r="Y57" s="1377"/>
      <c r="Z57" s="1377"/>
      <c r="AA57" s="1377"/>
      <c r="AB57" s="2023">
        <v>31</v>
      </c>
      <c r="AC57" s="2024">
        <v>31</v>
      </c>
      <c r="AD57" s="2025">
        <v>35</v>
      </c>
      <c r="AE57" s="2026">
        <v>23</v>
      </c>
      <c r="AF57" s="2027">
        <v>15</v>
      </c>
      <c r="AG57" s="2028">
        <v>20</v>
      </c>
      <c r="AL57" s="96"/>
      <c r="AX57" s="96"/>
      <c r="BJ57" s="96"/>
      <c r="BV57" s="96"/>
      <c r="CH57" s="96"/>
      <c r="CT57" s="96"/>
    </row>
    <row r="58" spans="1:98" s="16" customFormat="1" x14ac:dyDescent="0.25">
      <c r="A58" s="5"/>
      <c r="B58" s="16" t="s">
        <v>3</v>
      </c>
      <c r="C58" s="16">
        <f>SUM(C50:C56)</f>
        <v>295</v>
      </c>
      <c r="D58" s="16">
        <f t="shared" ref="D58" si="230">SUM(D50:D56)</f>
        <v>227</v>
      </c>
      <c r="E58" s="16">
        <f t="shared" ref="E58" si="231">SUM(E50:E56)</f>
        <v>306</v>
      </c>
      <c r="F58" s="16">
        <f t="shared" ref="F58" si="232">SUM(F50:F56)</f>
        <v>400</v>
      </c>
      <c r="G58" s="16">
        <f t="shared" ref="G58" si="233">SUM(G50:G56)</f>
        <v>466</v>
      </c>
      <c r="H58" s="16">
        <f t="shared" ref="H58" si="234">SUM(H50:H56)</f>
        <v>545</v>
      </c>
      <c r="I58" s="16">
        <f t="shared" ref="I58" si="235">SUM(I50:I56)</f>
        <v>516</v>
      </c>
      <c r="J58" s="16">
        <f t="shared" ref="J58" si="236">SUM(J50:J56)</f>
        <v>421</v>
      </c>
      <c r="K58" s="16">
        <f t="shared" ref="K58" si="237">SUM(K50:K56)</f>
        <v>599</v>
      </c>
      <c r="L58" s="16">
        <f t="shared" ref="L58" si="238">SUM(L50:L56)</f>
        <v>494</v>
      </c>
      <c r="M58" s="16">
        <f t="shared" ref="M58" si="239">SUM(M50:M56)</f>
        <v>610</v>
      </c>
      <c r="N58" s="97">
        <f t="shared" ref="N58" si="240">SUM(N50:N56)</f>
        <v>760</v>
      </c>
      <c r="O58" s="16">
        <f t="shared" ref="O58" si="241">SUM(O50:O56)</f>
        <v>241</v>
      </c>
      <c r="P58" s="16">
        <f t="shared" ref="P58" si="242">SUM(P50:P56)</f>
        <v>233</v>
      </c>
      <c r="Q58" s="16">
        <f t="shared" ref="Q58" si="243">SUM(Q50:Q56)</f>
        <v>461</v>
      </c>
      <c r="R58" s="16">
        <f t="shared" ref="R58" si="244">SUM(R50:R56)</f>
        <v>426</v>
      </c>
      <c r="S58" s="16">
        <f t="shared" ref="S58" si="245">SUM(S50:S56)</f>
        <v>425</v>
      </c>
      <c r="T58" s="16">
        <f t="shared" ref="T58" si="246">SUM(T50:T56)</f>
        <v>582</v>
      </c>
      <c r="U58" s="146">
        <f t="shared" ref="U58:Z58" si="247">SUM(U51:U56)</f>
        <v>448</v>
      </c>
      <c r="V58" s="146">
        <f t="shared" si="247"/>
        <v>429</v>
      </c>
      <c r="W58" s="146">
        <f t="shared" si="247"/>
        <v>493</v>
      </c>
      <c r="X58" s="146">
        <f t="shared" si="247"/>
        <v>445</v>
      </c>
      <c r="Y58" s="146">
        <f t="shared" si="247"/>
        <v>543</v>
      </c>
      <c r="Z58" s="147">
        <f t="shared" si="247"/>
        <v>784</v>
      </c>
      <c r="AA58" s="16">
        <f t="shared" ref="AA58:CL58" si="248">SUM(AA51:AA56)</f>
        <v>305</v>
      </c>
      <c r="AB58" s="16">
        <f t="shared" si="248"/>
        <v>457</v>
      </c>
      <c r="AC58" s="16">
        <f t="shared" si="248"/>
        <v>596</v>
      </c>
      <c r="AD58" s="16">
        <f t="shared" si="248"/>
        <v>437</v>
      </c>
      <c r="AE58" s="16">
        <f t="shared" si="248"/>
        <v>454</v>
      </c>
      <c r="AF58" s="16">
        <f t="shared" si="248"/>
        <v>521</v>
      </c>
      <c r="AG58" s="16">
        <f t="shared" si="248"/>
        <v>426</v>
      </c>
      <c r="AH58" s="16">
        <f t="shared" si="248"/>
        <v>711.63651733468828</v>
      </c>
      <c r="AI58" s="16">
        <f t="shared" si="248"/>
        <v>789.16006854372517</v>
      </c>
      <c r="AJ58" s="16">
        <f t="shared" si="248"/>
        <v>772.7190886331083</v>
      </c>
      <c r="AK58" s="16">
        <f t="shared" si="248"/>
        <v>795.86407686951065</v>
      </c>
      <c r="AL58" s="97">
        <f t="shared" si="248"/>
        <v>920.65021314388571</v>
      </c>
      <c r="AM58" s="16">
        <f t="shared" si="248"/>
        <v>405.20678419278676</v>
      </c>
      <c r="AN58" s="16">
        <f t="shared" si="248"/>
        <v>599.038961320319</v>
      </c>
      <c r="AO58" s="16">
        <f t="shared" si="248"/>
        <v>1009.471472093083</v>
      </c>
      <c r="AP58" s="16">
        <f t="shared" si="248"/>
        <v>1058.1694412225909</v>
      </c>
      <c r="AQ58" s="16">
        <f t="shared" si="248"/>
        <v>1102.071622034257</v>
      </c>
      <c r="AR58" s="16">
        <f t="shared" si="248"/>
        <v>1195.2514656560973</v>
      </c>
      <c r="AS58" s="16">
        <f t="shared" si="248"/>
        <v>1185.4183276345377</v>
      </c>
      <c r="AT58" s="16">
        <f t="shared" si="248"/>
        <v>1210.7064091161815</v>
      </c>
      <c r="AU58" s="16">
        <f t="shared" si="248"/>
        <v>1302.0685219749555</v>
      </c>
      <c r="AV58" s="16">
        <f t="shared" si="248"/>
        <v>1313.8993917999533</v>
      </c>
      <c r="AW58" s="16">
        <f t="shared" si="248"/>
        <v>1371.7962397782121</v>
      </c>
      <c r="AX58" s="97">
        <f t="shared" si="248"/>
        <v>1457.168574213021</v>
      </c>
      <c r="AY58" s="16">
        <f t="shared" si="248"/>
        <v>563.43960240909598</v>
      </c>
      <c r="AZ58" s="16">
        <f t="shared" si="248"/>
        <v>814.50802796525193</v>
      </c>
      <c r="BA58" s="16">
        <f t="shared" si="248"/>
        <v>1365.4440082702979</v>
      </c>
      <c r="BB58" s="16">
        <f t="shared" si="248"/>
        <v>1329.0057528093607</v>
      </c>
      <c r="BC58" s="16">
        <f t="shared" si="248"/>
        <v>1399.1319659078795</v>
      </c>
      <c r="BD58" s="16">
        <f t="shared" si="248"/>
        <v>1488.7084394993542</v>
      </c>
      <c r="BE58" s="16">
        <f t="shared" si="248"/>
        <v>1478.9584463894319</v>
      </c>
      <c r="BF58" s="16">
        <f t="shared" si="248"/>
        <v>1524.3187182108304</v>
      </c>
      <c r="BG58" s="16">
        <f t="shared" si="248"/>
        <v>1650.3181538860588</v>
      </c>
      <c r="BH58" s="16">
        <f t="shared" si="248"/>
        <v>1690.6137092211536</v>
      </c>
      <c r="BI58" s="16">
        <f t="shared" si="248"/>
        <v>1761.7961686516878</v>
      </c>
      <c r="BJ58" s="97">
        <f t="shared" si="248"/>
        <v>1870.8261885592669</v>
      </c>
      <c r="BK58" s="16">
        <f t="shared" si="248"/>
        <v>694.31940864591161</v>
      </c>
      <c r="BL58" s="16">
        <f t="shared" si="248"/>
        <v>995.48881097882577</v>
      </c>
      <c r="BM58" s="16">
        <f t="shared" si="248"/>
        <v>1694.4165274431048</v>
      </c>
      <c r="BN58" s="16">
        <f t="shared" si="248"/>
        <v>1690.1290729484472</v>
      </c>
      <c r="BO58" s="16">
        <f t="shared" si="248"/>
        <v>1759.0458664799016</v>
      </c>
      <c r="BP58" s="16">
        <f t="shared" si="248"/>
        <v>1821.9867298197823</v>
      </c>
      <c r="BQ58" s="16">
        <f t="shared" si="248"/>
        <v>1803.8482419656423</v>
      </c>
      <c r="BR58" s="16">
        <f t="shared" si="248"/>
        <v>1836.7265929856442</v>
      </c>
      <c r="BS58" s="16">
        <f t="shared" si="248"/>
        <v>1976.0391220886236</v>
      </c>
      <c r="BT58" s="16">
        <f t="shared" si="248"/>
        <v>1998.2904641041193</v>
      </c>
      <c r="BU58" s="16">
        <f t="shared" si="248"/>
        <v>2062.3492832671541</v>
      </c>
      <c r="BV58" s="97">
        <f t="shared" si="248"/>
        <v>2167.0928412159774</v>
      </c>
      <c r="BW58" s="16">
        <f t="shared" si="248"/>
        <v>799.03992369447803</v>
      </c>
      <c r="BX58" s="16">
        <f t="shared" si="248"/>
        <v>1145.7754253505382</v>
      </c>
      <c r="BY58" s="16">
        <f t="shared" si="248"/>
        <v>1982.3455785490837</v>
      </c>
      <c r="BZ58" s="16">
        <f t="shared" si="248"/>
        <v>1984.2835089719247</v>
      </c>
      <c r="CA58" s="16">
        <f t="shared" si="248"/>
        <v>2065.84185687032</v>
      </c>
      <c r="CB58" s="16">
        <f t="shared" si="248"/>
        <v>2147.631641975298</v>
      </c>
      <c r="CC58" s="16">
        <f t="shared" si="248"/>
        <v>2130.640743013611</v>
      </c>
      <c r="CD58" s="16">
        <f t="shared" si="248"/>
        <v>2170.2321756562287</v>
      </c>
      <c r="CE58" s="16">
        <f t="shared" si="248"/>
        <v>2338.5091092596113</v>
      </c>
      <c r="CF58" s="16">
        <f t="shared" si="248"/>
        <v>2372.7152917495632</v>
      </c>
      <c r="CG58" s="16">
        <f t="shared" si="248"/>
        <v>2451.2938557811649</v>
      </c>
      <c r="CH58" s="97">
        <f t="shared" si="248"/>
        <v>2578.505717257322</v>
      </c>
      <c r="CI58" s="16">
        <f t="shared" si="248"/>
        <v>907.3706575906109</v>
      </c>
      <c r="CJ58" s="16">
        <f t="shared" si="248"/>
        <v>1304.1656771167754</v>
      </c>
      <c r="CK58" s="16">
        <f t="shared" si="248"/>
        <v>2251.6754217182906</v>
      </c>
      <c r="CL58" s="16">
        <f t="shared" si="248"/>
        <v>2260.5773625927791</v>
      </c>
      <c r="CM58" s="16">
        <f t="shared" ref="CM58:CT58" si="249">SUM(CM51:CM56)</f>
        <v>2357.690031721093</v>
      </c>
      <c r="CN58" s="16">
        <f t="shared" si="249"/>
        <v>2454.4974758002736</v>
      </c>
      <c r="CO58" s="16">
        <f t="shared" si="249"/>
        <v>2439.9106227687726</v>
      </c>
      <c r="CP58" s="16">
        <f t="shared" si="249"/>
        <v>2483.2498392267617</v>
      </c>
      <c r="CQ58" s="16">
        <f t="shared" si="249"/>
        <v>2675.3319725256019</v>
      </c>
      <c r="CR58" s="16">
        <f t="shared" si="249"/>
        <v>2715.6299323116468</v>
      </c>
      <c r="CS58" s="16">
        <f t="shared" si="249"/>
        <v>2861.6259457871938</v>
      </c>
      <c r="CT58" s="97">
        <f t="shared" si="249"/>
        <v>3011.7010063094722</v>
      </c>
    </row>
    <row r="60" spans="1:98" s="4" customFormat="1" x14ac:dyDescent="0.25">
      <c r="A60" s="116"/>
      <c r="B60"/>
      <c r="C60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12"/>
    </row>
    <row r="61" spans="1:98" s="104" customFormat="1" x14ac:dyDescent="0.25">
      <c r="B61" s="104" t="s">
        <v>11</v>
      </c>
      <c r="C61" s="104">
        <f t="shared" ref="C61:BN61" si="250">C21</f>
        <v>42005</v>
      </c>
      <c r="D61" s="104">
        <f t="shared" si="250"/>
        <v>42036</v>
      </c>
      <c r="E61" s="104">
        <f t="shared" si="250"/>
        <v>42064</v>
      </c>
      <c r="F61" s="104">
        <f t="shared" si="250"/>
        <v>42095</v>
      </c>
      <c r="G61" s="104">
        <f t="shared" si="250"/>
        <v>42125</v>
      </c>
      <c r="H61" s="104">
        <f t="shared" si="250"/>
        <v>42156</v>
      </c>
      <c r="I61" s="104">
        <f t="shared" si="250"/>
        <v>42186</v>
      </c>
      <c r="J61" s="104">
        <f t="shared" si="250"/>
        <v>42217</v>
      </c>
      <c r="K61" s="104">
        <f t="shared" si="250"/>
        <v>42248</v>
      </c>
      <c r="L61" s="104">
        <f t="shared" si="250"/>
        <v>42278</v>
      </c>
      <c r="M61" s="104">
        <f t="shared" si="250"/>
        <v>42309</v>
      </c>
      <c r="N61" s="105">
        <f t="shared" si="250"/>
        <v>42339</v>
      </c>
      <c r="O61" s="104">
        <f t="shared" si="250"/>
        <v>42370</v>
      </c>
      <c r="P61" s="104">
        <f t="shared" si="250"/>
        <v>42401</v>
      </c>
      <c r="Q61" s="104">
        <f t="shared" si="250"/>
        <v>42430</v>
      </c>
      <c r="R61" s="104">
        <f t="shared" si="250"/>
        <v>42461</v>
      </c>
      <c r="S61" s="104">
        <f t="shared" si="250"/>
        <v>42491</v>
      </c>
      <c r="T61" s="104">
        <f t="shared" si="250"/>
        <v>42522</v>
      </c>
      <c r="U61" s="104">
        <f t="shared" si="250"/>
        <v>42552</v>
      </c>
      <c r="V61" s="104">
        <f t="shared" si="250"/>
        <v>42583</v>
      </c>
      <c r="W61" s="113">
        <f t="shared" si="250"/>
        <v>42614</v>
      </c>
      <c r="X61" s="113">
        <f t="shared" si="250"/>
        <v>42644</v>
      </c>
      <c r="Y61" s="113">
        <f t="shared" si="250"/>
        <v>42675</v>
      </c>
      <c r="Z61" s="117">
        <f t="shared" si="250"/>
        <v>42705</v>
      </c>
      <c r="AA61" s="104">
        <f t="shared" si="250"/>
        <v>42752</v>
      </c>
      <c r="AB61" s="104">
        <f t="shared" si="250"/>
        <v>42783</v>
      </c>
      <c r="AC61" s="104">
        <f t="shared" si="250"/>
        <v>42811</v>
      </c>
      <c r="AD61" s="104">
        <f t="shared" si="250"/>
        <v>42842</v>
      </c>
      <c r="AE61" s="104">
        <f t="shared" si="250"/>
        <v>42872</v>
      </c>
      <c r="AF61" s="104">
        <f t="shared" si="250"/>
        <v>42903</v>
      </c>
      <c r="AG61" s="104">
        <f t="shared" si="250"/>
        <v>42933</v>
      </c>
      <c r="AH61" s="104">
        <f t="shared" si="250"/>
        <v>42964</v>
      </c>
      <c r="AI61" s="104">
        <f t="shared" si="250"/>
        <v>42995</v>
      </c>
      <c r="AJ61" s="104">
        <f t="shared" si="250"/>
        <v>43025</v>
      </c>
      <c r="AK61" s="104">
        <f t="shared" si="250"/>
        <v>43056</v>
      </c>
      <c r="AL61" s="105">
        <f t="shared" si="250"/>
        <v>43086</v>
      </c>
      <c r="AM61" s="104">
        <f t="shared" si="250"/>
        <v>43118</v>
      </c>
      <c r="AN61" s="104">
        <f t="shared" si="250"/>
        <v>43149</v>
      </c>
      <c r="AO61" s="104">
        <f t="shared" si="250"/>
        <v>43177</v>
      </c>
      <c r="AP61" s="104">
        <f t="shared" si="250"/>
        <v>43208</v>
      </c>
      <c r="AQ61" s="104">
        <f t="shared" si="250"/>
        <v>43238</v>
      </c>
      <c r="AR61" s="104">
        <f t="shared" si="250"/>
        <v>43269</v>
      </c>
      <c r="AS61" s="104">
        <f t="shared" si="250"/>
        <v>43299</v>
      </c>
      <c r="AT61" s="104">
        <f t="shared" si="250"/>
        <v>43330</v>
      </c>
      <c r="AU61" s="104">
        <f t="shared" si="250"/>
        <v>43361</v>
      </c>
      <c r="AV61" s="104">
        <f t="shared" si="250"/>
        <v>43391</v>
      </c>
      <c r="AW61" s="104">
        <f t="shared" si="250"/>
        <v>43422</v>
      </c>
      <c r="AX61" s="105">
        <f t="shared" si="250"/>
        <v>43452</v>
      </c>
      <c r="AY61" s="104">
        <f t="shared" si="250"/>
        <v>43483</v>
      </c>
      <c r="AZ61" s="104">
        <f t="shared" si="250"/>
        <v>43514</v>
      </c>
      <c r="BA61" s="104">
        <f t="shared" si="250"/>
        <v>43542</v>
      </c>
      <c r="BB61" s="104">
        <f t="shared" si="250"/>
        <v>43573</v>
      </c>
      <c r="BC61" s="104">
        <f t="shared" si="250"/>
        <v>43603</v>
      </c>
      <c r="BD61" s="104">
        <f t="shared" si="250"/>
        <v>43634</v>
      </c>
      <c r="BE61" s="104">
        <f t="shared" si="250"/>
        <v>43664</v>
      </c>
      <c r="BF61" s="104">
        <f t="shared" si="250"/>
        <v>43695</v>
      </c>
      <c r="BG61" s="104">
        <f t="shared" si="250"/>
        <v>43726</v>
      </c>
      <c r="BH61" s="104">
        <f t="shared" si="250"/>
        <v>43756</v>
      </c>
      <c r="BI61" s="104">
        <f t="shared" si="250"/>
        <v>43787</v>
      </c>
      <c r="BJ61" s="105">
        <f t="shared" si="250"/>
        <v>43817</v>
      </c>
      <c r="BK61" s="104">
        <f t="shared" si="250"/>
        <v>43848</v>
      </c>
      <c r="BL61" s="104">
        <f t="shared" si="250"/>
        <v>43879</v>
      </c>
      <c r="BM61" s="104">
        <f t="shared" si="250"/>
        <v>43908</v>
      </c>
      <c r="BN61" s="104">
        <f t="shared" si="250"/>
        <v>43939</v>
      </c>
      <c r="BO61" s="104">
        <f t="shared" ref="BO61:CT61" si="251">BO21</f>
        <v>43969</v>
      </c>
      <c r="BP61" s="104">
        <f t="shared" si="251"/>
        <v>44000</v>
      </c>
      <c r="BQ61" s="104">
        <f t="shared" si="251"/>
        <v>44030</v>
      </c>
      <c r="BR61" s="104">
        <f t="shared" si="251"/>
        <v>44061</v>
      </c>
      <c r="BS61" s="104">
        <f t="shared" si="251"/>
        <v>44092</v>
      </c>
      <c r="BT61" s="104">
        <f t="shared" si="251"/>
        <v>44122</v>
      </c>
      <c r="BU61" s="104">
        <f t="shared" si="251"/>
        <v>44153</v>
      </c>
      <c r="BV61" s="105">
        <f t="shared" si="251"/>
        <v>44183</v>
      </c>
      <c r="BW61" s="104">
        <f t="shared" si="251"/>
        <v>44214</v>
      </c>
      <c r="BX61" s="104">
        <f t="shared" si="251"/>
        <v>44245</v>
      </c>
      <c r="BY61" s="104">
        <f t="shared" si="251"/>
        <v>44273</v>
      </c>
      <c r="BZ61" s="104">
        <f t="shared" si="251"/>
        <v>44304</v>
      </c>
      <c r="CA61" s="104">
        <f t="shared" si="251"/>
        <v>44334</v>
      </c>
      <c r="CB61" s="104">
        <f t="shared" si="251"/>
        <v>44365</v>
      </c>
      <c r="CC61" s="104">
        <f t="shared" si="251"/>
        <v>44395</v>
      </c>
      <c r="CD61" s="104">
        <f t="shared" si="251"/>
        <v>44426</v>
      </c>
      <c r="CE61" s="104">
        <f t="shared" si="251"/>
        <v>44457</v>
      </c>
      <c r="CF61" s="104">
        <f t="shared" si="251"/>
        <v>44487</v>
      </c>
      <c r="CG61" s="104">
        <f t="shared" si="251"/>
        <v>44518</v>
      </c>
      <c r="CH61" s="105">
        <f t="shared" si="251"/>
        <v>44548</v>
      </c>
      <c r="CI61" s="104">
        <f t="shared" si="251"/>
        <v>44579</v>
      </c>
      <c r="CJ61" s="104">
        <f t="shared" si="251"/>
        <v>44610</v>
      </c>
      <c r="CK61" s="104">
        <f t="shared" si="251"/>
        <v>44638</v>
      </c>
      <c r="CL61" s="104">
        <f t="shared" si="251"/>
        <v>44669</v>
      </c>
      <c r="CM61" s="104">
        <f t="shared" si="251"/>
        <v>44699</v>
      </c>
      <c r="CN61" s="104">
        <f t="shared" si="251"/>
        <v>44730</v>
      </c>
      <c r="CO61" s="104">
        <f t="shared" si="251"/>
        <v>44760</v>
      </c>
      <c r="CP61" s="104">
        <f t="shared" si="251"/>
        <v>44791</v>
      </c>
      <c r="CQ61" s="104">
        <f t="shared" si="251"/>
        <v>44822</v>
      </c>
      <c r="CR61" s="104">
        <f t="shared" si="251"/>
        <v>44852</v>
      </c>
      <c r="CS61" s="104">
        <f t="shared" si="251"/>
        <v>44883</v>
      </c>
      <c r="CT61" s="105">
        <f t="shared" si="251"/>
        <v>44913</v>
      </c>
    </row>
    <row r="62" spans="1:98" s="160" customFormat="1" x14ac:dyDescent="0.25">
      <c r="A62" s="19" t="s">
        <v>167</v>
      </c>
      <c r="B62" s="15" t="s">
        <v>142</v>
      </c>
      <c r="C62" s="165">
        <f>IFERROR(C50/C34,"")</f>
        <v>0.79411764705882348</v>
      </c>
      <c r="D62" s="165">
        <f t="shared" ref="D62:N62" si="252">IFERROR(D50/D34,"")</f>
        <v>0.64102564102564108</v>
      </c>
      <c r="E62" s="165">
        <f t="shared" si="252"/>
        <v>0.69767441860465118</v>
      </c>
      <c r="F62" s="165">
        <f t="shared" si="252"/>
        <v>0.84</v>
      </c>
      <c r="G62" s="165">
        <f t="shared" si="252"/>
        <v>0.82692307692307687</v>
      </c>
      <c r="H62" s="165">
        <f t="shared" si="252"/>
        <v>0.77358490566037741</v>
      </c>
      <c r="I62" s="165">
        <f t="shared" si="252"/>
        <v>0.71698113207547165</v>
      </c>
      <c r="J62" s="165">
        <f t="shared" si="252"/>
        <v>0.64150943396226412</v>
      </c>
      <c r="K62" s="165">
        <f t="shared" si="252"/>
        <v>0.90566037735849059</v>
      </c>
      <c r="L62" s="165">
        <f t="shared" si="252"/>
        <v>0.79245283018867929</v>
      </c>
      <c r="M62" s="165">
        <f t="shared" si="252"/>
        <v>0.84</v>
      </c>
      <c r="N62" s="195">
        <f t="shared" si="252"/>
        <v>0.82352941176470584</v>
      </c>
      <c r="O62" s="1381">
        <v>0.50381679389313005</v>
      </c>
      <c r="P62" s="1381">
        <v>0.41249999999999998</v>
      </c>
      <c r="Q62" s="1381">
        <v>0.58385093167701896</v>
      </c>
      <c r="R62" s="1381">
        <v>0.469135802469136</v>
      </c>
      <c r="S62" s="1381">
        <v>0.45962732919254701</v>
      </c>
      <c r="T62" s="1381">
        <v>0.62420382165605104</v>
      </c>
      <c r="U62" s="1381">
        <v>0.421768707482993</v>
      </c>
      <c r="V62" s="1381">
        <v>0.5</v>
      </c>
      <c r="W62" s="1381">
        <v>0.55072463768115898</v>
      </c>
      <c r="X62" s="1381">
        <v>0.45925925925925898</v>
      </c>
      <c r="Y62" s="1381">
        <v>0.46969696969697</v>
      </c>
      <c r="Z62" s="1381">
        <v>0.60317460317460303</v>
      </c>
      <c r="AA62" s="2194">
        <v>0.5670103092783505</v>
      </c>
      <c r="AB62" s="2194">
        <v>0.67708333333333304</v>
      </c>
      <c r="AC62" s="2194">
        <v>0.768421052631579</v>
      </c>
      <c r="AD62" s="2194">
        <v>0.86046511627906996</v>
      </c>
      <c r="AE62" s="2194">
        <v>0.60816326530612197</v>
      </c>
      <c r="AF62" s="2194">
        <v>0.59368421052631604</v>
      </c>
      <c r="AG62" s="2194">
        <v>0.50666666666666704</v>
      </c>
      <c r="AH62" s="305">
        <f t="shared" ref="AH62:AL68" si="253">AG62*1.01</f>
        <v>0.51173333333333371</v>
      </c>
      <c r="AI62" s="305">
        <f t="shared" si="253"/>
        <v>0.51685066666666701</v>
      </c>
      <c r="AJ62" s="305">
        <f t="shared" si="253"/>
        <v>0.5220191733333337</v>
      </c>
      <c r="AK62" s="305">
        <f t="shared" si="253"/>
        <v>0.52723936506666702</v>
      </c>
      <c r="AL62" s="306">
        <f t="shared" si="253"/>
        <v>0.53251175871733369</v>
      </c>
      <c r="AM62" s="294">
        <f>AA62*1.02</f>
        <v>0.57835051546391747</v>
      </c>
      <c r="AN62" s="294">
        <f>AB62*1.02</f>
        <v>0.69062499999999971</v>
      </c>
      <c r="AO62" s="294">
        <v>0.4</v>
      </c>
      <c r="AP62" s="305">
        <f>AO62*0.98</f>
        <v>0.39200000000000002</v>
      </c>
      <c r="AQ62" s="305">
        <f>AP62*1</f>
        <v>0.39200000000000002</v>
      </c>
      <c r="AR62" s="305">
        <f t="shared" ref="AR62:AT62" si="254">AQ62*1</f>
        <v>0.39200000000000002</v>
      </c>
      <c r="AS62" s="305">
        <f t="shared" si="254"/>
        <v>0.39200000000000002</v>
      </c>
      <c r="AT62" s="305">
        <f t="shared" si="254"/>
        <v>0.39200000000000002</v>
      </c>
      <c r="AU62" s="305">
        <f t="shared" ref="AU62:AX62" si="255">AT62*1.01</f>
        <v>0.39591999999999999</v>
      </c>
      <c r="AV62" s="305">
        <f>AU62*1</f>
        <v>0.39591999999999999</v>
      </c>
      <c r="AW62" s="305">
        <f t="shared" si="255"/>
        <v>0.39987919999999999</v>
      </c>
      <c r="AX62" s="306">
        <f t="shared" si="255"/>
        <v>0.40387799200000002</v>
      </c>
      <c r="AY62" s="307">
        <f>AM62*1.05</f>
        <v>0.60726804123711342</v>
      </c>
      <c r="AZ62" s="307">
        <f>AN62*1.05</f>
        <v>0.72515624999999972</v>
      </c>
      <c r="BA62" s="305">
        <f t="shared" ref="BA62:BA68" si="256">AO62*1.08</f>
        <v>0.43200000000000005</v>
      </c>
      <c r="BB62" s="305">
        <f>AP62*1.04</f>
        <v>0.40768000000000004</v>
      </c>
      <c r="BC62" s="305">
        <f t="shared" ref="BC62:BJ62" si="257">AQ62*1.04</f>
        <v>0.40768000000000004</v>
      </c>
      <c r="BD62" s="305">
        <f t="shared" si="257"/>
        <v>0.40768000000000004</v>
      </c>
      <c r="BE62" s="305">
        <f t="shared" si="257"/>
        <v>0.40768000000000004</v>
      </c>
      <c r="BF62" s="305">
        <f t="shared" si="257"/>
        <v>0.40768000000000004</v>
      </c>
      <c r="BG62" s="305">
        <f t="shared" si="257"/>
        <v>0.41175680000000003</v>
      </c>
      <c r="BH62" s="305">
        <f t="shared" si="257"/>
        <v>0.41175680000000003</v>
      </c>
      <c r="BI62" s="305">
        <f t="shared" si="257"/>
        <v>0.41587436799999999</v>
      </c>
      <c r="BJ62" s="305">
        <f t="shared" si="257"/>
        <v>0.42003311168000002</v>
      </c>
      <c r="BK62" s="307">
        <f>AY62*1</f>
        <v>0.60726804123711342</v>
      </c>
      <c r="BL62" s="305">
        <f>AZ62*1</f>
        <v>0.72515624999999972</v>
      </c>
      <c r="BM62" s="305">
        <f>BA62*1</f>
        <v>0.43200000000000005</v>
      </c>
      <c r="BN62" s="305">
        <f>BB62*1.02</f>
        <v>0.41583360000000003</v>
      </c>
      <c r="BO62" s="305">
        <f>BC62*1.02</f>
        <v>0.41583360000000003</v>
      </c>
      <c r="BP62" s="305">
        <f>BD62*1.02</f>
        <v>0.41583360000000003</v>
      </c>
      <c r="BQ62" s="305">
        <f>BE62*1.03</f>
        <v>0.41991040000000007</v>
      </c>
      <c r="BR62" s="305">
        <f>BF62*1.03</f>
        <v>0.41991040000000007</v>
      </c>
      <c r="BS62" s="305">
        <f t="shared" ref="BS62:BV68" si="258">BG62*1.05</f>
        <v>0.43234464000000006</v>
      </c>
      <c r="BT62" s="305">
        <f t="shared" si="258"/>
        <v>0.43234464000000006</v>
      </c>
      <c r="BU62" s="305">
        <f t="shared" si="258"/>
        <v>0.43666808639999999</v>
      </c>
      <c r="BV62" s="305">
        <f t="shared" si="258"/>
        <v>0.44103476726400004</v>
      </c>
      <c r="BW62" s="307">
        <f>BK62*1</f>
        <v>0.60726804123711342</v>
      </c>
      <c r="BX62" s="305">
        <f>BL62*1</f>
        <v>0.72515624999999972</v>
      </c>
      <c r="BY62" s="305">
        <f t="shared" ref="BY62:BZ62" si="259">BM62*1</f>
        <v>0.43200000000000005</v>
      </c>
      <c r="BZ62" s="305">
        <f t="shared" si="259"/>
        <v>0.41583360000000003</v>
      </c>
      <c r="CA62" s="305">
        <f>BO62*1.05</f>
        <v>0.43662528000000006</v>
      </c>
      <c r="CB62" s="305">
        <f>BP62*1.05</f>
        <v>0.43662528000000006</v>
      </c>
      <c r="CC62" s="305">
        <f>BQ62*1.05</f>
        <v>0.44090592000000012</v>
      </c>
      <c r="CD62" s="305">
        <f t="shared" ref="BX62:CH68" si="260">BR62*1.05</f>
        <v>0.44090592000000012</v>
      </c>
      <c r="CE62" s="305">
        <f t="shared" si="260"/>
        <v>0.4539618720000001</v>
      </c>
      <c r="CF62" s="305">
        <f t="shared" si="260"/>
        <v>0.4539618720000001</v>
      </c>
      <c r="CG62" s="305">
        <f t="shared" si="260"/>
        <v>0.45850149072000002</v>
      </c>
      <c r="CH62" s="305">
        <f t="shared" si="260"/>
        <v>0.46308650562720005</v>
      </c>
      <c r="CI62" s="307">
        <f>BW62*1</f>
        <v>0.60726804123711342</v>
      </c>
      <c r="CJ62" s="305">
        <f>BX62*1</f>
        <v>0.72515624999999972</v>
      </c>
      <c r="CK62" s="305">
        <f>BY62*1</f>
        <v>0.43200000000000005</v>
      </c>
      <c r="CL62" s="305">
        <f t="shared" ref="CL62:CO62" si="261">BZ62*1</f>
        <v>0.41583360000000003</v>
      </c>
      <c r="CM62" s="305">
        <f t="shared" si="261"/>
        <v>0.43662528000000006</v>
      </c>
      <c r="CN62" s="305">
        <f t="shared" si="261"/>
        <v>0.43662528000000006</v>
      </c>
      <c r="CO62" s="305">
        <f t="shared" si="261"/>
        <v>0.44090592000000012</v>
      </c>
      <c r="CP62" s="305">
        <f t="shared" ref="CP62:CP68" si="262">CD62*1</f>
        <v>0.44090592000000012</v>
      </c>
      <c r="CQ62" s="305">
        <f t="shared" ref="CQ62:CQ68" si="263">CE62*1</f>
        <v>0.4539618720000001</v>
      </c>
      <c r="CR62" s="305">
        <f t="shared" ref="CR62:CR68" si="264">CF62*1</f>
        <v>0.4539618720000001</v>
      </c>
      <c r="CS62" s="305">
        <f>CG62*1.02</f>
        <v>0.46767152053440003</v>
      </c>
      <c r="CT62" s="306">
        <f>CH62*1.02</f>
        <v>0.47234823573974405</v>
      </c>
    </row>
    <row r="63" spans="1:98" s="160" customFormat="1" x14ac:dyDescent="0.25">
      <c r="A63" s="19" t="s">
        <v>168</v>
      </c>
      <c r="B63" s="15" t="s">
        <v>5</v>
      </c>
      <c r="C63" s="165">
        <f t="shared" ref="C63:N63" si="265">IFERROR(C51/C35,"")</f>
        <v>0.20930232558139536</v>
      </c>
      <c r="D63" s="165">
        <f t="shared" si="265"/>
        <v>0.29411764705882354</v>
      </c>
      <c r="E63" s="165">
        <f t="shared" si="265"/>
        <v>0.27232142857142855</v>
      </c>
      <c r="F63" s="165">
        <f t="shared" si="265"/>
        <v>0.25249169435215946</v>
      </c>
      <c r="G63" s="165">
        <f t="shared" si="265"/>
        <v>0.33031674208144796</v>
      </c>
      <c r="H63" s="165">
        <f t="shared" si="265"/>
        <v>0.41796875</v>
      </c>
      <c r="I63" s="165">
        <f t="shared" si="265"/>
        <v>0.41484716157205243</v>
      </c>
      <c r="J63" s="165">
        <f t="shared" si="265"/>
        <v>0.33480176211453744</v>
      </c>
      <c r="K63" s="165">
        <f t="shared" si="265"/>
        <v>0.35267857142857145</v>
      </c>
      <c r="L63" s="165">
        <f t="shared" si="265"/>
        <v>0.38378378378378381</v>
      </c>
      <c r="M63" s="165">
        <f t="shared" si="265"/>
        <v>0.38585209003215432</v>
      </c>
      <c r="N63" s="195">
        <f t="shared" si="265"/>
        <v>0.46370967741935482</v>
      </c>
      <c r="O63" s="1381">
        <v>8.1504702194357403E-2</v>
      </c>
      <c r="P63" s="1381">
        <v>0.31724137931034502</v>
      </c>
      <c r="Q63" s="1381">
        <v>0.57868020304568502</v>
      </c>
      <c r="R63" s="1381">
        <v>0.262357414448669</v>
      </c>
      <c r="S63" s="1381">
        <v>0.35322195704057302</v>
      </c>
      <c r="T63" s="1381">
        <v>0.439393939393939</v>
      </c>
      <c r="U63" s="1381">
        <v>0.28163992869875198</v>
      </c>
      <c r="V63" s="1381">
        <v>0.30991735537190102</v>
      </c>
      <c r="W63" s="1381">
        <v>0.44718309859154898</v>
      </c>
      <c r="X63" s="1381">
        <v>0.28031496062992101</v>
      </c>
      <c r="Y63" s="1381">
        <v>0.37243401759530798</v>
      </c>
      <c r="Z63" s="1381">
        <v>0.45910290237467</v>
      </c>
      <c r="AA63" s="2194">
        <v>0.24867724867724866</v>
      </c>
      <c r="AB63" s="2194">
        <v>0.42957746478873199</v>
      </c>
      <c r="AC63" s="2194">
        <v>0.39448275862068999</v>
      </c>
      <c r="AD63" s="2194">
        <v>0.45039370078740198</v>
      </c>
      <c r="AE63" s="2194">
        <v>0.48427672955974799</v>
      </c>
      <c r="AF63" s="2194">
        <v>0.55319148936170204</v>
      </c>
      <c r="AG63" s="2194">
        <v>0.41722745625841201</v>
      </c>
      <c r="AH63" s="296">
        <f t="shared" si="253"/>
        <v>0.42139973082099613</v>
      </c>
      <c r="AI63" s="296">
        <f t="shared" si="253"/>
        <v>0.42561372812920611</v>
      </c>
      <c r="AJ63" s="296">
        <f t="shared" si="253"/>
        <v>0.42986986541049815</v>
      </c>
      <c r="AK63" s="296">
        <f t="shared" si="253"/>
        <v>0.43416856406460314</v>
      </c>
      <c r="AL63" s="295">
        <f t="shared" si="253"/>
        <v>0.43851024970524916</v>
      </c>
      <c r="AM63" s="294">
        <f t="shared" ref="AM63:AM68" si="266">AA63*1.02</f>
        <v>0.25365079365079363</v>
      </c>
      <c r="AN63" s="294">
        <f t="shared" ref="AN63:AN68" si="267">AB63*1.02</f>
        <v>0.43816901408450665</v>
      </c>
      <c r="AO63" s="294">
        <v>0.35</v>
      </c>
      <c r="AP63" s="296">
        <f t="shared" ref="AP63:AP68" si="268">AO63*0.98</f>
        <v>0.34299999999999997</v>
      </c>
      <c r="AQ63" s="296">
        <f>AP63*1</f>
        <v>0.34299999999999997</v>
      </c>
      <c r="AR63" s="296">
        <f t="shared" ref="AR63:AX63" si="269">AQ63*1.01</f>
        <v>0.34642999999999996</v>
      </c>
      <c r="AS63" s="296">
        <f>AR63*1</f>
        <v>0.34642999999999996</v>
      </c>
      <c r="AT63" s="296">
        <f t="shared" si="269"/>
        <v>0.34989429999999994</v>
      </c>
      <c r="AU63" s="296">
        <f t="shared" si="269"/>
        <v>0.35339324299999991</v>
      </c>
      <c r="AV63" s="296">
        <f>AU63*1</f>
        <v>0.35339324299999991</v>
      </c>
      <c r="AW63" s="296">
        <f t="shared" si="269"/>
        <v>0.35692717542999991</v>
      </c>
      <c r="AX63" s="295">
        <f t="shared" si="269"/>
        <v>0.36049644718429991</v>
      </c>
      <c r="AY63" s="308">
        <f t="shared" ref="AY63:AY68" si="270">AM63*1.05</f>
        <v>0.26633333333333331</v>
      </c>
      <c r="AZ63" s="296">
        <f t="shared" ref="AZ63:AZ68" si="271">AN63*1.05</f>
        <v>0.46007746478873202</v>
      </c>
      <c r="BA63" s="296">
        <f t="shared" si="256"/>
        <v>0.378</v>
      </c>
      <c r="BB63" s="296">
        <f t="shared" ref="BB63:BB68" si="272">AP63*1.04</f>
        <v>0.35671999999999998</v>
      </c>
      <c r="BC63" s="296">
        <f t="shared" ref="BC63:BC68" si="273">AQ63*1.04</f>
        <v>0.35671999999999998</v>
      </c>
      <c r="BD63" s="296">
        <f t="shared" ref="BD63:BD68" si="274">AR63*1.04</f>
        <v>0.36028719999999997</v>
      </c>
      <c r="BE63" s="296">
        <f t="shared" ref="BE63:BE68" si="275">AS63*1.04</f>
        <v>0.36028719999999997</v>
      </c>
      <c r="BF63" s="296">
        <f t="shared" ref="BF63:BF68" si="276">AT63*1.04</f>
        <v>0.36389007199999995</v>
      </c>
      <c r="BG63" s="296">
        <f t="shared" ref="BG63:BG68" si="277">AU63*1.04</f>
        <v>0.3675289727199999</v>
      </c>
      <c r="BH63" s="296">
        <f t="shared" ref="BH63:BH68" si="278">AV63*1.04</f>
        <v>0.3675289727199999</v>
      </c>
      <c r="BI63" s="296">
        <f t="shared" ref="BI63:BI68" si="279">AW63*1.04</f>
        <v>0.3712042624471999</v>
      </c>
      <c r="BJ63" s="296">
        <f t="shared" ref="BJ63:BJ68" si="280">AX63*1.04</f>
        <v>0.3749163050716719</v>
      </c>
      <c r="BK63" s="308">
        <f t="shared" ref="BK63:BK68" si="281">AY63*1</f>
        <v>0.26633333333333331</v>
      </c>
      <c r="BL63" s="296">
        <f t="shared" ref="BL63:BL68" si="282">AZ63*1</f>
        <v>0.46007746478873202</v>
      </c>
      <c r="BM63" s="296">
        <f t="shared" ref="BM63:BM68" si="283">BA63*1</f>
        <v>0.378</v>
      </c>
      <c r="BN63" s="296">
        <f t="shared" ref="BN63:BN68" si="284">BB63*1.02</f>
        <v>0.36385439999999997</v>
      </c>
      <c r="BO63" s="296">
        <f t="shared" ref="BO63:BO68" si="285">BC63*1.02</f>
        <v>0.36385439999999997</v>
      </c>
      <c r="BP63" s="296">
        <f t="shared" ref="BP63:BP68" si="286">BD63*1.02</f>
        <v>0.36749294399999999</v>
      </c>
      <c r="BQ63" s="296">
        <f t="shared" ref="BQ63:BQ68" si="287">BE63*1.03</f>
        <v>0.37109581599999997</v>
      </c>
      <c r="BR63" s="296">
        <f t="shared" ref="BR63:BR68" si="288">BF63*1.03</f>
        <v>0.37480677415999997</v>
      </c>
      <c r="BS63" s="296">
        <f t="shared" si="258"/>
        <v>0.38590542135599992</v>
      </c>
      <c r="BT63" s="296">
        <f t="shared" si="258"/>
        <v>0.38590542135599992</v>
      </c>
      <c r="BU63" s="296">
        <f t="shared" si="258"/>
        <v>0.3897644755695599</v>
      </c>
      <c r="BV63" s="296">
        <f t="shared" si="258"/>
        <v>0.39366212032525549</v>
      </c>
      <c r="BW63" s="308">
        <f t="shared" ref="BW63:BW68" si="289">BK63*1.05</f>
        <v>0.27965000000000001</v>
      </c>
      <c r="BX63" s="296">
        <f t="shared" si="260"/>
        <v>0.48308133802816866</v>
      </c>
      <c r="BY63" s="296">
        <f t="shared" si="260"/>
        <v>0.39690000000000003</v>
      </c>
      <c r="BZ63" s="296">
        <f t="shared" si="260"/>
        <v>0.38204711999999996</v>
      </c>
      <c r="CA63" s="296">
        <f t="shared" si="260"/>
        <v>0.38204711999999996</v>
      </c>
      <c r="CB63" s="296">
        <f t="shared" ref="CB63:CB68" si="290">BP63*1.05</f>
        <v>0.38586759120000003</v>
      </c>
      <c r="CC63" s="296">
        <f t="shared" si="260"/>
        <v>0.38965060679999997</v>
      </c>
      <c r="CD63" s="296">
        <f t="shared" si="260"/>
        <v>0.39354711286799998</v>
      </c>
      <c r="CE63" s="296">
        <f t="shared" si="260"/>
        <v>0.40520069242379991</v>
      </c>
      <c r="CF63" s="296">
        <f t="shared" si="260"/>
        <v>0.40520069242379991</v>
      </c>
      <c r="CG63" s="296">
        <f t="shared" si="260"/>
        <v>0.40925269934803793</v>
      </c>
      <c r="CH63" s="296">
        <f t="shared" si="260"/>
        <v>0.41334522634151827</v>
      </c>
      <c r="CI63" s="308">
        <f t="shared" ref="CI63:CI68" si="291">BW63*1</f>
        <v>0.27965000000000001</v>
      </c>
      <c r="CJ63" s="296">
        <f t="shared" ref="CJ63:CJ68" si="292">BX63*1</f>
        <v>0.48308133802816866</v>
      </c>
      <c r="CK63" s="296">
        <f t="shared" ref="CK63:CK68" si="293">BY63*1</f>
        <v>0.39690000000000003</v>
      </c>
      <c r="CL63" s="296">
        <f t="shared" ref="CL63:CL68" si="294">BZ63*1</f>
        <v>0.38204711999999996</v>
      </c>
      <c r="CM63" s="296">
        <f t="shared" ref="CM63:CM68" si="295">CA63*1</f>
        <v>0.38204711999999996</v>
      </c>
      <c r="CN63" s="296">
        <f t="shared" ref="CN63:CN68" si="296">CB63*1</f>
        <v>0.38586759120000003</v>
      </c>
      <c r="CO63" s="296">
        <f t="shared" ref="CO63:CO68" si="297">CC63*1</f>
        <v>0.38965060679999997</v>
      </c>
      <c r="CP63" s="296">
        <f t="shared" si="262"/>
        <v>0.39354711286799998</v>
      </c>
      <c r="CQ63" s="296">
        <f t="shared" si="263"/>
        <v>0.40520069242379991</v>
      </c>
      <c r="CR63" s="296">
        <f t="shared" si="264"/>
        <v>0.40520069242379991</v>
      </c>
      <c r="CS63" s="296">
        <f t="shared" ref="CS63:CS68" si="298">CG63*1.02</f>
        <v>0.41743775333499872</v>
      </c>
      <c r="CT63" s="295">
        <f t="shared" ref="CT63:CT68" si="299">CH63*1.02</f>
        <v>0.42161213086834864</v>
      </c>
    </row>
    <row r="64" spans="1:98" s="160" customFormat="1" x14ac:dyDescent="0.25">
      <c r="A64" s="19" t="s">
        <v>169</v>
      </c>
      <c r="B64" s="15" t="s">
        <v>6</v>
      </c>
      <c r="C64" s="165">
        <f t="shared" ref="C64:N64" si="300">IFERROR(C52/C36,"")</f>
        <v>0.25316455696202533</v>
      </c>
      <c r="D64" s="165">
        <f t="shared" si="300"/>
        <v>0.19626168224299065</v>
      </c>
      <c r="E64" s="165">
        <f t="shared" si="300"/>
        <v>0.30882352941176472</v>
      </c>
      <c r="F64" s="165">
        <f t="shared" si="300"/>
        <v>0.32286995515695066</v>
      </c>
      <c r="G64" s="165">
        <f t="shared" si="300"/>
        <v>0.26936026936026936</v>
      </c>
      <c r="H64" s="165">
        <f t="shared" si="300"/>
        <v>0.33023255813953489</v>
      </c>
      <c r="I64" s="165">
        <f t="shared" si="300"/>
        <v>0.31726907630522089</v>
      </c>
      <c r="J64" s="165">
        <f t="shared" si="300"/>
        <v>0.21491228070175439</v>
      </c>
      <c r="K64" s="165">
        <f t="shared" si="300"/>
        <v>0.2930232558139535</v>
      </c>
      <c r="L64" s="165">
        <f t="shared" si="300"/>
        <v>0.28378378378378377</v>
      </c>
      <c r="M64" s="165">
        <f t="shared" si="300"/>
        <v>0.26519337016574585</v>
      </c>
      <c r="N64" s="195">
        <f t="shared" si="300"/>
        <v>0.4098360655737705</v>
      </c>
      <c r="O64" s="1381">
        <v>0.13430127041742301</v>
      </c>
      <c r="P64" s="1381">
        <v>8.83280757097792E-2</v>
      </c>
      <c r="Q64" s="1381">
        <v>0.33566433566433601</v>
      </c>
      <c r="R64" s="1381">
        <v>0.445012787723785</v>
      </c>
      <c r="S64" s="1381">
        <v>0.224761904761905</v>
      </c>
      <c r="T64" s="1381">
        <v>0.32458233890214799</v>
      </c>
      <c r="U64" s="1381">
        <v>0.32258064516128998</v>
      </c>
      <c r="V64" s="1381">
        <v>0.25044722719141299</v>
      </c>
      <c r="W64" s="1381">
        <v>0.29645093945720302</v>
      </c>
      <c r="X64" s="1381">
        <v>0.35168738898756702</v>
      </c>
      <c r="Y64" s="1381">
        <v>0.33491311216429698</v>
      </c>
      <c r="Z64" s="1381">
        <v>0.31130690161527202</v>
      </c>
      <c r="AA64" s="2194">
        <v>0.14511873350923482</v>
      </c>
      <c r="AB64" s="2194">
        <v>0.161971830985915</v>
      </c>
      <c r="AC64" s="2194">
        <v>0.33450704225352101</v>
      </c>
      <c r="AD64" s="2194">
        <v>0.21142857142857099</v>
      </c>
      <c r="AE64" s="2194">
        <v>0.25041186161449802</v>
      </c>
      <c r="AF64" s="2194">
        <v>0.288524590163934</v>
      </c>
      <c r="AG64" s="2194">
        <v>0.17427385892116201</v>
      </c>
      <c r="AH64" s="296">
        <f t="shared" si="253"/>
        <v>0.17601659751037363</v>
      </c>
      <c r="AI64" s="296">
        <f t="shared" si="253"/>
        <v>0.17777676348547736</v>
      </c>
      <c r="AJ64" s="296">
        <f t="shared" si="253"/>
        <v>0.17955453112033212</v>
      </c>
      <c r="AK64" s="296">
        <f t="shared" si="253"/>
        <v>0.18135007643153545</v>
      </c>
      <c r="AL64" s="295">
        <f t="shared" si="253"/>
        <v>0.1831635771958508</v>
      </c>
      <c r="AM64" s="294">
        <f t="shared" si="266"/>
        <v>0.14802110817941952</v>
      </c>
      <c r="AN64" s="294">
        <f t="shared" si="267"/>
        <v>0.16521126760563332</v>
      </c>
      <c r="AO64" s="294">
        <v>0.25</v>
      </c>
      <c r="AP64" s="296">
        <f t="shared" si="268"/>
        <v>0.245</v>
      </c>
      <c r="AQ64" s="296">
        <f t="shared" ref="AQ64:AQ68" si="301">AP64*1</f>
        <v>0.245</v>
      </c>
      <c r="AR64" s="296">
        <f t="shared" ref="AR64:AX64" si="302">AQ64*1.01</f>
        <v>0.24745</v>
      </c>
      <c r="AS64" s="296">
        <f t="shared" ref="AS64:AS68" si="303">AR64*1</f>
        <v>0.24745</v>
      </c>
      <c r="AT64" s="296">
        <f t="shared" si="302"/>
        <v>0.24992449999999999</v>
      </c>
      <c r="AU64" s="296">
        <f t="shared" si="302"/>
        <v>0.25242374499999998</v>
      </c>
      <c r="AV64" s="296">
        <f t="shared" ref="AV64:AV68" si="304">AU64*1</f>
        <v>0.25242374499999998</v>
      </c>
      <c r="AW64" s="296">
        <f t="shared" si="302"/>
        <v>0.25494798245</v>
      </c>
      <c r="AX64" s="295">
        <f t="shared" si="302"/>
        <v>0.25749746227449999</v>
      </c>
      <c r="AY64" s="308">
        <f t="shared" si="270"/>
        <v>0.15542216358839051</v>
      </c>
      <c r="AZ64" s="296">
        <f t="shared" si="271"/>
        <v>0.17347183098591498</v>
      </c>
      <c r="BA64" s="296">
        <f t="shared" si="256"/>
        <v>0.27</v>
      </c>
      <c r="BB64" s="296">
        <f t="shared" si="272"/>
        <v>0.25480000000000003</v>
      </c>
      <c r="BC64" s="296">
        <f t="shared" si="273"/>
        <v>0.25480000000000003</v>
      </c>
      <c r="BD64" s="296">
        <f t="shared" si="274"/>
        <v>0.25734800000000002</v>
      </c>
      <c r="BE64" s="296">
        <f t="shared" si="275"/>
        <v>0.25734800000000002</v>
      </c>
      <c r="BF64" s="296">
        <f t="shared" si="276"/>
        <v>0.25992147999999998</v>
      </c>
      <c r="BG64" s="296">
        <f t="shared" si="277"/>
        <v>0.26252069480000001</v>
      </c>
      <c r="BH64" s="296">
        <f t="shared" si="278"/>
        <v>0.26252069480000001</v>
      </c>
      <c r="BI64" s="296">
        <f t="shared" si="279"/>
        <v>0.26514590174800001</v>
      </c>
      <c r="BJ64" s="296">
        <f t="shared" si="280"/>
        <v>0.26779736076548</v>
      </c>
      <c r="BK64" s="308">
        <f t="shared" si="281"/>
        <v>0.15542216358839051</v>
      </c>
      <c r="BL64" s="296">
        <f t="shared" si="282"/>
        <v>0.17347183098591498</v>
      </c>
      <c r="BM64" s="296">
        <f t="shared" si="283"/>
        <v>0.27</v>
      </c>
      <c r="BN64" s="296">
        <f t="shared" si="284"/>
        <v>0.25989600000000002</v>
      </c>
      <c r="BO64" s="296">
        <f t="shared" si="285"/>
        <v>0.25989600000000002</v>
      </c>
      <c r="BP64" s="296">
        <f t="shared" si="286"/>
        <v>0.26249496</v>
      </c>
      <c r="BQ64" s="296">
        <f t="shared" si="287"/>
        <v>0.26506844000000002</v>
      </c>
      <c r="BR64" s="296">
        <f t="shared" si="288"/>
        <v>0.26771912440000001</v>
      </c>
      <c r="BS64" s="296">
        <f t="shared" si="258"/>
        <v>0.27564672954000002</v>
      </c>
      <c r="BT64" s="296">
        <f t="shared" si="258"/>
        <v>0.27564672954000002</v>
      </c>
      <c r="BU64" s="296">
        <f t="shared" si="258"/>
        <v>0.27840319683540005</v>
      </c>
      <c r="BV64" s="296">
        <f t="shared" si="258"/>
        <v>0.28118722880375402</v>
      </c>
      <c r="BW64" s="308">
        <f t="shared" si="289"/>
        <v>0.16319327176781004</v>
      </c>
      <c r="BX64" s="296">
        <f t="shared" si="260"/>
        <v>0.18214542253521074</v>
      </c>
      <c r="BY64" s="296">
        <f t="shared" si="260"/>
        <v>0.28350000000000003</v>
      </c>
      <c r="BZ64" s="296">
        <f t="shared" si="260"/>
        <v>0.27289080000000004</v>
      </c>
      <c r="CA64" s="296">
        <f t="shared" si="260"/>
        <v>0.27289080000000004</v>
      </c>
      <c r="CB64" s="296">
        <f t="shared" si="290"/>
        <v>0.27561970800000002</v>
      </c>
      <c r="CC64" s="296">
        <f t="shared" si="260"/>
        <v>0.27832186200000003</v>
      </c>
      <c r="CD64" s="296">
        <f t="shared" si="260"/>
        <v>0.28110508062</v>
      </c>
      <c r="CE64" s="296">
        <f t="shared" si="260"/>
        <v>0.28942906601700003</v>
      </c>
      <c r="CF64" s="296">
        <f t="shared" si="260"/>
        <v>0.28942906601700003</v>
      </c>
      <c r="CG64" s="296">
        <f t="shared" si="260"/>
        <v>0.29232335667717008</v>
      </c>
      <c r="CH64" s="296">
        <f t="shared" si="260"/>
        <v>0.29524659024394173</v>
      </c>
      <c r="CI64" s="308">
        <f t="shared" si="291"/>
        <v>0.16319327176781004</v>
      </c>
      <c r="CJ64" s="296">
        <f t="shared" si="292"/>
        <v>0.18214542253521074</v>
      </c>
      <c r="CK64" s="296">
        <f t="shared" si="293"/>
        <v>0.28350000000000003</v>
      </c>
      <c r="CL64" s="296">
        <f t="shared" si="294"/>
        <v>0.27289080000000004</v>
      </c>
      <c r="CM64" s="296">
        <f t="shared" si="295"/>
        <v>0.27289080000000004</v>
      </c>
      <c r="CN64" s="296">
        <f t="shared" si="296"/>
        <v>0.27561970800000002</v>
      </c>
      <c r="CO64" s="296">
        <f t="shared" si="297"/>
        <v>0.27832186200000003</v>
      </c>
      <c r="CP64" s="296">
        <f t="shared" si="262"/>
        <v>0.28110508062</v>
      </c>
      <c r="CQ64" s="296">
        <f t="shared" si="263"/>
        <v>0.28942906601700003</v>
      </c>
      <c r="CR64" s="296">
        <f t="shared" si="264"/>
        <v>0.28942906601700003</v>
      </c>
      <c r="CS64" s="296">
        <f t="shared" si="298"/>
        <v>0.2981698238107135</v>
      </c>
      <c r="CT64" s="295">
        <f t="shared" si="299"/>
        <v>0.30115152204882056</v>
      </c>
    </row>
    <row r="65" spans="1:98" s="160" customFormat="1" x14ac:dyDescent="0.25">
      <c r="A65" s="19" t="s">
        <v>170</v>
      </c>
      <c r="B65" s="15" t="s">
        <v>7</v>
      </c>
      <c r="C65" s="165">
        <f t="shared" ref="C65:N65" si="305">IFERROR(C53/C37,"")</f>
        <v>0.20270270270270271</v>
      </c>
      <c r="D65" s="165">
        <f t="shared" si="305"/>
        <v>0.14418604651162792</v>
      </c>
      <c r="E65" s="165">
        <f t="shared" si="305"/>
        <v>0.20956719817767655</v>
      </c>
      <c r="F65" s="165">
        <f t="shared" si="305"/>
        <v>0.19259259259259259</v>
      </c>
      <c r="G65" s="165">
        <f t="shared" si="305"/>
        <v>0.28125</v>
      </c>
      <c r="H65" s="165">
        <f t="shared" si="305"/>
        <v>0.31724137931034485</v>
      </c>
      <c r="I65" s="165">
        <f t="shared" si="305"/>
        <v>0.28604651162790695</v>
      </c>
      <c r="J65" s="165">
        <f t="shared" si="305"/>
        <v>0.17209302325581396</v>
      </c>
      <c r="K65" s="165">
        <f t="shared" si="305"/>
        <v>0.26570048309178745</v>
      </c>
      <c r="L65" s="165">
        <f t="shared" si="305"/>
        <v>0.19143576826196473</v>
      </c>
      <c r="M65" s="165">
        <f t="shared" si="305"/>
        <v>0.26884422110552764</v>
      </c>
      <c r="N65" s="195">
        <f t="shared" si="305"/>
        <v>0.3457142857142857</v>
      </c>
      <c r="O65" s="1381">
        <v>0.12285012285012301</v>
      </c>
      <c r="P65" s="1381">
        <v>0.11267605633802801</v>
      </c>
      <c r="Q65" s="1381">
        <v>0.13138686131386901</v>
      </c>
      <c r="R65" s="1381">
        <v>0.115740740740741</v>
      </c>
      <c r="S65" s="1381">
        <v>0.30534351145038202</v>
      </c>
      <c r="T65" s="1381">
        <v>0.22602739726027399</v>
      </c>
      <c r="U65" s="1381">
        <v>0.16367713004484299</v>
      </c>
      <c r="V65" s="1381">
        <v>0.16907675194660701</v>
      </c>
      <c r="W65" s="1381">
        <v>0.140625</v>
      </c>
      <c r="X65" s="1381">
        <v>0.12968591691995901</v>
      </c>
      <c r="Y65" s="1381">
        <v>0.214</v>
      </c>
      <c r="Z65" s="1381">
        <v>0.29097283085013098</v>
      </c>
      <c r="AA65" s="2194">
        <v>0.1276595744680851</v>
      </c>
      <c r="AB65" s="2194">
        <v>0.17613636363636401</v>
      </c>
      <c r="AC65" s="2194">
        <v>0.132723112128146</v>
      </c>
      <c r="AD65" s="2194">
        <v>0.124419684308264</v>
      </c>
      <c r="AE65" s="2194">
        <v>0.136593591905565</v>
      </c>
      <c r="AF65" s="2194">
        <v>0.13771016813450801</v>
      </c>
      <c r="AG65" s="2194">
        <v>0.13811188811188799</v>
      </c>
      <c r="AH65" s="296">
        <f t="shared" si="253"/>
        <v>0.13949300699300687</v>
      </c>
      <c r="AI65" s="296">
        <f t="shared" si="253"/>
        <v>0.14088793706293695</v>
      </c>
      <c r="AJ65" s="296">
        <f t="shared" si="253"/>
        <v>0.14229681643356631</v>
      </c>
      <c r="AK65" s="296">
        <f t="shared" si="253"/>
        <v>0.14371978459790197</v>
      </c>
      <c r="AL65" s="295">
        <f t="shared" si="253"/>
        <v>0.14515698244388098</v>
      </c>
      <c r="AM65" s="294">
        <f t="shared" si="266"/>
        <v>0.1302127659574468</v>
      </c>
      <c r="AN65" s="294">
        <f t="shared" si="267"/>
        <v>0.1796590909090913</v>
      </c>
      <c r="AO65" s="294">
        <v>0.22</v>
      </c>
      <c r="AP65" s="296">
        <f t="shared" si="268"/>
        <v>0.21559999999999999</v>
      </c>
      <c r="AQ65" s="296">
        <f t="shared" si="301"/>
        <v>0.21559999999999999</v>
      </c>
      <c r="AR65" s="296">
        <f t="shared" ref="AR65:AX65" si="306">AQ65*1.01</f>
        <v>0.21775599999999998</v>
      </c>
      <c r="AS65" s="296">
        <f t="shared" si="303"/>
        <v>0.21775599999999998</v>
      </c>
      <c r="AT65" s="296">
        <f t="shared" si="306"/>
        <v>0.21993355999999997</v>
      </c>
      <c r="AU65" s="296">
        <f t="shared" si="306"/>
        <v>0.22213289559999996</v>
      </c>
      <c r="AV65" s="296">
        <f t="shared" si="304"/>
        <v>0.22213289559999996</v>
      </c>
      <c r="AW65" s="296">
        <f t="shared" si="306"/>
        <v>0.22435422455599996</v>
      </c>
      <c r="AX65" s="295">
        <f t="shared" si="306"/>
        <v>0.22659776680155996</v>
      </c>
      <c r="AY65" s="308">
        <f t="shared" si="270"/>
        <v>0.13672340425531915</v>
      </c>
      <c r="AZ65" s="296">
        <f t="shared" si="271"/>
        <v>0.18864204545454588</v>
      </c>
      <c r="BA65" s="296">
        <f t="shared" si="256"/>
        <v>0.23760000000000001</v>
      </c>
      <c r="BB65" s="296">
        <f t="shared" si="272"/>
        <v>0.22422400000000001</v>
      </c>
      <c r="BC65" s="296">
        <f t="shared" si="273"/>
        <v>0.22422400000000001</v>
      </c>
      <c r="BD65" s="296">
        <f t="shared" si="274"/>
        <v>0.22646623999999999</v>
      </c>
      <c r="BE65" s="296">
        <f t="shared" si="275"/>
        <v>0.22646623999999999</v>
      </c>
      <c r="BF65" s="296">
        <f t="shared" si="276"/>
        <v>0.22873090239999999</v>
      </c>
      <c r="BG65" s="296">
        <f t="shared" si="277"/>
        <v>0.23101821142399998</v>
      </c>
      <c r="BH65" s="296">
        <f t="shared" si="278"/>
        <v>0.23101821142399998</v>
      </c>
      <c r="BI65" s="296">
        <f t="shared" si="279"/>
        <v>0.23332839353823998</v>
      </c>
      <c r="BJ65" s="296">
        <f t="shared" si="280"/>
        <v>0.23566167747362238</v>
      </c>
      <c r="BK65" s="308">
        <f t="shared" si="281"/>
        <v>0.13672340425531915</v>
      </c>
      <c r="BL65" s="296">
        <f t="shared" si="282"/>
        <v>0.18864204545454588</v>
      </c>
      <c r="BM65" s="296">
        <f t="shared" si="283"/>
        <v>0.23760000000000001</v>
      </c>
      <c r="BN65" s="296">
        <f t="shared" si="284"/>
        <v>0.22870848000000002</v>
      </c>
      <c r="BO65" s="296">
        <f t="shared" si="285"/>
        <v>0.22870848000000002</v>
      </c>
      <c r="BP65" s="296">
        <f t="shared" si="286"/>
        <v>0.2309955648</v>
      </c>
      <c r="BQ65" s="296">
        <f t="shared" si="287"/>
        <v>0.2332602272</v>
      </c>
      <c r="BR65" s="296">
        <f t="shared" si="288"/>
        <v>0.235592829472</v>
      </c>
      <c r="BS65" s="296">
        <f t="shared" si="258"/>
        <v>0.24256912199519998</v>
      </c>
      <c r="BT65" s="296">
        <f t="shared" si="258"/>
        <v>0.24256912199519998</v>
      </c>
      <c r="BU65" s="296">
        <f t="shared" si="258"/>
        <v>0.24499481321515199</v>
      </c>
      <c r="BV65" s="296">
        <f t="shared" si="258"/>
        <v>0.2474447613473035</v>
      </c>
      <c r="BW65" s="308">
        <f t="shared" si="289"/>
        <v>0.14355957446808512</v>
      </c>
      <c r="BX65" s="296">
        <f t="shared" si="260"/>
        <v>0.19807414772727319</v>
      </c>
      <c r="BY65" s="296">
        <f t="shared" si="260"/>
        <v>0.24948000000000001</v>
      </c>
      <c r="BZ65" s="296">
        <f t="shared" si="260"/>
        <v>0.24014390400000002</v>
      </c>
      <c r="CA65" s="296">
        <f t="shared" si="260"/>
        <v>0.24014390400000002</v>
      </c>
      <c r="CB65" s="296">
        <f t="shared" si="290"/>
        <v>0.24254534304</v>
      </c>
      <c r="CC65" s="296">
        <f t="shared" si="260"/>
        <v>0.24492323856000001</v>
      </c>
      <c r="CD65" s="296">
        <f t="shared" si="260"/>
        <v>0.2473724709456</v>
      </c>
      <c r="CE65" s="296">
        <f t="shared" si="260"/>
        <v>0.25469757809495996</v>
      </c>
      <c r="CF65" s="296">
        <f t="shared" si="260"/>
        <v>0.25469757809495996</v>
      </c>
      <c r="CG65" s="296">
        <f t="shared" si="260"/>
        <v>0.25724455387590961</v>
      </c>
      <c r="CH65" s="296">
        <f t="shared" si="260"/>
        <v>0.25981699941466868</v>
      </c>
      <c r="CI65" s="308">
        <f t="shared" si="291"/>
        <v>0.14355957446808512</v>
      </c>
      <c r="CJ65" s="296">
        <f t="shared" si="292"/>
        <v>0.19807414772727319</v>
      </c>
      <c r="CK65" s="296">
        <f t="shared" si="293"/>
        <v>0.24948000000000001</v>
      </c>
      <c r="CL65" s="296">
        <f t="shared" si="294"/>
        <v>0.24014390400000002</v>
      </c>
      <c r="CM65" s="296">
        <f t="shared" si="295"/>
        <v>0.24014390400000002</v>
      </c>
      <c r="CN65" s="296">
        <f t="shared" si="296"/>
        <v>0.24254534304</v>
      </c>
      <c r="CO65" s="296">
        <f t="shared" si="297"/>
        <v>0.24492323856000001</v>
      </c>
      <c r="CP65" s="296">
        <f t="shared" si="262"/>
        <v>0.2473724709456</v>
      </c>
      <c r="CQ65" s="296">
        <f t="shared" si="263"/>
        <v>0.25469757809495996</v>
      </c>
      <c r="CR65" s="296">
        <f t="shared" si="264"/>
        <v>0.25469757809495996</v>
      </c>
      <c r="CS65" s="296">
        <f t="shared" si="298"/>
        <v>0.26238944495342781</v>
      </c>
      <c r="CT65" s="295">
        <f t="shared" si="299"/>
        <v>0.26501333940296207</v>
      </c>
    </row>
    <row r="66" spans="1:98" s="160" customFormat="1" x14ac:dyDescent="0.25">
      <c r="A66" s="19" t="s">
        <v>171</v>
      </c>
      <c r="B66" s="15" t="s">
        <v>8</v>
      </c>
      <c r="C66" s="165">
        <f t="shared" ref="C66:N66" si="307">IFERROR(C54/C38,"")</f>
        <v>0.17708333333333334</v>
      </c>
      <c r="D66" s="165">
        <f t="shared" si="307"/>
        <v>0.12110726643598616</v>
      </c>
      <c r="E66" s="165">
        <f t="shared" si="307"/>
        <v>0.1853035143769968</v>
      </c>
      <c r="F66" s="165">
        <f t="shared" si="307"/>
        <v>0.22408963585434175</v>
      </c>
      <c r="G66" s="165">
        <f t="shared" si="307"/>
        <v>0.27873563218390807</v>
      </c>
      <c r="H66" s="165">
        <f t="shared" si="307"/>
        <v>0.2834008097165992</v>
      </c>
      <c r="I66" s="165">
        <f t="shared" si="307"/>
        <v>0.2874493927125506</v>
      </c>
      <c r="J66" s="165">
        <f t="shared" si="307"/>
        <v>0.23646723646723647</v>
      </c>
      <c r="K66" s="165">
        <f t="shared" si="307"/>
        <v>0.35128205128205126</v>
      </c>
      <c r="L66" s="165">
        <f t="shared" si="307"/>
        <v>0.23627684964200477</v>
      </c>
      <c r="M66" s="165">
        <f t="shared" si="307"/>
        <v>0.26224783861671469</v>
      </c>
      <c r="N66" s="195">
        <f t="shared" si="307"/>
        <v>0.36656891495601174</v>
      </c>
      <c r="O66" s="1381">
        <v>0.101123595505618</v>
      </c>
      <c r="P66" s="1381">
        <v>9.2348284960422203E-2</v>
      </c>
      <c r="Q66" s="1381">
        <v>0.193995381062356</v>
      </c>
      <c r="R66" s="1381">
        <v>0.15686274509803899</v>
      </c>
      <c r="S66" s="1381">
        <v>0.109010011123471</v>
      </c>
      <c r="T66" s="1381">
        <v>0.15455950540958299</v>
      </c>
      <c r="U66" s="1381">
        <v>0.206081081081081</v>
      </c>
      <c r="V66" s="1381">
        <v>0.19631901840490801</v>
      </c>
      <c r="W66" s="1381">
        <v>0.18144329896907199</v>
      </c>
      <c r="X66" s="1381">
        <v>0.12037037037037</v>
      </c>
      <c r="Y66" s="1381">
        <v>8.2051282051282107E-2</v>
      </c>
      <c r="Z66" s="1381">
        <v>0.15978928884986801</v>
      </c>
      <c r="AA66" s="2194">
        <v>7.2824156305506219E-2</v>
      </c>
      <c r="AB66" s="2194">
        <v>0.17279046673286999</v>
      </c>
      <c r="AC66" s="2194">
        <v>0.32</v>
      </c>
      <c r="AD66" s="2194">
        <v>0.115207373271889</v>
      </c>
      <c r="AE66" s="2194">
        <v>0.114705882352941</v>
      </c>
      <c r="AF66" s="2194">
        <v>0.12671232876712299</v>
      </c>
      <c r="AG66" s="2194">
        <v>0.16304347826087001</v>
      </c>
      <c r="AH66" s="296">
        <f t="shared" si="253"/>
        <v>0.16467391304347873</v>
      </c>
      <c r="AI66" s="296">
        <f t="shared" si="253"/>
        <v>0.16632065217391351</v>
      </c>
      <c r="AJ66" s="296">
        <f t="shared" si="253"/>
        <v>0.16798385869565263</v>
      </c>
      <c r="AK66" s="296">
        <f t="shared" si="253"/>
        <v>0.16966369728260916</v>
      </c>
      <c r="AL66" s="295">
        <f t="shared" si="253"/>
        <v>0.17136033425543526</v>
      </c>
      <c r="AM66" s="294">
        <f t="shared" si="266"/>
        <v>7.4280639431616349E-2</v>
      </c>
      <c r="AN66" s="294">
        <f t="shared" si="267"/>
        <v>0.17624627606752738</v>
      </c>
      <c r="AO66" s="294">
        <v>0.18</v>
      </c>
      <c r="AP66" s="296">
        <f t="shared" si="268"/>
        <v>0.1764</v>
      </c>
      <c r="AQ66" s="296">
        <f t="shared" si="301"/>
        <v>0.1764</v>
      </c>
      <c r="AR66" s="296">
        <f t="shared" ref="AR66:AX66" si="308">AQ66*1.01</f>
        <v>0.17816399999999999</v>
      </c>
      <c r="AS66" s="296">
        <f t="shared" si="303"/>
        <v>0.17816399999999999</v>
      </c>
      <c r="AT66" s="296">
        <f t="shared" si="308"/>
        <v>0.17994563999999999</v>
      </c>
      <c r="AU66" s="296">
        <f t="shared" si="308"/>
        <v>0.1817450964</v>
      </c>
      <c r="AV66" s="296">
        <f t="shared" si="304"/>
        <v>0.1817450964</v>
      </c>
      <c r="AW66" s="296">
        <f t="shared" si="308"/>
        <v>0.18356254736399999</v>
      </c>
      <c r="AX66" s="295">
        <f t="shared" si="308"/>
        <v>0.18539817283763999</v>
      </c>
      <c r="AY66" s="308">
        <f t="shared" si="270"/>
        <v>7.7994671403197172E-2</v>
      </c>
      <c r="AZ66" s="296">
        <f t="shared" si="271"/>
        <v>0.18505858987090376</v>
      </c>
      <c r="BA66" s="296">
        <f t="shared" si="256"/>
        <v>0.19440000000000002</v>
      </c>
      <c r="BB66" s="296">
        <f t="shared" si="272"/>
        <v>0.18345600000000001</v>
      </c>
      <c r="BC66" s="296">
        <f t="shared" si="273"/>
        <v>0.18345600000000001</v>
      </c>
      <c r="BD66" s="296">
        <f t="shared" si="274"/>
        <v>0.18529055999999999</v>
      </c>
      <c r="BE66" s="296">
        <f t="shared" si="275"/>
        <v>0.18529055999999999</v>
      </c>
      <c r="BF66" s="296">
        <f t="shared" si="276"/>
        <v>0.1871434656</v>
      </c>
      <c r="BG66" s="296">
        <f t="shared" si="277"/>
        <v>0.18901490025600001</v>
      </c>
      <c r="BH66" s="296">
        <f t="shared" si="278"/>
        <v>0.18901490025600001</v>
      </c>
      <c r="BI66" s="296">
        <f t="shared" si="279"/>
        <v>0.19090504925856</v>
      </c>
      <c r="BJ66" s="296">
        <f t="shared" si="280"/>
        <v>0.19281409975114558</v>
      </c>
      <c r="BK66" s="308">
        <f t="shared" si="281"/>
        <v>7.7994671403197172E-2</v>
      </c>
      <c r="BL66" s="296">
        <f t="shared" si="282"/>
        <v>0.18505858987090376</v>
      </c>
      <c r="BM66" s="296">
        <f t="shared" si="283"/>
        <v>0.19440000000000002</v>
      </c>
      <c r="BN66" s="296">
        <f t="shared" si="284"/>
        <v>0.18712512000000001</v>
      </c>
      <c r="BO66" s="296">
        <f t="shared" si="285"/>
        <v>0.18712512000000001</v>
      </c>
      <c r="BP66" s="296">
        <f t="shared" si="286"/>
        <v>0.18899637119999999</v>
      </c>
      <c r="BQ66" s="296">
        <f t="shared" si="287"/>
        <v>0.1908492768</v>
      </c>
      <c r="BR66" s="296">
        <f t="shared" si="288"/>
        <v>0.192757769568</v>
      </c>
      <c r="BS66" s="296">
        <f t="shared" si="258"/>
        <v>0.19846564526880003</v>
      </c>
      <c r="BT66" s="296">
        <f t="shared" si="258"/>
        <v>0.19846564526880003</v>
      </c>
      <c r="BU66" s="296">
        <f t="shared" si="258"/>
        <v>0.20045030172148801</v>
      </c>
      <c r="BV66" s="296">
        <f t="shared" si="258"/>
        <v>0.20245480473870286</v>
      </c>
      <c r="BW66" s="308">
        <f t="shared" si="289"/>
        <v>8.1894404973357038E-2</v>
      </c>
      <c r="BX66" s="296">
        <f t="shared" si="260"/>
        <v>0.19431151936444896</v>
      </c>
      <c r="BY66" s="296">
        <f t="shared" si="260"/>
        <v>0.20412000000000002</v>
      </c>
      <c r="BZ66" s="296">
        <f t="shared" si="260"/>
        <v>0.19648137600000001</v>
      </c>
      <c r="CA66" s="296">
        <f t="shared" si="260"/>
        <v>0.19648137600000001</v>
      </c>
      <c r="CB66" s="296">
        <f t="shared" si="290"/>
        <v>0.19844618976</v>
      </c>
      <c r="CC66" s="296">
        <f t="shared" si="260"/>
        <v>0.20039174064000001</v>
      </c>
      <c r="CD66" s="296">
        <f t="shared" si="260"/>
        <v>0.2023956580464</v>
      </c>
      <c r="CE66" s="296">
        <f t="shared" si="260"/>
        <v>0.20838892753224003</v>
      </c>
      <c r="CF66" s="296">
        <f t="shared" si="260"/>
        <v>0.20838892753224003</v>
      </c>
      <c r="CG66" s="296">
        <f t="shared" si="260"/>
        <v>0.21047281680756241</v>
      </c>
      <c r="CH66" s="296">
        <f t="shared" si="260"/>
        <v>0.21257754497563802</v>
      </c>
      <c r="CI66" s="308">
        <f t="shared" si="291"/>
        <v>8.1894404973357038E-2</v>
      </c>
      <c r="CJ66" s="296">
        <f t="shared" si="292"/>
        <v>0.19431151936444896</v>
      </c>
      <c r="CK66" s="296">
        <f t="shared" si="293"/>
        <v>0.20412000000000002</v>
      </c>
      <c r="CL66" s="296">
        <f t="shared" si="294"/>
        <v>0.19648137600000001</v>
      </c>
      <c r="CM66" s="296">
        <f t="shared" si="295"/>
        <v>0.19648137600000001</v>
      </c>
      <c r="CN66" s="296">
        <f t="shared" si="296"/>
        <v>0.19844618976</v>
      </c>
      <c r="CO66" s="296">
        <f t="shared" si="297"/>
        <v>0.20039174064000001</v>
      </c>
      <c r="CP66" s="296">
        <f t="shared" si="262"/>
        <v>0.2023956580464</v>
      </c>
      <c r="CQ66" s="296">
        <f t="shared" si="263"/>
        <v>0.20838892753224003</v>
      </c>
      <c r="CR66" s="296">
        <f t="shared" si="264"/>
        <v>0.20838892753224003</v>
      </c>
      <c r="CS66" s="296">
        <f t="shared" si="298"/>
        <v>0.21468227314371366</v>
      </c>
      <c r="CT66" s="295">
        <f t="shared" si="299"/>
        <v>0.21682909587515078</v>
      </c>
    </row>
    <row r="67" spans="1:98" s="160" customFormat="1" x14ac:dyDescent="0.25">
      <c r="A67" s="19" t="s">
        <v>172</v>
      </c>
      <c r="B67" s="15" t="s">
        <v>1</v>
      </c>
      <c r="C67" s="165">
        <f t="shared" ref="C67:N67" si="309">IFERROR(C55/C39,"")</f>
        <v>0.15656565656565657</v>
      </c>
      <c r="D67" s="165">
        <f t="shared" si="309"/>
        <v>0.12648221343873517</v>
      </c>
      <c r="E67" s="165">
        <f t="shared" si="309"/>
        <v>9.3645484949832769E-2</v>
      </c>
      <c r="F67" s="165">
        <f t="shared" si="309"/>
        <v>0.17595307917888564</v>
      </c>
      <c r="G67" s="165">
        <f t="shared" si="309"/>
        <v>0.234375</v>
      </c>
      <c r="H67" s="165">
        <f t="shared" si="309"/>
        <v>0.30847457627118646</v>
      </c>
      <c r="I67" s="165">
        <f t="shared" si="309"/>
        <v>0.28104575163398693</v>
      </c>
      <c r="J67" s="165">
        <f t="shared" si="309"/>
        <v>0.2435064935064935</v>
      </c>
      <c r="K67" s="165">
        <f t="shared" si="309"/>
        <v>0.37546468401486988</v>
      </c>
      <c r="L67" s="165">
        <f t="shared" si="309"/>
        <v>0.27138643067846607</v>
      </c>
      <c r="M67" s="165">
        <f t="shared" si="309"/>
        <v>0.31873479318734793</v>
      </c>
      <c r="N67" s="195">
        <f t="shared" si="309"/>
        <v>0.34382566585956414</v>
      </c>
      <c r="O67" s="1381">
        <v>0.106508875739645</v>
      </c>
      <c r="P67" s="1381">
        <v>9.6491228070175405E-2</v>
      </c>
      <c r="Q67" s="1381">
        <v>0.16463414634146301</v>
      </c>
      <c r="R67" s="1381">
        <v>0.15083251714005899</v>
      </c>
      <c r="S67" s="1381">
        <v>0.140386571719227</v>
      </c>
      <c r="T67" s="1381">
        <v>0.19282051282051299</v>
      </c>
      <c r="U67" s="1381">
        <v>0.15866797257590601</v>
      </c>
      <c r="V67" s="1381">
        <v>0.15055951169888099</v>
      </c>
      <c r="W67" s="1381">
        <v>0.13738738738738701</v>
      </c>
      <c r="X67" s="1381">
        <v>0.14238773274917901</v>
      </c>
      <c r="Y67" s="1381">
        <v>0.15281757402101201</v>
      </c>
      <c r="Z67" s="1381">
        <v>0.20664206642066399</v>
      </c>
      <c r="AA67" s="2194">
        <v>4.5977011494252873E-2</v>
      </c>
      <c r="AB67" s="2194">
        <v>7.2649572649572697E-2</v>
      </c>
      <c r="AC67" s="2194">
        <v>0.172684458398744</v>
      </c>
      <c r="AD67" s="2194">
        <v>0.16274864376130199</v>
      </c>
      <c r="AE67" s="2194">
        <v>0.20229007633587801</v>
      </c>
      <c r="AF67" s="2194">
        <v>0.17741935483870999</v>
      </c>
      <c r="AG67" s="2194">
        <v>0.120556414219474</v>
      </c>
      <c r="AH67" s="296">
        <f t="shared" si="253"/>
        <v>0.12176197836166873</v>
      </c>
      <c r="AI67" s="296">
        <f t="shared" si="253"/>
        <v>0.12297959814528542</v>
      </c>
      <c r="AJ67" s="296">
        <f t="shared" si="253"/>
        <v>0.12420939412673827</v>
      </c>
      <c r="AK67" s="296">
        <f t="shared" si="253"/>
        <v>0.12545148806800566</v>
      </c>
      <c r="AL67" s="295">
        <f t="shared" si="253"/>
        <v>0.12670600294868573</v>
      </c>
      <c r="AM67" s="294">
        <f t="shared" si="266"/>
        <v>4.6896551724137932E-2</v>
      </c>
      <c r="AN67" s="294">
        <f t="shared" si="267"/>
        <v>7.4102564102564147E-2</v>
      </c>
      <c r="AO67" s="294">
        <v>0.18</v>
      </c>
      <c r="AP67" s="296">
        <f t="shared" si="268"/>
        <v>0.1764</v>
      </c>
      <c r="AQ67" s="296">
        <f t="shared" si="301"/>
        <v>0.1764</v>
      </c>
      <c r="AR67" s="296">
        <f t="shared" ref="AR67:AX67" si="310">AQ67*1.01</f>
        <v>0.17816399999999999</v>
      </c>
      <c r="AS67" s="296">
        <f t="shared" si="303"/>
        <v>0.17816399999999999</v>
      </c>
      <c r="AT67" s="296">
        <f t="shared" si="310"/>
        <v>0.17994563999999999</v>
      </c>
      <c r="AU67" s="296">
        <f t="shared" si="310"/>
        <v>0.1817450964</v>
      </c>
      <c r="AV67" s="296">
        <f t="shared" si="304"/>
        <v>0.1817450964</v>
      </c>
      <c r="AW67" s="296">
        <f t="shared" si="310"/>
        <v>0.18356254736399999</v>
      </c>
      <c r="AX67" s="295">
        <f t="shared" si="310"/>
        <v>0.18539817283763999</v>
      </c>
      <c r="AY67" s="308">
        <f t="shared" si="270"/>
        <v>4.9241379310344828E-2</v>
      </c>
      <c r="AZ67" s="296">
        <f t="shared" si="271"/>
        <v>7.7807692307692355E-2</v>
      </c>
      <c r="BA67" s="296">
        <f t="shared" si="256"/>
        <v>0.19440000000000002</v>
      </c>
      <c r="BB67" s="296">
        <f t="shared" si="272"/>
        <v>0.18345600000000001</v>
      </c>
      <c r="BC67" s="296">
        <f t="shared" si="273"/>
        <v>0.18345600000000001</v>
      </c>
      <c r="BD67" s="296">
        <f t="shared" si="274"/>
        <v>0.18529055999999999</v>
      </c>
      <c r="BE67" s="296">
        <f t="shared" si="275"/>
        <v>0.18529055999999999</v>
      </c>
      <c r="BF67" s="296">
        <f t="shared" si="276"/>
        <v>0.1871434656</v>
      </c>
      <c r="BG67" s="296">
        <f t="shared" si="277"/>
        <v>0.18901490025600001</v>
      </c>
      <c r="BH67" s="296">
        <f t="shared" si="278"/>
        <v>0.18901490025600001</v>
      </c>
      <c r="BI67" s="296">
        <f t="shared" si="279"/>
        <v>0.19090504925856</v>
      </c>
      <c r="BJ67" s="296">
        <f t="shared" si="280"/>
        <v>0.19281409975114558</v>
      </c>
      <c r="BK67" s="308">
        <f t="shared" si="281"/>
        <v>4.9241379310344828E-2</v>
      </c>
      <c r="BL67" s="296">
        <f t="shared" si="282"/>
        <v>7.7807692307692355E-2</v>
      </c>
      <c r="BM67" s="296">
        <f t="shared" si="283"/>
        <v>0.19440000000000002</v>
      </c>
      <c r="BN67" s="296">
        <f t="shared" si="284"/>
        <v>0.18712512000000001</v>
      </c>
      <c r="BO67" s="296">
        <f t="shared" si="285"/>
        <v>0.18712512000000001</v>
      </c>
      <c r="BP67" s="296">
        <f t="shared" si="286"/>
        <v>0.18899637119999999</v>
      </c>
      <c r="BQ67" s="296">
        <f t="shared" si="287"/>
        <v>0.1908492768</v>
      </c>
      <c r="BR67" s="296">
        <f t="shared" si="288"/>
        <v>0.192757769568</v>
      </c>
      <c r="BS67" s="296">
        <f t="shared" si="258"/>
        <v>0.19846564526880003</v>
      </c>
      <c r="BT67" s="296">
        <f t="shared" si="258"/>
        <v>0.19846564526880003</v>
      </c>
      <c r="BU67" s="296">
        <f t="shared" si="258"/>
        <v>0.20045030172148801</v>
      </c>
      <c r="BV67" s="296">
        <f t="shared" si="258"/>
        <v>0.20245480473870286</v>
      </c>
      <c r="BW67" s="308">
        <f t="shared" si="289"/>
        <v>5.1703448275862068E-2</v>
      </c>
      <c r="BX67" s="296">
        <f t="shared" si="260"/>
        <v>8.169807692307697E-2</v>
      </c>
      <c r="BY67" s="296">
        <f t="shared" si="260"/>
        <v>0.20412000000000002</v>
      </c>
      <c r="BZ67" s="296">
        <f t="shared" si="260"/>
        <v>0.19648137600000001</v>
      </c>
      <c r="CA67" s="296">
        <f t="shared" si="260"/>
        <v>0.19648137600000001</v>
      </c>
      <c r="CB67" s="296">
        <f t="shared" si="290"/>
        <v>0.19844618976</v>
      </c>
      <c r="CC67" s="296">
        <f t="shared" si="260"/>
        <v>0.20039174064000001</v>
      </c>
      <c r="CD67" s="296">
        <f t="shared" si="260"/>
        <v>0.2023956580464</v>
      </c>
      <c r="CE67" s="296">
        <f t="shared" si="260"/>
        <v>0.20838892753224003</v>
      </c>
      <c r="CF67" s="296">
        <f t="shared" si="260"/>
        <v>0.20838892753224003</v>
      </c>
      <c r="CG67" s="296">
        <f t="shared" si="260"/>
        <v>0.21047281680756241</v>
      </c>
      <c r="CH67" s="296">
        <f t="shared" si="260"/>
        <v>0.21257754497563802</v>
      </c>
      <c r="CI67" s="308">
        <f t="shared" si="291"/>
        <v>5.1703448275862068E-2</v>
      </c>
      <c r="CJ67" s="296">
        <f t="shared" si="292"/>
        <v>8.169807692307697E-2</v>
      </c>
      <c r="CK67" s="296">
        <f t="shared" si="293"/>
        <v>0.20412000000000002</v>
      </c>
      <c r="CL67" s="296">
        <f t="shared" si="294"/>
        <v>0.19648137600000001</v>
      </c>
      <c r="CM67" s="296">
        <f t="shared" si="295"/>
        <v>0.19648137600000001</v>
      </c>
      <c r="CN67" s="296">
        <f t="shared" si="296"/>
        <v>0.19844618976</v>
      </c>
      <c r="CO67" s="296">
        <f t="shared" si="297"/>
        <v>0.20039174064000001</v>
      </c>
      <c r="CP67" s="296">
        <f t="shared" si="262"/>
        <v>0.2023956580464</v>
      </c>
      <c r="CQ67" s="296">
        <f t="shared" si="263"/>
        <v>0.20838892753224003</v>
      </c>
      <c r="CR67" s="296">
        <f t="shared" si="264"/>
        <v>0.20838892753224003</v>
      </c>
      <c r="CS67" s="296">
        <f t="shared" si="298"/>
        <v>0.21468227314371366</v>
      </c>
      <c r="CT67" s="295">
        <f t="shared" si="299"/>
        <v>0.21682909587515078</v>
      </c>
    </row>
    <row r="68" spans="1:98" s="160" customFormat="1" x14ac:dyDescent="0.25">
      <c r="A68" s="19" t="s">
        <v>173</v>
      </c>
      <c r="B68" s="15" t="s">
        <v>2</v>
      </c>
      <c r="C68" s="165">
        <f t="shared" ref="C68:N68" si="311">IFERROR(C56/C40,"")</f>
        <v>0.2441860465116279</v>
      </c>
      <c r="D68" s="165">
        <f t="shared" si="311"/>
        <v>0.12222222222222222</v>
      </c>
      <c r="E68" s="165">
        <f t="shared" si="311"/>
        <v>0.18181818181818182</v>
      </c>
      <c r="F68" s="165">
        <f t="shared" si="311"/>
        <v>0.20454545454545456</v>
      </c>
      <c r="G68" s="165">
        <f t="shared" si="311"/>
        <v>0.27956989247311825</v>
      </c>
      <c r="H68" s="165">
        <f t="shared" si="311"/>
        <v>0.23478260869565218</v>
      </c>
      <c r="I68" s="165">
        <f t="shared" si="311"/>
        <v>0.1875</v>
      </c>
      <c r="J68" s="165">
        <f t="shared" si="311"/>
        <v>0.20547945205479451</v>
      </c>
      <c r="K68" s="165">
        <f t="shared" si="311"/>
        <v>0.37195121951219512</v>
      </c>
      <c r="L68" s="165">
        <f t="shared" si="311"/>
        <v>0.27868852459016391</v>
      </c>
      <c r="M68" s="165">
        <f t="shared" si="311"/>
        <v>0.36597938144329895</v>
      </c>
      <c r="N68" s="195">
        <f t="shared" si="311"/>
        <v>0.41474654377880182</v>
      </c>
      <c r="O68" s="1381">
        <v>0.11020408163265299</v>
      </c>
      <c r="P68" s="1381">
        <v>9.5238095238095205E-2</v>
      </c>
      <c r="Q68" s="1381">
        <v>0.17981072555204999</v>
      </c>
      <c r="R68" s="1381">
        <v>0.157434402332362</v>
      </c>
      <c r="S68" s="1381">
        <v>0.14143920595533499</v>
      </c>
      <c r="T68" s="1381">
        <v>0.23873873873873899</v>
      </c>
      <c r="U68" s="1381">
        <v>0.14822771213748701</v>
      </c>
      <c r="V68" s="1381">
        <v>0.108216432865731</v>
      </c>
      <c r="W68" s="1381">
        <v>0.140018921475875</v>
      </c>
      <c r="X68" s="1381">
        <v>0.11219946571683</v>
      </c>
      <c r="Y68" s="1381">
        <v>0.127226463104326</v>
      </c>
      <c r="Z68" s="1381">
        <v>0.21669341894061001</v>
      </c>
      <c r="AA68" s="2194">
        <v>6.8965517241379309E-2</v>
      </c>
      <c r="AB68" s="2194">
        <v>7.9638009049773806E-2</v>
      </c>
      <c r="AC68" s="2194">
        <v>0.18328840970350399</v>
      </c>
      <c r="AD68" s="2194">
        <v>0.16959064327485401</v>
      </c>
      <c r="AE68" s="2194">
        <v>0.15937499999999999</v>
      </c>
      <c r="AF68" s="2194">
        <v>0.14756671899529</v>
      </c>
      <c r="AG68" s="2194">
        <v>0.14018691588785001</v>
      </c>
      <c r="AH68" s="296">
        <f t="shared" si="253"/>
        <v>0.1415887850467285</v>
      </c>
      <c r="AI68" s="296">
        <f t="shared" si="253"/>
        <v>0.14300467289719579</v>
      </c>
      <c r="AJ68" s="296">
        <f t="shared" si="253"/>
        <v>0.14443471962616775</v>
      </c>
      <c r="AK68" s="296">
        <f t="shared" si="253"/>
        <v>0.14587906682242943</v>
      </c>
      <c r="AL68" s="295">
        <f t="shared" si="253"/>
        <v>0.14733785749065373</v>
      </c>
      <c r="AM68" s="294">
        <f t="shared" si="266"/>
        <v>7.0344827586206901E-2</v>
      </c>
      <c r="AN68" s="294">
        <f t="shared" si="267"/>
        <v>8.1230769230769287E-2</v>
      </c>
      <c r="AO68" s="294">
        <v>0.18</v>
      </c>
      <c r="AP68" s="296">
        <f t="shared" si="268"/>
        <v>0.1764</v>
      </c>
      <c r="AQ68" s="296">
        <f t="shared" si="301"/>
        <v>0.1764</v>
      </c>
      <c r="AR68" s="296">
        <f t="shared" ref="AR68:AX68" si="312">AQ68*1.01</f>
        <v>0.17816399999999999</v>
      </c>
      <c r="AS68" s="296">
        <f t="shared" si="303"/>
        <v>0.17816399999999999</v>
      </c>
      <c r="AT68" s="296">
        <f t="shared" si="312"/>
        <v>0.17994563999999999</v>
      </c>
      <c r="AU68" s="296">
        <f t="shared" si="312"/>
        <v>0.1817450964</v>
      </c>
      <c r="AV68" s="296">
        <f t="shared" si="304"/>
        <v>0.1817450964</v>
      </c>
      <c r="AW68" s="296">
        <f t="shared" si="312"/>
        <v>0.18356254736399999</v>
      </c>
      <c r="AX68" s="295">
        <f t="shared" si="312"/>
        <v>0.18539817283763999</v>
      </c>
      <c r="AY68" s="308">
        <f t="shared" si="270"/>
        <v>7.3862068965517252E-2</v>
      </c>
      <c r="AZ68" s="296">
        <f t="shared" si="271"/>
        <v>8.5292307692307751E-2</v>
      </c>
      <c r="BA68" s="296">
        <f t="shared" si="256"/>
        <v>0.19440000000000002</v>
      </c>
      <c r="BB68" s="296">
        <f t="shared" si="272"/>
        <v>0.18345600000000001</v>
      </c>
      <c r="BC68" s="296">
        <f t="shared" si="273"/>
        <v>0.18345600000000001</v>
      </c>
      <c r="BD68" s="296">
        <f t="shared" si="274"/>
        <v>0.18529055999999999</v>
      </c>
      <c r="BE68" s="296">
        <f t="shared" si="275"/>
        <v>0.18529055999999999</v>
      </c>
      <c r="BF68" s="296">
        <f t="shared" si="276"/>
        <v>0.1871434656</v>
      </c>
      <c r="BG68" s="296">
        <f t="shared" si="277"/>
        <v>0.18901490025600001</v>
      </c>
      <c r="BH68" s="296">
        <f t="shared" si="278"/>
        <v>0.18901490025600001</v>
      </c>
      <c r="BI68" s="296">
        <f t="shared" si="279"/>
        <v>0.19090504925856</v>
      </c>
      <c r="BJ68" s="296">
        <f t="shared" si="280"/>
        <v>0.19281409975114558</v>
      </c>
      <c r="BK68" s="308">
        <f t="shared" si="281"/>
        <v>7.3862068965517252E-2</v>
      </c>
      <c r="BL68" s="296">
        <f t="shared" si="282"/>
        <v>8.5292307692307751E-2</v>
      </c>
      <c r="BM68" s="296">
        <f t="shared" si="283"/>
        <v>0.19440000000000002</v>
      </c>
      <c r="BN68" s="296">
        <f t="shared" si="284"/>
        <v>0.18712512000000001</v>
      </c>
      <c r="BO68" s="296">
        <f t="shared" si="285"/>
        <v>0.18712512000000001</v>
      </c>
      <c r="BP68" s="296">
        <f t="shared" si="286"/>
        <v>0.18899637119999999</v>
      </c>
      <c r="BQ68" s="296">
        <f t="shared" si="287"/>
        <v>0.1908492768</v>
      </c>
      <c r="BR68" s="296">
        <f t="shared" si="288"/>
        <v>0.192757769568</v>
      </c>
      <c r="BS68" s="296">
        <f t="shared" si="258"/>
        <v>0.19846564526880003</v>
      </c>
      <c r="BT68" s="296">
        <f t="shared" si="258"/>
        <v>0.19846564526880003</v>
      </c>
      <c r="BU68" s="296">
        <f t="shared" si="258"/>
        <v>0.20045030172148801</v>
      </c>
      <c r="BV68" s="296">
        <f t="shared" si="258"/>
        <v>0.20245480473870286</v>
      </c>
      <c r="BW68" s="308">
        <f t="shared" si="289"/>
        <v>7.7555172413793116E-2</v>
      </c>
      <c r="BX68" s="296">
        <f t="shared" si="260"/>
        <v>8.9556923076923145E-2</v>
      </c>
      <c r="BY68" s="296">
        <f t="shared" si="260"/>
        <v>0.20412000000000002</v>
      </c>
      <c r="BZ68" s="296">
        <f t="shared" si="260"/>
        <v>0.19648137600000001</v>
      </c>
      <c r="CA68" s="296">
        <f t="shared" si="260"/>
        <v>0.19648137600000001</v>
      </c>
      <c r="CB68" s="296">
        <f t="shared" si="290"/>
        <v>0.19844618976</v>
      </c>
      <c r="CC68" s="296">
        <f t="shared" si="260"/>
        <v>0.20039174064000001</v>
      </c>
      <c r="CD68" s="296">
        <f t="shared" si="260"/>
        <v>0.2023956580464</v>
      </c>
      <c r="CE68" s="296">
        <f t="shared" si="260"/>
        <v>0.20838892753224003</v>
      </c>
      <c r="CF68" s="296">
        <f t="shared" si="260"/>
        <v>0.20838892753224003</v>
      </c>
      <c r="CG68" s="296">
        <f t="shared" si="260"/>
        <v>0.21047281680756241</v>
      </c>
      <c r="CH68" s="296">
        <f t="shared" si="260"/>
        <v>0.21257754497563802</v>
      </c>
      <c r="CI68" s="308">
        <f t="shared" si="291"/>
        <v>7.7555172413793116E-2</v>
      </c>
      <c r="CJ68" s="296">
        <f t="shared" si="292"/>
        <v>8.9556923076923145E-2</v>
      </c>
      <c r="CK68" s="296">
        <f t="shared" si="293"/>
        <v>0.20412000000000002</v>
      </c>
      <c r="CL68" s="296">
        <f t="shared" si="294"/>
        <v>0.19648137600000001</v>
      </c>
      <c r="CM68" s="296">
        <f t="shared" si="295"/>
        <v>0.19648137600000001</v>
      </c>
      <c r="CN68" s="296">
        <f t="shared" si="296"/>
        <v>0.19844618976</v>
      </c>
      <c r="CO68" s="296">
        <f t="shared" si="297"/>
        <v>0.20039174064000001</v>
      </c>
      <c r="CP68" s="296">
        <f t="shared" si="262"/>
        <v>0.2023956580464</v>
      </c>
      <c r="CQ68" s="296">
        <f t="shared" si="263"/>
        <v>0.20838892753224003</v>
      </c>
      <c r="CR68" s="296">
        <f t="shared" si="264"/>
        <v>0.20838892753224003</v>
      </c>
      <c r="CS68" s="296">
        <f t="shared" si="298"/>
        <v>0.21468227314371366</v>
      </c>
      <c r="CT68" s="295">
        <f t="shared" si="299"/>
        <v>0.21682909587515078</v>
      </c>
    </row>
    <row r="69" spans="1:98" s="160" customFormat="1" x14ac:dyDescent="0.25">
      <c r="A69" s="19" t="s">
        <v>174</v>
      </c>
      <c r="B69" s="15" t="s">
        <v>150</v>
      </c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95"/>
      <c r="O69" s="1381"/>
      <c r="P69" s="1381"/>
      <c r="Q69" s="1381"/>
      <c r="R69" s="1381"/>
      <c r="S69" s="1381"/>
      <c r="T69" s="1381"/>
      <c r="U69" s="1381"/>
      <c r="V69" s="1381"/>
      <c r="W69" s="1381"/>
      <c r="X69" s="1381"/>
      <c r="Y69" s="1381"/>
      <c r="Z69" s="1381"/>
      <c r="AA69" s="1381"/>
      <c r="AB69" s="2194">
        <v>7.7596996245306596E-2</v>
      </c>
      <c r="AC69" s="2194">
        <v>3.6449147560258702E-2</v>
      </c>
      <c r="AD69" s="2194">
        <v>3.4448818897637803E-2</v>
      </c>
      <c r="AE69" s="2194">
        <v>1.8922254216371899E-2</v>
      </c>
      <c r="AF69" s="2194">
        <v>1.0522623640827801E-2</v>
      </c>
      <c r="AG69" s="2194">
        <v>1.2080942313500501E-2</v>
      </c>
      <c r="AH69" s="296"/>
      <c r="AI69" s="296"/>
      <c r="AJ69" s="296"/>
      <c r="AK69" s="296"/>
      <c r="AL69" s="295"/>
      <c r="AM69" s="294"/>
      <c r="AN69" s="294"/>
      <c r="AO69" s="294"/>
      <c r="AP69" s="296"/>
      <c r="AQ69" s="296"/>
      <c r="AR69" s="296"/>
      <c r="AS69" s="296"/>
      <c r="AT69" s="296"/>
      <c r="AU69" s="296"/>
      <c r="AV69" s="296"/>
      <c r="AW69" s="296"/>
      <c r="AX69" s="295"/>
      <c r="AY69" s="296"/>
      <c r="AZ69" s="296"/>
      <c r="BA69" s="296"/>
      <c r="BB69" s="296"/>
      <c r="BC69" s="296"/>
      <c r="BD69" s="296"/>
      <c r="BE69" s="296"/>
      <c r="BF69" s="296"/>
      <c r="BG69" s="296"/>
      <c r="BH69" s="296"/>
      <c r="BI69" s="296"/>
      <c r="BJ69" s="296"/>
      <c r="BK69" s="296"/>
      <c r="BL69" s="296"/>
      <c r="BM69" s="296"/>
      <c r="BN69" s="296"/>
      <c r="BO69" s="296"/>
      <c r="BP69" s="296"/>
      <c r="BQ69" s="296"/>
      <c r="BR69" s="296"/>
      <c r="BS69" s="296"/>
      <c r="BT69" s="296"/>
      <c r="BU69" s="296"/>
      <c r="BV69" s="296"/>
      <c r="BW69" s="296"/>
      <c r="BX69" s="296"/>
      <c r="BY69" s="296"/>
      <c r="BZ69" s="296"/>
      <c r="CA69" s="296"/>
      <c r="CB69" s="296"/>
      <c r="CC69" s="296"/>
      <c r="CD69" s="296"/>
      <c r="CE69" s="296"/>
      <c r="CF69" s="296"/>
      <c r="CG69" s="296"/>
      <c r="CH69" s="296"/>
      <c r="CI69" s="296"/>
      <c r="CJ69" s="296"/>
      <c r="CK69" s="296"/>
      <c r="CL69" s="296"/>
      <c r="CM69" s="296"/>
      <c r="CN69" s="296"/>
      <c r="CO69" s="296"/>
      <c r="CP69" s="296"/>
      <c r="CQ69" s="296"/>
      <c r="CR69" s="296"/>
      <c r="CS69" s="296"/>
      <c r="CT69" s="295"/>
    </row>
    <row r="70" spans="1:98" s="169" customFormat="1" x14ac:dyDescent="0.25">
      <c r="A70" s="5"/>
      <c r="B70" s="16" t="s">
        <v>3</v>
      </c>
      <c r="C70" s="169">
        <f t="shared" ref="C70:BN70" si="313">IFERROR(C58/C42,"")</f>
        <v>0.21787296898079764</v>
      </c>
      <c r="D70" s="169">
        <f t="shared" si="313"/>
        <v>0.16413593637020968</v>
      </c>
      <c r="E70" s="169">
        <f t="shared" si="313"/>
        <v>0.20759837177747625</v>
      </c>
      <c r="F70" s="169">
        <f t="shared" si="313"/>
        <v>0.24539877300613497</v>
      </c>
      <c r="G70" s="169">
        <f t="shared" si="313"/>
        <v>0.29363579080025204</v>
      </c>
      <c r="H70" s="169">
        <f t="shared" si="313"/>
        <v>0.33725247524752477</v>
      </c>
      <c r="I70" s="169">
        <f t="shared" si="313"/>
        <v>0.31425091352009743</v>
      </c>
      <c r="J70" s="169">
        <f t="shared" si="313"/>
        <v>0.24153757888697647</v>
      </c>
      <c r="K70" s="169">
        <f t="shared" si="313"/>
        <v>0.34644303065355697</v>
      </c>
      <c r="L70" s="169">
        <f t="shared" si="313"/>
        <v>0.27474972191323693</v>
      </c>
      <c r="M70" s="169">
        <f t="shared" si="313"/>
        <v>0.32241014799154333</v>
      </c>
      <c r="N70" s="170">
        <f t="shared" si="313"/>
        <v>0.39480519480519483</v>
      </c>
      <c r="O70" s="169">
        <f t="shared" si="313"/>
        <v>0.1244192049561177</v>
      </c>
      <c r="P70" s="169">
        <f t="shared" si="313"/>
        <v>0.12028910686628808</v>
      </c>
      <c r="Q70" s="169">
        <f t="shared" si="313"/>
        <v>0.22302854378326076</v>
      </c>
      <c r="R70" s="169">
        <f t="shared" si="313"/>
        <v>0.20094339622641511</v>
      </c>
      <c r="S70" s="169">
        <f t="shared" si="313"/>
        <v>0.19344560764679108</v>
      </c>
      <c r="T70" s="169">
        <f t="shared" si="313"/>
        <v>0.25381596162232883</v>
      </c>
      <c r="U70" s="169">
        <f t="shared" si="313"/>
        <v>0.18839360807401179</v>
      </c>
      <c r="V70" s="169">
        <f t="shared" si="313"/>
        <v>0.1716</v>
      </c>
      <c r="W70" s="169">
        <f t="shared" si="313"/>
        <v>0.1878810975609756</v>
      </c>
      <c r="X70" s="169">
        <f t="shared" si="313"/>
        <v>0.15825035561877668</v>
      </c>
      <c r="Y70" s="169">
        <f t="shared" si="313"/>
        <v>0.17914879577697129</v>
      </c>
      <c r="Z70" s="170">
        <f t="shared" si="313"/>
        <v>0.24936386768447838</v>
      </c>
      <c r="AA70" s="169">
        <f t="shared" si="313"/>
        <v>9.4720496894409936E-2</v>
      </c>
      <c r="AB70" s="169">
        <f t="shared" si="313"/>
        <v>0.17823712948517942</v>
      </c>
      <c r="AC70" s="169">
        <f t="shared" si="313"/>
        <v>0.23520126282557222</v>
      </c>
      <c r="AD70" s="169">
        <f t="shared" si="313"/>
        <v>0.18779544477868501</v>
      </c>
      <c r="AE70" s="169">
        <f t="shared" si="313"/>
        <v>0.18637110016420361</v>
      </c>
      <c r="AF70" s="169">
        <f t="shared" si="313"/>
        <v>0.20915295062224007</v>
      </c>
      <c r="AG70" s="169">
        <f t="shared" si="313"/>
        <v>0.17676348547717843</v>
      </c>
      <c r="AH70" s="169">
        <f t="shared" si="313"/>
        <v>0.15839339566024987</v>
      </c>
      <c r="AI70" s="169">
        <f t="shared" si="313"/>
        <v>0.16576493636544118</v>
      </c>
      <c r="AJ70" s="169">
        <f t="shared" si="313"/>
        <v>0.16266828919780915</v>
      </c>
      <c r="AK70" s="169">
        <f t="shared" si="313"/>
        <v>0.16829376482138117</v>
      </c>
      <c r="AL70" s="170">
        <f t="shared" si="313"/>
        <v>0.17172120662429902</v>
      </c>
      <c r="AM70" s="169">
        <f t="shared" si="313"/>
        <v>8.0829580814953769E-2</v>
      </c>
      <c r="AN70" s="169">
        <f t="shared" si="313"/>
        <v>0.12391115100731441</v>
      </c>
      <c r="AO70" s="169">
        <f t="shared" si="313"/>
        <v>0.19855265450162962</v>
      </c>
      <c r="AP70" s="169">
        <f t="shared" si="313"/>
        <v>0.19905145349484776</v>
      </c>
      <c r="AQ70" s="169">
        <f t="shared" si="313"/>
        <v>0.20222948272005295</v>
      </c>
      <c r="AR70" s="169">
        <f t="shared" si="313"/>
        <v>0.20589084407872529</v>
      </c>
      <c r="AS70" s="169">
        <f t="shared" si="313"/>
        <v>0.20499803138512432</v>
      </c>
      <c r="AT70" s="169">
        <f t="shared" si="313"/>
        <v>0.20746367149335551</v>
      </c>
      <c r="AU70" s="169">
        <f t="shared" si="313"/>
        <v>0.21062531331217599</v>
      </c>
      <c r="AV70" s="169">
        <f t="shared" si="313"/>
        <v>0.20908199288749454</v>
      </c>
      <c r="AW70" s="169">
        <f t="shared" si="313"/>
        <v>0.2108703489865614</v>
      </c>
      <c r="AX70" s="170">
        <f t="shared" si="313"/>
        <v>0.21247740106612228</v>
      </c>
      <c r="AY70" s="169">
        <f t="shared" si="313"/>
        <v>8.6073107873891094E-2</v>
      </c>
      <c r="AZ70" s="169">
        <f t="shared" si="313"/>
        <v>0.13182629918280583</v>
      </c>
      <c r="BA70" s="169">
        <f t="shared" si="313"/>
        <v>0.21478982079948394</v>
      </c>
      <c r="BB70" s="169">
        <f t="shared" si="313"/>
        <v>0.20716094894211862</v>
      </c>
      <c r="BC70" s="169">
        <f t="shared" si="313"/>
        <v>0.20955399409090281</v>
      </c>
      <c r="BD70" s="169">
        <f t="shared" si="313"/>
        <v>0.2122571905992626</v>
      </c>
      <c r="BE70" s="169">
        <f t="shared" si="313"/>
        <v>0.21154635592552573</v>
      </c>
      <c r="BF70" s="169">
        <f t="shared" si="313"/>
        <v>0.21363467904207681</v>
      </c>
      <c r="BG70" s="169">
        <f t="shared" si="313"/>
        <v>0.21567227762186883</v>
      </c>
      <c r="BH70" s="169">
        <f t="shared" si="313"/>
        <v>0.21419832289466012</v>
      </c>
      <c r="BI70" s="169">
        <f t="shared" si="313"/>
        <v>0.21611503738683061</v>
      </c>
      <c r="BJ70" s="170">
        <f t="shared" si="313"/>
        <v>0.21883460550097972</v>
      </c>
      <c r="BK70" s="169">
        <f t="shared" si="313"/>
        <v>8.4158942357509189E-2</v>
      </c>
      <c r="BL70" s="169">
        <f t="shared" si="313"/>
        <v>0.12788063616821566</v>
      </c>
      <c r="BM70" s="169">
        <f t="shared" si="313"/>
        <v>0.21395467857949635</v>
      </c>
      <c r="BN70" s="169">
        <f t="shared" si="313"/>
        <v>0.20980627786690029</v>
      </c>
      <c r="BO70" s="169">
        <f t="shared" ref="BO70:CT70" si="314">IFERROR(BO58/BO42,"")</f>
        <v>0.21214581690298367</v>
      </c>
      <c r="BP70" s="169">
        <f t="shared" si="314"/>
        <v>0.21436217267410868</v>
      </c>
      <c r="BQ70" s="169">
        <f t="shared" si="314"/>
        <v>0.21623464176962873</v>
      </c>
      <c r="BR70" s="169">
        <f t="shared" si="314"/>
        <v>0.21858079156960977</v>
      </c>
      <c r="BS70" s="169">
        <f t="shared" si="314"/>
        <v>0.2246015064435678</v>
      </c>
      <c r="BT70" s="169">
        <f t="shared" si="314"/>
        <v>0.22355059663770929</v>
      </c>
      <c r="BU70" s="169">
        <f t="shared" si="314"/>
        <v>0.22568844176042865</v>
      </c>
      <c r="BV70" s="170">
        <f t="shared" si="314"/>
        <v>0.22774665993579768</v>
      </c>
      <c r="BW70" s="169">
        <f t="shared" si="314"/>
        <v>8.706161681715259E-2</v>
      </c>
      <c r="BX70" s="169">
        <f t="shared" si="314"/>
        <v>0.13241517104163786</v>
      </c>
      <c r="BY70" s="169">
        <f t="shared" si="314"/>
        <v>0.2244290361537257</v>
      </c>
      <c r="BZ70" s="169">
        <f t="shared" si="314"/>
        <v>0.22030879378475396</v>
      </c>
      <c r="CA70" s="169">
        <f t="shared" si="314"/>
        <v>0.22285460258512588</v>
      </c>
      <c r="CB70" s="169">
        <f t="shared" si="314"/>
        <v>0.22512304874691688</v>
      </c>
      <c r="CC70" s="169">
        <f t="shared" si="314"/>
        <v>0.22731420754309548</v>
      </c>
      <c r="CD70" s="169">
        <f t="shared" si="314"/>
        <v>0.22986360707006573</v>
      </c>
      <c r="CE70" s="169">
        <f t="shared" si="314"/>
        <v>0.23616266605009975</v>
      </c>
      <c r="CF70" s="169">
        <f t="shared" si="314"/>
        <v>0.23524101942953252</v>
      </c>
      <c r="CG70" s="169">
        <f t="shared" si="314"/>
        <v>0.23753947620599125</v>
      </c>
      <c r="CH70" s="170">
        <f t="shared" si="314"/>
        <v>0.23967793366652232</v>
      </c>
      <c r="CI70" s="169">
        <f t="shared" si="314"/>
        <v>8.7295221372394385E-2</v>
      </c>
      <c r="CJ70" s="169">
        <f t="shared" si="314"/>
        <v>0.13298546363406363</v>
      </c>
      <c r="CK70" s="169">
        <f t="shared" si="314"/>
        <v>0.22468882366139772</v>
      </c>
      <c r="CL70" s="169">
        <f t="shared" si="314"/>
        <v>0.22049081258684919</v>
      </c>
      <c r="CM70" s="169">
        <f t="shared" si="314"/>
        <v>0.22296695308907374</v>
      </c>
      <c r="CN70" s="169">
        <f t="shared" si="314"/>
        <v>0.22516194471302631</v>
      </c>
      <c r="CO70" s="169">
        <f t="shared" si="314"/>
        <v>0.22727272653412833</v>
      </c>
      <c r="CP70" s="169">
        <f t="shared" si="314"/>
        <v>0.22982457972243184</v>
      </c>
      <c r="CQ70" s="169">
        <f t="shared" si="314"/>
        <v>0.23610806738845244</v>
      </c>
      <c r="CR70" s="169">
        <f t="shared" si="314"/>
        <v>0.23516179288591094</v>
      </c>
      <c r="CS70" s="169">
        <f t="shared" si="314"/>
        <v>0.24219361443902226</v>
      </c>
      <c r="CT70" s="170">
        <f t="shared" si="314"/>
        <v>0.24434471077427136</v>
      </c>
    </row>
    <row r="72" spans="1:98" s="4" customFormat="1" x14ac:dyDescent="0.25">
      <c r="A72" s="116"/>
      <c r="B72"/>
      <c r="C7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12"/>
    </row>
    <row r="73" spans="1:98" s="104" customFormat="1" x14ac:dyDescent="0.25">
      <c r="B73" s="104" t="s">
        <v>12</v>
      </c>
      <c r="C73" s="104">
        <f t="shared" ref="C73:BN73" si="315">C33</f>
        <v>42005</v>
      </c>
      <c r="D73" s="104">
        <f t="shared" si="315"/>
        <v>42036</v>
      </c>
      <c r="E73" s="104">
        <f t="shared" si="315"/>
        <v>42064</v>
      </c>
      <c r="F73" s="104">
        <f t="shared" si="315"/>
        <v>42095</v>
      </c>
      <c r="G73" s="104">
        <f t="shared" si="315"/>
        <v>42125</v>
      </c>
      <c r="H73" s="104">
        <f t="shared" si="315"/>
        <v>42156</v>
      </c>
      <c r="I73" s="104">
        <f t="shared" si="315"/>
        <v>42186</v>
      </c>
      <c r="J73" s="104">
        <f t="shared" si="315"/>
        <v>42217</v>
      </c>
      <c r="K73" s="104">
        <f t="shared" si="315"/>
        <v>42248</v>
      </c>
      <c r="L73" s="104">
        <f t="shared" si="315"/>
        <v>42278</v>
      </c>
      <c r="M73" s="104">
        <f t="shared" si="315"/>
        <v>42309</v>
      </c>
      <c r="N73" s="105">
        <f t="shared" si="315"/>
        <v>42339</v>
      </c>
      <c r="O73" s="104">
        <f t="shared" si="315"/>
        <v>42370</v>
      </c>
      <c r="P73" s="104">
        <f t="shared" si="315"/>
        <v>42401</v>
      </c>
      <c r="Q73" s="104">
        <f t="shared" si="315"/>
        <v>42430</v>
      </c>
      <c r="R73" s="104">
        <f t="shared" si="315"/>
        <v>42461</v>
      </c>
      <c r="S73" s="104">
        <f t="shared" si="315"/>
        <v>42491</v>
      </c>
      <c r="T73" s="104">
        <f t="shared" si="315"/>
        <v>42522</v>
      </c>
      <c r="U73" s="113">
        <f t="shared" si="315"/>
        <v>42552</v>
      </c>
      <c r="V73" s="113">
        <f t="shared" si="315"/>
        <v>42583</v>
      </c>
      <c r="W73" s="113">
        <f t="shared" si="315"/>
        <v>42614</v>
      </c>
      <c r="X73" s="113">
        <f t="shared" si="315"/>
        <v>42644</v>
      </c>
      <c r="Y73" s="113">
        <f t="shared" si="315"/>
        <v>42675</v>
      </c>
      <c r="Z73" s="117">
        <f t="shared" si="315"/>
        <v>42705</v>
      </c>
      <c r="AA73" s="104">
        <f t="shared" si="315"/>
        <v>42752</v>
      </c>
      <c r="AB73" s="104">
        <f t="shared" si="315"/>
        <v>42783</v>
      </c>
      <c r="AC73" s="104">
        <f t="shared" si="315"/>
        <v>42811</v>
      </c>
      <c r="AD73" s="104">
        <f t="shared" si="315"/>
        <v>42842</v>
      </c>
      <c r="AE73" s="104">
        <f t="shared" si="315"/>
        <v>42872</v>
      </c>
      <c r="AF73" s="104">
        <f t="shared" si="315"/>
        <v>42903</v>
      </c>
      <c r="AG73" s="104">
        <f t="shared" si="315"/>
        <v>42933</v>
      </c>
      <c r="AH73" s="104">
        <f t="shared" si="315"/>
        <v>42964</v>
      </c>
      <c r="AI73" s="104">
        <f t="shared" si="315"/>
        <v>42995</v>
      </c>
      <c r="AJ73" s="104">
        <f t="shared" si="315"/>
        <v>43025</v>
      </c>
      <c r="AK73" s="104">
        <f t="shared" si="315"/>
        <v>43056</v>
      </c>
      <c r="AL73" s="105">
        <f t="shared" si="315"/>
        <v>43086</v>
      </c>
      <c r="AM73" s="104">
        <f t="shared" si="315"/>
        <v>43118</v>
      </c>
      <c r="AN73" s="104">
        <f t="shared" si="315"/>
        <v>43149</v>
      </c>
      <c r="AO73" s="104">
        <f t="shared" si="315"/>
        <v>43177</v>
      </c>
      <c r="AP73" s="104">
        <f t="shared" si="315"/>
        <v>43208</v>
      </c>
      <c r="AQ73" s="104">
        <f t="shared" si="315"/>
        <v>43238</v>
      </c>
      <c r="AR73" s="104">
        <f t="shared" si="315"/>
        <v>43269</v>
      </c>
      <c r="AS73" s="104">
        <f t="shared" si="315"/>
        <v>43299</v>
      </c>
      <c r="AT73" s="104">
        <f t="shared" si="315"/>
        <v>43330</v>
      </c>
      <c r="AU73" s="104">
        <f t="shared" si="315"/>
        <v>43361</v>
      </c>
      <c r="AV73" s="104">
        <f t="shared" si="315"/>
        <v>43391</v>
      </c>
      <c r="AW73" s="104">
        <f t="shared" si="315"/>
        <v>43422</v>
      </c>
      <c r="AX73" s="105">
        <f t="shared" si="315"/>
        <v>43452</v>
      </c>
      <c r="AY73" s="104">
        <f t="shared" si="315"/>
        <v>43483</v>
      </c>
      <c r="AZ73" s="104">
        <f t="shared" si="315"/>
        <v>43514</v>
      </c>
      <c r="BA73" s="104">
        <f t="shared" si="315"/>
        <v>43542</v>
      </c>
      <c r="BB73" s="104">
        <f t="shared" si="315"/>
        <v>43573</v>
      </c>
      <c r="BC73" s="104">
        <f t="shared" si="315"/>
        <v>43603</v>
      </c>
      <c r="BD73" s="104">
        <f t="shared" si="315"/>
        <v>43634</v>
      </c>
      <c r="BE73" s="104">
        <f t="shared" si="315"/>
        <v>43664</v>
      </c>
      <c r="BF73" s="104">
        <f t="shared" si="315"/>
        <v>43695</v>
      </c>
      <c r="BG73" s="104">
        <f t="shared" si="315"/>
        <v>43726</v>
      </c>
      <c r="BH73" s="104">
        <f t="shared" si="315"/>
        <v>43756</v>
      </c>
      <c r="BI73" s="104">
        <f t="shared" si="315"/>
        <v>43787</v>
      </c>
      <c r="BJ73" s="105">
        <f t="shared" si="315"/>
        <v>43817</v>
      </c>
      <c r="BK73" s="104">
        <f t="shared" si="315"/>
        <v>43848</v>
      </c>
      <c r="BL73" s="104">
        <f t="shared" si="315"/>
        <v>43879</v>
      </c>
      <c r="BM73" s="104">
        <f t="shared" si="315"/>
        <v>43908</v>
      </c>
      <c r="BN73" s="104">
        <f t="shared" si="315"/>
        <v>43939</v>
      </c>
      <c r="BO73" s="104">
        <f t="shared" ref="BO73:CT73" si="316">BO33</f>
        <v>43969</v>
      </c>
      <c r="BP73" s="104">
        <f t="shared" si="316"/>
        <v>44000</v>
      </c>
      <c r="BQ73" s="104">
        <f t="shared" si="316"/>
        <v>44030</v>
      </c>
      <c r="BR73" s="104">
        <f t="shared" si="316"/>
        <v>44061</v>
      </c>
      <c r="BS73" s="104">
        <f t="shared" si="316"/>
        <v>44092</v>
      </c>
      <c r="BT73" s="104">
        <f t="shared" si="316"/>
        <v>44122</v>
      </c>
      <c r="BU73" s="104">
        <f t="shared" si="316"/>
        <v>44153</v>
      </c>
      <c r="BV73" s="105">
        <f t="shared" si="316"/>
        <v>44183</v>
      </c>
      <c r="BW73" s="104">
        <f t="shared" si="316"/>
        <v>44214</v>
      </c>
      <c r="BX73" s="104">
        <f t="shared" si="316"/>
        <v>44245</v>
      </c>
      <c r="BY73" s="104">
        <f t="shared" si="316"/>
        <v>44273</v>
      </c>
      <c r="BZ73" s="104">
        <f t="shared" si="316"/>
        <v>44304</v>
      </c>
      <c r="CA73" s="104">
        <f t="shared" si="316"/>
        <v>44334</v>
      </c>
      <c r="CB73" s="104">
        <f t="shared" si="316"/>
        <v>44365</v>
      </c>
      <c r="CC73" s="104">
        <f t="shared" si="316"/>
        <v>44395</v>
      </c>
      <c r="CD73" s="104">
        <f t="shared" si="316"/>
        <v>44426</v>
      </c>
      <c r="CE73" s="104">
        <f t="shared" si="316"/>
        <v>44457</v>
      </c>
      <c r="CF73" s="104">
        <f t="shared" si="316"/>
        <v>44487</v>
      </c>
      <c r="CG73" s="104">
        <f t="shared" si="316"/>
        <v>44518</v>
      </c>
      <c r="CH73" s="105">
        <f t="shared" si="316"/>
        <v>44548</v>
      </c>
      <c r="CI73" s="104">
        <f t="shared" si="316"/>
        <v>44579</v>
      </c>
      <c r="CJ73" s="104">
        <f t="shared" si="316"/>
        <v>44610</v>
      </c>
      <c r="CK73" s="104">
        <f t="shared" si="316"/>
        <v>44638</v>
      </c>
      <c r="CL73" s="104">
        <f t="shared" si="316"/>
        <v>44669</v>
      </c>
      <c r="CM73" s="104">
        <f t="shared" si="316"/>
        <v>44699</v>
      </c>
      <c r="CN73" s="104">
        <f t="shared" si="316"/>
        <v>44730</v>
      </c>
      <c r="CO73" s="104">
        <f t="shared" si="316"/>
        <v>44760</v>
      </c>
      <c r="CP73" s="104">
        <f t="shared" si="316"/>
        <v>44791</v>
      </c>
      <c r="CQ73" s="104">
        <f t="shared" si="316"/>
        <v>44822</v>
      </c>
      <c r="CR73" s="104">
        <f t="shared" si="316"/>
        <v>44852</v>
      </c>
      <c r="CS73" s="104">
        <f t="shared" si="316"/>
        <v>44883</v>
      </c>
      <c r="CT73" s="105">
        <f t="shared" si="316"/>
        <v>44913</v>
      </c>
    </row>
    <row r="74" spans="1:98" s="15" customFormat="1" x14ac:dyDescent="0.25">
      <c r="A74" s="4" t="s">
        <v>175</v>
      </c>
      <c r="B74" s="15" t="s">
        <v>142</v>
      </c>
      <c r="C74" s="15">
        <v>60</v>
      </c>
      <c r="D74" s="15">
        <v>58</v>
      </c>
      <c r="E74" s="15">
        <v>115</v>
      </c>
      <c r="F74" s="15">
        <v>150</v>
      </c>
      <c r="G74" s="15">
        <v>99.5</v>
      </c>
      <c r="H74" s="15">
        <v>121.5</v>
      </c>
      <c r="I74" s="15">
        <v>126</v>
      </c>
      <c r="J74" s="15">
        <v>70.5</v>
      </c>
      <c r="K74" s="15">
        <v>141.5</v>
      </c>
      <c r="L74" s="15">
        <v>141.5</v>
      </c>
      <c r="M74" s="15">
        <v>124</v>
      </c>
      <c r="N74" s="96">
        <v>192.5</v>
      </c>
      <c r="O74" s="1125">
        <v>47</v>
      </c>
      <c r="P74" s="1126">
        <v>55</v>
      </c>
      <c r="Q74" s="1127">
        <v>120</v>
      </c>
      <c r="R74" s="1128">
        <v>152</v>
      </c>
      <c r="S74" s="1129">
        <v>88</v>
      </c>
      <c r="T74" s="1130">
        <v>100</v>
      </c>
      <c r="U74" s="1131">
        <v>76</v>
      </c>
      <c r="V74" s="1132">
        <v>73.5</v>
      </c>
      <c r="W74" s="1133">
        <v>106</v>
      </c>
      <c r="X74" s="1134">
        <v>92</v>
      </c>
      <c r="Y74" s="1135">
        <v>118.5</v>
      </c>
      <c r="Z74" s="1136">
        <v>165.5</v>
      </c>
      <c r="AA74" s="2029">
        <v>172.5</v>
      </c>
      <c r="AB74" s="2030">
        <v>194.5</v>
      </c>
      <c r="AC74" s="2031">
        <v>284.5</v>
      </c>
      <c r="AD74" s="2032">
        <v>449</v>
      </c>
      <c r="AE74" s="2033">
        <v>440.5</v>
      </c>
      <c r="AF74" s="2034">
        <v>644.5</v>
      </c>
      <c r="AG74" s="2035">
        <v>368.5</v>
      </c>
      <c r="AH74" s="15">
        <f t="shared" ref="AH74:CL74" si="317">AH86*AH50</f>
        <v>397.92384000000027</v>
      </c>
      <c r="AI74" s="15">
        <f t="shared" si="317"/>
        <v>401.90307840000031</v>
      </c>
      <c r="AJ74" s="15">
        <f t="shared" si="317"/>
        <v>385.62600372480028</v>
      </c>
      <c r="AK74" s="15">
        <f t="shared" si="317"/>
        <v>409.98133027584026</v>
      </c>
      <c r="AL74" s="96">
        <f t="shared" si="317"/>
        <v>414.0811435785987</v>
      </c>
      <c r="AM74" s="15">
        <f t="shared" si="317"/>
        <v>205.51685567010307</v>
      </c>
      <c r="AN74" s="15">
        <f t="shared" si="317"/>
        <v>231.86831249999975</v>
      </c>
      <c r="AO74" s="15">
        <f t="shared" si="317"/>
        <v>174.9090410958903</v>
      </c>
      <c r="AP74" s="15">
        <f t="shared" si="317"/>
        <v>133.43309189189176</v>
      </c>
      <c r="AQ74" s="15">
        <f t="shared" si="317"/>
        <v>130.02850469798639</v>
      </c>
      <c r="AR74" s="15">
        <f t="shared" si="317"/>
        <v>201.04011914893607</v>
      </c>
      <c r="AS74" s="15">
        <f t="shared" si="317"/>
        <v>144.95884912280715</v>
      </c>
      <c r="AT74" s="15">
        <f t="shared" si="317"/>
        <v>162.99360000000001</v>
      </c>
      <c r="AU74" s="15">
        <f t="shared" si="317"/>
        <v>164.62353600000003</v>
      </c>
      <c r="AV74" s="15">
        <f t="shared" si="317"/>
        <v>156.39235920000002</v>
      </c>
      <c r="AW74" s="15">
        <f t="shared" si="317"/>
        <v>166.26977135999999</v>
      </c>
      <c r="AX74" s="96">
        <f t="shared" si="317"/>
        <v>167.9324690736</v>
      </c>
      <c r="AY74" s="15">
        <f t="shared" si="317"/>
        <v>267.77912126288663</v>
      </c>
      <c r="AZ74" s="15">
        <f t="shared" si="317"/>
        <v>302.11387171874964</v>
      </c>
      <c r="BA74" s="15">
        <f t="shared" si="317"/>
        <v>234.40991671232865</v>
      </c>
      <c r="BB74" s="15">
        <f t="shared" si="317"/>
        <v>172.20147022702685</v>
      </c>
      <c r="BC74" s="15">
        <f t="shared" si="317"/>
        <v>167.8076956993286</v>
      </c>
      <c r="BD74" s="15">
        <f t="shared" si="317"/>
        <v>259.45141194893603</v>
      </c>
      <c r="BE74" s="15">
        <f t="shared" si="317"/>
        <v>187.07598383157912</v>
      </c>
      <c r="BF74" s="15">
        <f t="shared" si="317"/>
        <v>210.35064960000003</v>
      </c>
      <c r="BG74" s="15">
        <f t="shared" si="317"/>
        <v>212.45415609600002</v>
      </c>
      <c r="BH74" s="15">
        <f t="shared" si="317"/>
        <v>201.83144829120005</v>
      </c>
      <c r="BI74" s="15">
        <f t="shared" si="317"/>
        <v>214.57869765696003</v>
      </c>
      <c r="BJ74" s="96">
        <f t="shared" si="317"/>
        <v>216.72448463352961</v>
      </c>
      <c r="BK74" s="15">
        <f t="shared" si="317"/>
        <v>318.24518642396913</v>
      </c>
      <c r="BL74" s="15">
        <f t="shared" si="317"/>
        <v>359.0507167734371</v>
      </c>
      <c r="BM74" s="15">
        <f t="shared" si="317"/>
        <v>278.58717024657523</v>
      </c>
      <c r="BN74" s="15">
        <f t="shared" si="317"/>
        <v>208.74792071597818</v>
      </c>
      <c r="BO74" s="15">
        <f t="shared" si="317"/>
        <v>203.42165204043999</v>
      </c>
      <c r="BP74" s="15">
        <f t="shared" si="317"/>
        <v>314.51498468486795</v>
      </c>
      <c r="BQ74" s="15">
        <f t="shared" si="317"/>
        <v>229.00258990029496</v>
      </c>
      <c r="BR74" s="15">
        <f t="shared" si="317"/>
        <v>257.49346633920004</v>
      </c>
      <c r="BS74" s="15">
        <f t="shared" si="317"/>
        <v>265.11827286672002</v>
      </c>
      <c r="BT74" s="15">
        <f t="shared" si="317"/>
        <v>251.86235922338406</v>
      </c>
      <c r="BU74" s="15">
        <f t="shared" si="317"/>
        <v>267.76945559538723</v>
      </c>
      <c r="BV74" s="96">
        <f t="shared" si="317"/>
        <v>270.44715015134108</v>
      </c>
      <c r="BW74" s="15">
        <f t="shared" si="317"/>
        <v>375.10499306505159</v>
      </c>
      <c r="BX74" s="15">
        <f t="shared" si="317"/>
        <v>423.20111150362459</v>
      </c>
      <c r="BY74" s="15">
        <f t="shared" si="317"/>
        <v>328.36141133063001</v>
      </c>
      <c r="BZ74" s="15">
        <f t="shared" si="317"/>
        <v>246.04421588389962</v>
      </c>
      <c r="CA74" s="15">
        <f t="shared" si="317"/>
        <v>251.75463656524852</v>
      </c>
      <c r="CB74" s="15">
        <f t="shared" si="317"/>
        <v>389.24374504599263</v>
      </c>
      <c r="CC74" s="15">
        <f t="shared" si="317"/>
        <v>283.4136052606051</v>
      </c>
      <c r="CD74" s="15">
        <f t="shared" si="317"/>
        <v>318.67391394139406</v>
      </c>
      <c r="CE74" s="15">
        <f t="shared" si="317"/>
        <v>328.11037449985275</v>
      </c>
      <c r="CF74" s="15">
        <f t="shared" si="317"/>
        <v>311.70485577486016</v>
      </c>
      <c r="CG74" s="15">
        <f t="shared" si="317"/>
        <v>331.39147824485121</v>
      </c>
      <c r="CH74" s="96">
        <f t="shared" si="317"/>
        <v>334.70539302729975</v>
      </c>
      <c r="CI74" s="15">
        <f t="shared" si="317"/>
        <v>440.19674186163405</v>
      </c>
      <c r="CJ74" s="15">
        <f t="shared" si="317"/>
        <v>496.63895144101826</v>
      </c>
      <c r="CK74" s="15">
        <f t="shared" si="317"/>
        <v>385.34177388506288</v>
      </c>
      <c r="CL74" s="15">
        <f t="shared" si="317"/>
        <v>288.740123934341</v>
      </c>
      <c r="CM74" s="15">
        <f t="shared" ref="CM74:CT74" si="318">CM86*CM50</f>
        <v>295.44147055745339</v>
      </c>
      <c r="CN74" s="15">
        <f t="shared" si="318"/>
        <v>456.78898315691487</v>
      </c>
      <c r="CO74" s="15">
        <f t="shared" si="318"/>
        <v>332.59420146759248</v>
      </c>
      <c r="CP74" s="15">
        <f t="shared" si="318"/>
        <v>373.97321077240071</v>
      </c>
      <c r="CQ74" s="15">
        <f t="shared" si="318"/>
        <v>385.04717478070961</v>
      </c>
      <c r="CR74" s="15">
        <f t="shared" si="318"/>
        <v>365.79481604167415</v>
      </c>
      <c r="CS74" s="15">
        <f t="shared" si="318"/>
        <v>396.67559945908692</v>
      </c>
      <c r="CT74" s="96">
        <f t="shared" si="318"/>
        <v>400.64235545367785</v>
      </c>
    </row>
    <row r="75" spans="1:98" s="15" customFormat="1" x14ac:dyDescent="0.25">
      <c r="A75" s="4" t="s">
        <v>176</v>
      </c>
      <c r="B75" s="15" t="s">
        <v>5</v>
      </c>
      <c r="C75" s="15">
        <v>53</v>
      </c>
      <c r="D75" s="15">
        <v>24</v>
      </c>
      <c r="E75" s="15">
        <v>97</v>
      </c>
      <c r="F75" s="15">
        <v>108</v>
      </c>
      <c r="G75" s="15">
        <v>90</v>
      </c>
      <c r="H75" s="15">
        <v>140</v>
      </c>
      <c r="I75" s="15">
        <v>136</v>
      </c>
      <c r="J75" s="15">
        <v>102</v>
      </c>
      <c r="K75" s="15">
        <v>121</v>
      </c>
      <c r="L75" s="15">
        <v>96</v>
      </c>
      <c r="M75" s="15">
        <v>200</v>
      </c>
      <c r="N75" s="96">
        <v>277</v>
      </c>
      <c r="O75" s="1137">
        <v>19</v>
      </c>
      <c r="P75" s="1138">
        <v>35</v>
      </c>
      <c r="Q75" s="1139">
        <v>229</v>
      </c>
      <c r="R75" s="1140">
        <v>116</v>
      </c>
      <c r="S75" s="1141">
        <v>102</v>
      </c>
      <c r="T75" s="1142">
        <v>200</v>
      </c>
      <c r="U75" s="1143">
        <v>120</v>
      </c>
      <c r="V75" s="1144">
        <v>139</v>
      </c>
      <c r="W75" s="1145">
        <v>262</v>
      </c>
      <c r="X75" s="1146">
        <v>139</v>
      </c>
      <c r="Y75" s="1147">
        <v>205</v>
      </c>
      <c r="Z75" s="1148">
        <v>320</v>
      </c>
      <c r="AA75" s="2036">
        <v>90</v>
      </c>
      <c r="AB75" s="2037">
        <v>158</v>
      </c>
      <c r="AC75" s="2038">
        <v>260</v>
      </c>
      <c r="AD75" s="2039">
        <v>253</v>
      </c>
      <c r="AE75" s="2040">
        <v>218.5</v>
      </c>
      <c r="AF75" s="2041">
        <v>337</v>
      </c>
      <c r="AG75" s="2042">
        <v>224</v>
      </c>
      <c r="AH75" s="15">
        <f t="shared" ref="AH75:CL75" si="319">AH87*AH51</f>
        <v>312.46612664802166</v>
      </c>
      <c r="AI75" s="15">
        <f t="shared" si="319"/>
        <v>392.07370235957359</v>
      </c>
      <c r="AJ75" s="15">
        <f t="shared" si="319"/>
        <v>302.45076944528017</v>
      </c>
      <c r="AK75" s="15">
        <f t="shared" si="319"/>
        <v>368.3399278291879</v>
      </c>
      <c r="AL75" s="96">
        <f t="shared" si="319"/>
        <v>447.00987948504473</v>
      </c>
      <c r="AM75" s="15">
        <f t="shared" si="319"/>
        <v>92.301995195674451</v>
      </c>
      <c r="AN75" s="15">
        <f t="shared" si="319"/>
        <v>112.18533900294454</v>
      </c>
      <c r="AO75" s="15">
        <f t="shared" si="319"/>
        <v>357.17632982247255</v>
      </c>
      <c r="AP75" s="15">
        <f t="shared" si="319"/>
        <v>352.41915301998534</v>
      </c>
      <c r="AQ75" s="15">
        <f t="shared" si="319"/>
        <v>299.78675888220067</v>
      </c>
      <c r="AR75" s="15">
        <f t="shared" si="319"/>
        <v>399.10581262462921</v>
      </c>
      <c r="AS75" s="15">
        <f t="shared" si="319"/>
        <v>321.04549144322328</v>
      </c>
      <c r="AT75" s="15">
        <f t="shared" si="319"/>
        <v>430.9524612619395</v>
      </c>
      <c r="AU75" s="15">
        <f t="shared" si="319"/>
        <v>501.22163073645635</v>
      </c>
      <c r="AV75" s="15">
        <f t="shared" si="319"/>
        <v>420.44464295213879</v>
      </c>
      <c r="AW75" s="15">
        <f t="shared" si="319"/>
        <v>472.61411265030017</v>
      </c>
      <c r="AX75" s="96">
        <f t="shared" si="319"/>
        <v>504.51452144089222</v>
      </c>
      <c r="AY75" s="15">
        <f t="shared" si="319"/>
        <v>112.08670825554897</v>
      </c>
      <c r="AZ75" s="15">
        <f t="shared" si="319"/>
        <v>135.40824953747611</v>
      </c>
      <c r="BA75" s="15">
        <f t="shared" si="319"/>
        <v>523.22983289309161</v>
      </c>
      <c r="BB75" s="15">
        <f t="shared" si="319"/>
        <v>456.40319774303816</v>
      </c>
      <c r="BC75" s="15">
        <f t="shared" si="319"/>
        <v>382.91339398426965</v>
      </c>
      <c r="BD75" s="15">
        <f t="shared" si="319"/>
        <v>485.53955339684211</v>
      </c>
      <c r="BE75" s="15">
        <f t="shared" si="319"/>
        <v>403.05186236658466</v>
      </c>
      <c r="BF75" s="15">
        <f t="shared" si="319"/>
        <v>535.53106285261879</v>
      </c>
      <c r="BG75" s="15">
        <f t="shared" si="319"/>
        <v>595.51947541735694</v>
      </c>
      <c r="BH75" s="15">
        <f t="shared" si="319"/>
        <v>519.06442278355541</v>
      </c>
      <c r="BI75" s="15">
        <f t="shared" si="319"/>
        <v>579.39928123662935</v>
      </c>
      <c r="BJ75" s="96">
        <f t="shared" si="319"/>
        <v>645.73616172515176</v>
      </c>
      <c r="BK75" s="15">
        <f t="shared" si="319"/>
        <v>141.84781450381541</v>
      </c>
      <c r="BL75" s="15">
        <f t="shared" si="319"/>
        <v>171.35162416024261</v>
      </c>
      <c r="BM75" s="15">
        <f t="shared" si="319"/>
        <v>636.20257722698045</v>
      </c>
      <c r="BN75" s="15">
        <f t="shared" si="319"/>
        <v>560.20108590499331</v>
      </c>
      <c r="BO75" s="15">
        <f t="shared" si="319"/>
        <v>467.16684738590419</v>
      </c>
      <c r="BP75" s="15">
        <f t="shared" si="319"/>
        <v>559.97580613386128</v>
      </c>
      <c r="BQ75" s="15">
        <f t="shared" si="319"/>
        <v>482.12327832281272</v>
      </c>
      <c r="BR75" s="15">
        <f t="shared" si="319"/>
        <v>636.69696769036511</v>
      </c>
      <c r="BS75" s="15">
        <f t="shared" si="319"/>
        <v>682.08895522379009</v>
      </c>
      <c r="BT75" s="15">
        <f t="shared" si="319"/>
        <v>609.44350790219096</v>
      </c>
      <c r="BU75" s="15">
        <f t="shared" si="319"/>
        <v>676.29474701583979</v>
      </c>
      <c r="BV75" s="96">
        <f t="shared" si="319"/>
        <v>713.03552777875007</v>
      </c>
      <c r="BW75" s="15">
        <f t="shared" si="319"/>
        <v>171.29950645241624</v>
      </c>
      <c r="BX75" s="15">
        <f t="shared" si="319"/>
        <v>206.93214635999945</v>
      </c>
      <c r="BY75" s="15">
        <f t="shared" si="319"/>
        <v>770.02221669101789</v>
      </c>
      <c r="BZ75" s="15">
        <f t="shared" si="319"/>
        <v>689.45851191401209</v>
      </c>
      <c r="CA75" s="15">
        <f t="shared" si="319"/>
        <v>574.289896420324</v>
      </c>
      <c r="CB75" s="15">
        <f t="shared" si="319"/>
        <v>687.74050106647769</v>
      </c>
      <c r="CC75" s="15">
        <f t="shared" si="319"/>
        <v>600.79136976173993</v>
      </c>
      <c r="CD75" s="15">
        <f t="shared" si="319"/>
        <v>792.0933391466873</v>
      </c>
      <c r="CE75" s="15">
        <f t="shared" si="319"/>
        <v>847.27432796949381</v>
      </c>
      <c r="CF75" s="15">
        <f t="shared" si="319"/>
        <v>768.7722460761421</v>
      </c>
      <c r="CG75" s="15">
        <f t="shared" si="319"/>
        <v>851.2281181246168</v>
      </c>
      <c r="CH75" s="96">
        <f t="shared" si="319"/>
        <v>895.64631837271349</v>
      </c>
      <c r="CI75" s="15">
        <f t="shared" si="319"/>
        <v>205.72605391691619</v>
      </c>
      <c r="CJ75" s="15">
        <f t="shared" si="319"/>
        <v>248.18479912922697</v>
      </c>
      <c r="CK75" s="15">
        <f t="shared" si="319"/>
        <v>925.11633995230807</v>
      </c>
      <c r="CL75" s="15">
        <f t="shared" si="319"/>
        <v>827.16503612943802</v>
      </c>
      <c r="CM75" s="15">
        <f t="shared" ref="CM75:CT75" si="320">CM87*CM51</f>
        <v>688.38608736995332</v>
      </c>
      <c r="CN75" s="15">
        <f t="shared" si="320"/>
        <v>823.80227885231591</v>
      </c>
      <c r="CO75" s="15">
        <f t="shared" si="320"/>
        <v>719.23654316031411</v>
      </c>
      <c r="CP75" s="15">
        <f t="shared" si="320"/>
        <v>947.74191034385706</v>
      </c>
      <c r="CQ75" s="15">
        <f t="shared" si="320"/>
        <v>1013.2777954869715</v>
      </c>
      <c r="CR75" s="15">
        <f t="shared" si="320"/>
        <v>919.01627150829574</v>
      </c>
      <c r="CS75" s="15">
        <f t="shared" si="320"/>
        <v>1037.5435739361767</v>
      </c>
      <c r="CT75" s="96">
        <f t="shared" si="320"/>
        <v>1091.369740344242</v>
      </c>
    </row>
    <row r="76" spans="1:98" s="15" customFormat="1" x14ac:dyDescent="0.25">
      <c r="A76" s="4" t="s">
        <v>177</v>
      </c>
      <c r="B76" s="15" t="s">
        <v>6</v>
      </c>
      <c r="C76" s="15">
        <v>76</v>
      </c>
      <c r="D76" s="15">
        <v>54</v>
      </c>
      <c r="E76" s="15">
        <v>37</v>
      </c>
      <c r="F76" s="15">
        <v>115</v>
      </c>
      <c r="G76" s="15">
        <v>119</v>
      </c>
      <c r="H76" s="15">
        <v>118</v>
      </c>
      <c r="I76" s="15">
        <v>109</v>
      </c>
      <c r="J76" s="15">
        <v>74</v>
      </c>
      <c r="K76" s="15">
        <v>111.5</v>
      </c>
      <c r="L76" s="15">
        <v>95</v>
      </c>
      <c r="M76" s="15">
        <v>99</v>
      </c>
      <c r="N76" s="96">
        <v>255.5</v>
      </c>
      <c r="O76" s="1149">
        <v>62</v>
      </c>
      <c r="P76" s="1150">
        <v>21</v>
      </c>
      <c r="Q76" s="1151">
        <v>51</v>
      </c>
      <c r="R76" s="1152">
        <v>150</v>
      </c>
      <c r="S76" s="1153">
        <v>100</v>
      </c>
      <c r="T76" s="1154">
        <v>132.5</v>
      </c>
      <c r="U76" s="1155">
        <v>133</v>
      </c>
      <c r="V76" s="1156">
        <v>95</v>
      </c>
      <c r="W76" s="1157">
        <v>151</v>
      </c>
      <c r="X76" s="1158">
        <v>166</v>
      </c>
      <c r="Y76" s="1159">
        <v>229</v>
      </c>
      <c r="Z76" s="1160">
        <v>190.5</v>
      </c>
      <c r="AA76" s="2043">
        <v>83</v>
      </c>
      <c r="AB76" s="2044">
        <v>69</v>
      </c>
      <c r="AC76" s="2045">
        <v>201</v>
      </c>
      <c r="AD76" s="2046">
        <v>102</v>
      </c>
      <c r="AE76" s="2047">
        <v>158</v>
      </c>
      <c r="AF76" s="2048">
        <v>149</v>
      </c>
      <c r="AG76" s="2049">
        <v>121</v>
      </c>
      <c r="AH76" s="15">
        <f t="shared" ref="AH76:CL76" si="321">AH88*AH52</f>
        <v>113.03785892116193</v>
      </c>
      <c r="AI76" s="15">
        <f t="shared" si="321"/>
        <v>139.14409526133574</v>
      </c>
      <c r="AJ76" s="15">
        <f t="shared" si="321"/>
        <v>165.86439022056464</v>
      </c>
      <c r="AK76" s="15">
        <f t="shared" si="321"/>
        <v>141.77280296290118</v>
      </c>
      <c r="AL76" s="96">
        <f t="shared" si="321"/>
        <v>164.02522268966254</v>
      </c>
      <c r="AM76" s="15">
        <f t="shared" si="321"/>
        <v>130.29901914663395</v>
      </c>
      <c r="AN76" s="15">
        <f t="shared" si="321"/>
        <v>46.636299350233323</v>
      </c>
      <c r="AO76" s="15">
        <f t="shared" si="321"/>
        <v>104.57061128600726</v>
      </c>
      <c r="AP76" s="15">
        <f t="shared" si="321"/>
        <v>189.54479016389868</v>
      </c>
      <c r="AQ76" s="15">
        <f t="shared" si="321"/>
        <v>295.79476148375642</v>
      </c>
      <c r="AR76" s="15">
        <f t="shared" si="321"/>
        <v>258.09444704909839</v>
      </c>
      <c r="AS76" s="15">
        <f t="shared" si="321"/>
        <v>344.56522126892685</v>
      </c>
      <c r="AT76" s="15">
        <f t="shared" si="321"/>
        <v>307.43489076127747</v>
      </c>
      <c r="AU76" s="15">
        <f t="shared" si="321"/>
        <v>328.17371950859598</v>
      </c>
      <c r="AV76" s="15">
        <f t="shared" si="321"/>
        <v>359.00993788861263</v>
      </c>
      <c r="AW76" s="15">
        <f t="shared" si="321"/>
        <v>337.02308681084145</v>
      </c>
      <c r="AX76" s="96">
        <f t="shared" si="321"/>
        <v>359.89939768885961</v>
      </c>
      <c r="AY76" s="15">
        <f t="shared" si="321"/>
        <v>187.83034445254779</v>
      </c>
      <c r="AZ76" s="15">
        <f t="shared" si="321"/>
        <v>56.632679156138302</v>
      </c>
      <c r="BA76" s="15">
        <f t="shared" si="321"/>
        <v>129.82344291364279</v>
      </c>
      <c r="BB76" s="15">
        <f t="shared" si="321"/>
        <v>267.381443433686</v>
      </c>
      <c r="BC76" s="15">
        <f t="shared" si="321"/>
        <v>383.0713338363023</v>
      </c>
      <c r="BD76" s="15">
        <f t="shared" si="321"/>
        <v>329.66039279572516</v>
      </c>
      <c r="BE76" s="15">
        <f t="shared" si="321"/>
        <v>419.18718885798205</v>
      </c>
      <c r="BF76" s="15">
        <f t="shared" si="321"/>
        <v>385.96463298944724</v>
      </c>
      <c r="BG76" s="15">
        <f t="shared" si="321"/>
        <v>407.81115460879977</v>
      </c>
      <c r="BH76" s="15">
        <f t="shared" si="321"/>
        <v>426.5526401302896</v>
      </c>
      <c r="BI76" s="15">
        <f t="shared" si="321"/>
        <v>416.07545000904042</v>
      </c>
      <c r="BJ76" s="96">
        <f t="shared" si="321"/>
        <v>441.2171510686872</v>
      </c>
      <c r="BK76" s="15">
        <f t="shared" si="321"/>
        <v>226.75756155110045</v>
      </c>
      <c r="BL76" s="15">
        <f t="shared" si="321"/>
        <v>71.669709038817331</v>
      </c>
      <c r="BM76" s="15">
        <f t="shared" si="321"/>
        <v>164.28436135399926</v>
      </c>
      <c r="BN76" s="15">
        <f t="shared" si="321"/>
        <v>331.61514840255131</v>
      </c>
      <c r="BO76" s="15">
        <f t="shared" si="321"/>
        <v>470.19166003957764</v>
      </c>
      <c r="BP76" s="15">
        <f t="shared" si="321"/>
        <v>402.19644658526738</v>
      </c>
      <c r="BQ76" s="15">
        <f t="shared" si="321"/>
        <v>488.19092651632133</v>
      </c>
      <c r="BR76" s="15">
        <f t="shared" si="321"/>
        <v>461.68384654252577</v>
      </c>
      <c r="BS76" s="15">
        <f t="shared" si="321"/>
        <v>494.26435315445417</v>
      </c>
      <c r="BT76" s="15">
        <f t="shared" si="321"/>
        <v>488.55974769005621</v>
      </c>
      <c r="BU76" s="15">
        <f t="shared" si="321"/>
        <v>488.52217696921662</v>
      </c>
      <c r="BV76" s="96">
        <f t="shared" si="321"/>
        <v>515.00381727118918</v>
      </c>
      <c r="BW76" s="15">
        <f t="shared" si="321"/>
        <v>252.82147131234561</v>
      </c>
      <c r="BX76" s="15">
        <f t="shared" si="321"/>
        <v>86.550404945487941</v>
      </c>
      <c r="BY76" s="15">
        <f t="shared" si="321"/>
        <v>198.39739293380194</v>
      </c>
      <c r="BZ76" s="15">
        <f t="shared" si="321"/>
        <v>401.36749016996026</v>
      </c>
      <c r="CA76" s="15">
        <f t="shared" si="321"/>
        <v>578.68085300399594</v>
      </c>
      <c r="CB76" s="15">
        <f t="shared" si="321"/>
        <v>494.42154755317279</v>
      </c>
      <c r="CC76" s="15">
        <f t="shared" si="321"/>
        <v>599.57710447615773</v>
      </c>
      <c r="CD76" s="15">
        <f t="shared" si="321"/>
        <v>575.32104968271631</v>
      </c>
      <c r="CE76" s="15">
        <f t="shared" si="321"/>
        <v>614.89770138450376</v>
      </c>
      <c r="CF76" s="15">
        <f t="shared" si="321"/>
        <v>606.87704840672097</v>
      </c>
      <c r="CG76" s="15">
        <f t="shared" si="321"/>
        <v>616.23807026738393</v>
      </c>
      <c r="CH76" s="96">
        <f t="shared" si="321"/>
        <v>648.21696773061126</v>
      </c>
      <c r="CI76" s="15">
        <f t="shared" si="321"/>
        <v>305.35567136880081</v>
      </c>
      <c r="CJ76" s="15">
        <f t="shared" si="321"/>
        <v>103.9446852072073</v>
      </c>
      <c r="CK76" s="15">
        <f t="shared" si="321"/>
        <v>237.94861252430343</v>
      </c>
      <c r="CL76" s="15">
        <f t="shared" si="321"/>
        <v>482.20897453777172</v>
      </c>
      <c r="CM76" s="15">
        <f t="shared" ref="CM76:CT76" si="322">CM88*CM52</f>
        <v>694.26159864737792</v>
      </c>
      <c r="CN76" s="15">
        <f t="shared" si="322"/>
        <v>592.65001309098579</v>
      </c>
      <c r="CO76" s="15">
        <f t="shared" si="322"/>
        <v>718.19673881237338</v>
      </c>
      <c r="CP76" s="15">
        <f t="shared" si="322"/>
        <v>688.74478530751958</v>
      </c>
      <c r="CQ76" s="15">
        <f t="shared" si="322"/>
        <v>735.72683088586643</v>
      </c>
      <c r="CR76" s="15">
        <f t="shared" si="322"/>
        <v>725.78032573570795</v>
      </c>
      <c r="CS76" s="15">
        <f t="shared" si="322"/>
        <v>751.40520865702115</v>
      </c>
      <c r="CT76" s="96">
        <f t="shared" si="322"/>
        <v>790.09766602520779</v>
      </c>
    </row>
    <row r="77" spans="1:98" s="15" customFormat="1" x14ac:dyDescent="0.25">
      <c r="A77" s="4" t="s">
        <v>178</v>
      </c>
      <c r="B77" s="15" t="s">
        <v>7</v>
      </c>
      <c r="C77" s="15">
        <v>77</v>
      </c>
      <c r="D77" s="15">
        <v>86</v>
      </c>
      <c r="E77" s="15">
        <v>126</v>
      </c>
      <c r="F77" s="15">
        <v>84</v>
      </c>
      <c r="G77" s="15">
        <v>94.5</v>
      </c>
      <c r="H77" s="15">
        <v>189.5</v>
      </c>
      <c r="I77" s="15">
        <v>161</v>
      </c>
      <c r="J77" s="15">
        <v>95</v>
      </c>
      <c r="K77" s="15">
        <v>146</v>
      </c>
      <c r="L77" s="15">
        <v>110</v>
      </c>
      <c r="M77" s="15">
        <v>197</v>
      </c>
      <c r="N77" s="96">
        <v>219</v>
      </c>
      <c r="O77" s="1161">
        <v>70.5</v>
      </c>
      <c r="P77" s="1162">
        <v>77</v>
      </c>
      <c r="Q77" s="1163">
        <v>112</v>
      </c>
      <c r="R77" s="1164">
        <v>50</v>
      </c>
      <c r="S77" s="1165">
        <v>134</v>
      </c>
      <c r="T77" s="1166">
        <v>197.5</v>
      </c>
      <c r="U77" s="1167">
        <v>143</v>
      </c>
      <c r="V77" s="1168">
        <v>129</v>
      </c>
      <c r="W77" s="1169">
        <v>131</v>
      </c>
      <c r="X77" s="1170">
        <v>88</v>
      </c>
      <c r="Y77" s="1171">
        <v>267</v>
      </c>
      <c r="Z77" s="1172">
        <v>470</v>
      </c>
      <c r="AA77" s="2050">
        <v>173</v>
      </c>
      <c r="AB77" s="2051">
        <v>208</v>
      </c>
      <c r="AC77" s="2052">
        <v>149</v>
      </c>
      <c r="AD77" s="2053">
        <v>101</v>
      </c>
      <c r="AE77" s="2054">
        <v>126</v>
      </c>
      <c r="AF77" s="2055">
        <v>175.5</v>
      </c>
      <c r="AG77" s="2056">
        <v>149</v>
      </c>
      <c r="AH77" s="15">
        <f t="shared" ref="AH77:CL77" si="323">AH89*AH53</f>
        <v>107.33986888111879</v>
      </c>
      <c r="AI77" s="15">
        <f t="shared" si="323"/>
        <v>90.478233181818098</v>
      </c>
      <c r="AJ77" s="15">
        <f t="shared" si="323"/>
        <v>105.80558068092337</v>
      </c>
      <c r="AK77" s="15">
        <f t="shared" si="323"/>
        <v>139.7493316623472</v>
      </c>
      <c r="AL77" s="96">
        <f t="shared" si="323"/>
        <v>113.4783766053437</v>
      </c>
      <c r="AM77" s="15">
        <f t="shared" si="323"/>
        <v>123.67990119696412</v>
      </c>
      <c r="AN77" s="15">
        <f t="shared" si="323"/>
        <v>165.37866896927537</v>
      </c>
      <c r="AO77" s="15">
        <f t="shared" si="323"/>
        <v>67.360679701103081</v>
      </c>
      <c r="AP77" s="15">
        <f t="shared" si="323"/>
        <v>61.040224023625626</v>
      </c>
      <c r="AQ77" s="15">
        <f t="shared" si="323"/>
        <v>178.8278699148064</v>
      </c>
      <c r="AR77" s="15">
        <f t="shared" si="323"/>
        <v>245.16208404386862</v>
      </c>
      <c r="AS77" s="15">
        <f t="shared" si="323"/>
        <v>245.06070950271015</v>
      </c>
      <c r="AT77" s="15">
        <f t="shared" si="323"/>
        <v>305.87235408067784</v>
      </c>
      <c r="AU77" s="15">
        <f t="shared" si="323"/>
        <v>273.24813090862341</v>
      </c>
      <c r="AV77" s="15">
        <f t="shared" si="323"/>
        <v>274.35322950918618</v>
      </c>
      <c r="AW77" s="15">
        <f t="shared" si="323"/>
        <v>335.8821397846304</v>
      </c>
      <c r="AX77" s="96">
        <f t="shared" si="323"/>
        <v>299.54611955747583</v>
      </c>
      <c r="AY77" s="15">
        <f t="shared" si="323"/>
        <v>202.68661789698373</v>
      </c>
      <c r="AZ77" s="15">
        <f t="shared" si="323"/>
        <v>238.39881958470855</v>
      </c>
      <c r="BA77" s="15">
        <f t="shared" si="323"/>
        <v>84.136403444457869</v>
      </c>
      <c r="BB77" s="15">
        <f t="shared" si="323"/>
        <v>72.974172393719073</v>
      </c>
      <c r="BC77" s="15">
        <f t="shared" si="323"/>
        <v>252.26361506769288</v>
      </c>
      <c r="BD77" s="15">
        <f t="shared" si="323"/>
        <v>317.49908642628117</v>
      </c>
      <c r="BE77" s="15">
        <f t="shared" si="323"/>
        <v>313.01258387048568</v>
      </c>
      <c r="BF77" s="15">
        <f t="shared" si="323"/>
        <v>372.11466608343801</v>
      </c>
      <c r="BG77" s="15">
        <f t="shared" si="323"/>
        <v>343.04536580102064</v>
      </c>
      <c r="BH77" s="15">
        <f t="shared" si="323"/>
        <v>340.9301252529566</v>
      </c>
      <c r="BI77" s="15">
        <f t="shared" si="323"/>
        <v>399.07367005031711</v>
      </c>
      <c r="BJ77" s="96">
        <f t="shared" si="323"/>
        <v>369.80785996803513</v>
      </c>
      <c r="BK77" s="15">
        <f t="shared" si="323"/>
        <v>234.374807576238</v>
      </c>
      <c r="BL77" s="15">
        <f t="shared" si="323"/>
        <v>287.80618575368845</v>
      </c>
      <c r="BM77" s="15">
        <f t="shared" si="323"/>
        <v>106.47618379154963</v>
      </c>
      <c r="BN77" s="15">
        <f t="shared" si="323"/>
        <v>94.191660140408445</v>
      </c>
      <c r="BO77" s="15">
        <f t="shared" si="323"/>
        <v>312.86552676563895</v>
      </c>
      <c r="BP77" s="15">
        <f t="shared" si="323"/>
        <v>389.70658809885413</v>
      </c>
      <c r="BQ77" s="15">
        <f t="shared" si="323"/>
        <v>385.6295521801589</v>
      </c>
      <c r="BR77" s="15">
        <f t="shared" si="323"/>
        <v>433.3696459104608</v>
      </c>
      <c r="BS77" s="15">
        <f t="shared" si="323"/>
        <v>418.31245917218126</v>
      </c>
      <c r="BT77" s="15">
        <f t="shared" si="323"/>
        <v>413.20499923712362</v>
      </c>
      <c r="BU77" s="15">
        <f t="shared" si="323"/>
        <v>457.08621447044391</v>
      </c>
      <c r="BV77" s="96">
        <f t="shared" si="323"/>
        <v>434.19851089023962</v>
      </c>
      <c r="BW77" s="15">
        <f t="shared" si="323"/>
        <v>276.22635022864029</v>
      </c>
      <c r="BX77" s="15">
        <f t="shared" si="323"/>
        <v>320.8871308957178</v>
      </c>
      <c r="BY77" s="15">
        <f t="shared" si="323"/>
        <v>128.58370639146233</v>
      </c>
      <c r="BZ77" s="15">
        <f t="shared" si="323"/>
        <v>113.75020515614543</v>
      </c>
      <c r="CA77" s="15">
        <f t="shared" si="323"/>
        <v>378.67404985429459</v>
      </c>
      <c r="CB77" s="15">
        <f t="shared" si="323"/>
        <v>479.62514010422757</v>
      </c>
      <c r="CC77" s="15">
        <f t="shared" si="323"/>
        <v>474.0558042964451</v>
      </c>
      <c r="CD77" s="15">
        <f t="shared" si="323"/>
        <v>532.24774027864851</v>
      </c>
      <c r="CE77" s="15">
        <f t="shared" si="323"/>
        <v>521.27438486009521</v>
      </c>
      <c r="CF77" s="15">
        <f t="shared" si="323"/>
        <v>514.05447835744496</v>
      </c>
      <c r="CG77" s="15">
        <f t="shared" si="323"/>
        <v>567.78139013041425</v>
      </c>
      <c r="CH77" s="96">
        <f t="shared" si="323"/>
        <v>547.71239685365072</v>
      </c>
      <c r="CI77" s="15">
        <f t="shared" si="323"/>
        <v>334.30410750165692</v>
      </c>
      <c r="CJ77" s="15">
        <f t="shared" si="323"/>
        <v>387.564809189865</v>
      </c>
      <c r="CK77" s="15">
        <f t="shared" si="323"/>
        <v>154.42553841376684</v>
      </c>
      <c r="CL77" s="15">
        <f t="shared" si="323"/>
        <v>136.42670949960944</v>
      </c>
      <c r="CM77" s="15">
        <f t="shared" ref="CM77:CT77" si="324">CM89*CM53</f>
        <v>454.94473203841676</v>
      </c>
      <c r="CN77" s="15">
        <f t="shared" si="324"/>
        <v>575.42134803954593</v>
      </c>
      <c r="CO77" s="15">
        <f t="shared" si="324"/>
        <v>568.23813608554599</v>
      </c>
      <c r="CP77" s="15">
        <f t="shared" si="324"/>
        <v>637.54701180985649</v>
      </c>
      <c r="CQ77" s="15">
        <f t="shared" si="324"/>
        <v>624.0428965440675</v>
      </c>
      <c r="CR77" s="15">
        <f t="shared" si="324"/>
        <v>615.06763062058417</v>
      </c>
      <c r="CS77" s="15">
        <f t="shared" si="324"/>
        <v>692.60528903597378</v>
      </c>
      <c r="CT77" s="96">
        <f t="shared" si="324"/>
        <v>667.84894945436008</v>
      </c>
    </row>
    <row r="78" spans="1:98" s="15" customFormat="1" x14ac:dyDescent="0.25">
      <c r="A78" s="4" t="s">
        <v>179</v>
      </c>
      <c r="B78" s="15" t="s">
        <v>8</v>
      </c>
      <c r="C78" s="15">
        <v>53</v>
      </c>
      <c r="D78" s="15">
        <v>43</v>
      </c>
      <c r="E78" s="15">
        <v>83</v>
      </c>
      <c r="F78" s="15">
        <v>106</v>
      </c>
      <c r="G78" s="15">
        <v>114</v>
      </c>
      <c r="H78" s="15">
        <v>92</v>
      </c>
      <c r="I78" s="15">
        <v>88</v>
      </c>
      <c r="J78" s="15">
        <v>116</v>
      </c>
      <c r="K78" s="15">
        <v>179</v>
      </c>
      <c r="L78" s="15">
        <v>128.5</v>
      </c>
      <c r="M78" s="15">
        <v>183</v>
      </c>
      <c r="N78" s="96">
        <v>193</v>
      </c>
      <c r="O78" s="1173">
        <v>49.5</v>
      </c>
      <c r="P78" s="1174">
        <v>46</v>
      </c>
      <c r="Q78" s="1175">
        <v>147</v>
      </c>
      <c r="R78" s="1176">
        <v>164</v>
      </c>
      <c r="S78" s="1177">
        <v>78</v>
      </c>
      <c r="T78" s="1178">
        <v>83</v>
      </c>
      <c r="U78" s="1179">
        <v>95</v>
      </c>
      <c r="V78" s="1180">
        <v>128</v>
      </c>
      <c r="W78" s="1181">
        <v>177</v>
      </c>
      <c r="X78" s="1182">
        <v>150.5</v>
      </c>
      <c r="Y78" s="1183">
        <v>112.5</v>
      </c>
      <c r="Z78" s="1184">
        <v>156.5</v>
      </c>
      <c r="AA78" s="2057">
        <v>62</v>
      </c>
      <c r="AB78" s="2058">
        <v>152</v>
      </c>
      <c r="AC78" s="2059">
        <v>279</v>
      </c>
      <c r="AD78" s="2060">
        <v>79.5</v>
      </c>
      <c r="AE78" s="2061">
        <v>53</v>
      </c>
      <c r="AF78" s="2062">
        <v>58</v>
      </c>
      <c r="AG78" s="2063">
        <v>62</v>
      </c>
      <c r="AH78" s="15">
        <f t="shared" ref="AH78:CL78" si="325">AH90*AH54</f>
        <v>226.42663043478325</v>
      </c>
      <c r="AI78" s="15">
        <f t="shared" si="325"/>
        <v>246.25435760869632</v>
      </c>
      <c r="AJ78" s="15">
        <f t="shared" si="325"/>
        <v>243.23894755271803</v>
      </c>
      <c r="AK78" s="15">
        <f t="shared" si="325"/>
        <v>274.56801166602992</v>
      </c>
      <c r="AL78" s="96">
        <f t="shared" si="325"/>
        <v>308.64736553017002</v>
      </c>
      <c r="AM78" s="15">
        <f t="shared" si="325"/>
        <v>108.12678128550566</v>
      </c>
      <c r="AN78" s="15">
        <f t="shared" si="325"/>
        <v>305.33302311809422</v>
      </c>
      <c r="AO78" s="15">
        <f t="shared" si="325"/>
        <v>356.44471744267776</v>
      </c>
      <c r="AP78" s="15">
        <f t="shared" si="325"/>
        <v>236.5409132410968</v>
      </c>
      <c r="AQ78" s="15">
        <f t="shared" si="325"/>
        <v>152.57863930980571</v>
      </c>
      <c r="AR78" s="15">
        <f t="shared" si="325"/>
        <v>195.58874098823443</v>
      </c>
      <c r="AS78" s="15">
        <f t="shared" si="325"/>
        <v>244.30238733800564</v>
      </c>
      <c r="AT78" s="15">
        <f t="shared" si="325"/>
        <v>457.94254927014418</v>
      </c>
      <c r="AU78" s="15">
        <f t="shared" si="325"/>
        <v>504.58237776943679</v>
      </c>
      <c r="AV78" s="15">
        <f t="shared" si="325"/>
        <v>487.1711223226302</v>
      </c>
      <c r="AW78" s="15">
        <f t="shared" si="325"/>
        <v>528.58274909030411</v>
      </c>
      <c r="AX78" s="96">
        <f t="shared" si="325"/>
        <v>555.37781072096516</v>
      </c>
      <c r="AY78" s="15">
        <f t="shared" si="325"/>
        <v>184.49656297931702</v>
      </c>
      <c r="AZ78" s="15">
        <f t="shared" si="325"/>
        <v>510.60757836688697</v>
      </c>
      <c r="BA78" s="15">
        <f t="shared" si="325"/>
        <v>581.02902813861147</v>
      </c>
      <c r="BB78" s="15">
        <f t="shared" si="325"/>
        <v>344.03986314865386</v>
      </c>
      <c r="BC78" s="15">
        <f t="shared" si="325"/>
        <v>201.93924751914375</v>
      </c>
      <c r="BD78" s="15">
        <f t="shared" si="325"/>
        <v>261.03721921292629</v>
      </c>
      <c r="BE78" s="15">
        <f t="shared" si="325"/>
        <v>324.79712512303684</v>
      </c>
      <c r="BF78" s="15">
        <f t="shared" si="325"/>
        <v>604.23918922620999</v>
      </c>
      <c r="BG78" s="15">
        <f t="shared" si="325"/>
        <v>633.88925315569395</v>
      </c>
      <c r="BH78" s="15">
        <f t="shared" si="325"/>
        <v>607.60583123376989</v>
      </c>
      <c r="BI78" s="15">
        <f t="shared" si="325"/>
        <v>654.7690503020599</v>
      </c>
      <c r="BJ78" s="96">
        <f t="shared" si="325"/>
        <v>679.24326128361577</v>
      </c>
      <c r="BK78" s="15">
        <f t="shared" si="325"/>
        <v>212.28742976394062</v>
      </c>
      <c r="BL78" s="15">
        <f t="shared" si="325"/>
        <v>586.18114352120892</v>
      </c>
      <c r="BM78" s="15">
        <f t="shared" si="325"/>
        <v>684.97133001003272</v>
      </c>
      <c r="BN78" s="15">
        <f t="shared" si="325"/>
        <v>419.84781843026889</v>
      </c>
      <c r="BO78" s="15">
        <f t="shared" si="325"/>
        <v>253.61454866147639</v>
      </c>
      <c r="BP78" s="15">
        <f t="shared" si="325"/>
        <v>328.00028682352331</v>
      </c>
      <c r="BQ78" s="15">
        <f t="shared" si="325"/>
        <v>406.63643843401678</v>
      </c>
      <c r="BR78" s="15">
        <f t="shared" si="325"/>
        <v>749.46502257509178</v>
      </c>
      <c r="BS78" s="15">
        <f t="shared" si="325"/>
        <v>779.60976418535506</v>
      </c>
      <c r="BT78" s="15">
        <f t="shared" si="325"/>
        <v>740.11914926393297</v>
      </c>
      <c r="BU78" s="15">
        <f t="shared" si="325"/>
        <v>790.26658342772521</v>
      </c>
      <c r="BV78" s="96">
        <f t="shared" si="325"/>
        <v>806.07669770343</v>
      </c>
      <c r="BW78" s="15">
        <f t="shared" si="325"/>
        <v>251.7263132898598</v>
      </c>
      <c r="BX78" s="15">
        <f t="shared" si="325"/>
        <v>688.29599621954435</v>
      </c>
      <c r="BY78" s="15">
        <f t="shared" si="325"/>
        <v>790.68876955043174</v>
      </c>
      <c r="BZ78" s="15">
        <f t="shared" si="325"/>
        <v>484.03718331399875</v>
      </c>
      <c r="CA78" s="15">
        <f t="shared" si="325"/>
        <v>292.73352234972219</v>
      </c>
      <c r="CB78" s="15">
        <f t="shared" si="325"/>
        <v>396.69874234704486</v>
      </c>
      <c r="CC78" s="15">
        <f t="shared" si="325"/>
        <v>495.85045441183257</v>
      </c>
      <c r="CD78" s="15">
        <f t="shared" si="325"/>
        <v>917.48618583883786</v>
      </c>
      <c r="CE78" s="15">
        <f t="shared" si="325"/>
        <v>958.33102185773532</v>
      </c>
      <c r="CF78" s="15">
        <f t="shared" si="325"/>
        <v>914.14806839652795</v>
      </c>
      <c r="CG78" s="15">
        <f t="shared" si="325"/>
        <v>979.96735734184051</v>
      </c>
      <c r="CH78" s="96">
        <f t="shared" si="325"/>
        <v>1002.6680078369809</v>
      </c>
      <c r="CI78" s="15">
        <f t="shared" si="325"/>
        <v>302.52034187903308</v>
      </c>
      <c r="CJ78" s="15">
        <f t="shared" si="325"/>
        <v>830.3996872067338</v>
      </c>
      <c r="CK78" s="15">
        <f t="shared" si="325"/>
        <v>956.73726667279072</v>
      </c>
      <c r="CL78" s="15">
        <f t="shared" si="325"/>
        <v>584.5257580014204</v>
      </c>
      <c r="CM78" s="15">
        <f t="shared" ref="CM78:CT78" si="326">CM90*CM54</f>
        <v>352.56119016420121</v>
      </c>
      <c r="CN78" s="15">
        <f t="shared" si="326"/>
        <v>476.4252341898129</v>
      </c>
      <c r="CO78" s="15">
        <f t="shared" si="326"/>
        <v>595.22028825898815</v>
      </c>
      <c r="CP78" s="15">
        <f t="shared" si="326"/>
        <v>1100.8125561520228</v>
      </c>
      <c r="CQ78" s="15">
        <f t="shared" si="326"/>
        <v>1148.6886353602199</v>
      </c>
      <c r="CR78" s="15">
        <f t="shared" si="326"/>
        <v>1094.9828048847562</v>
      </c>
      <c r="CS78" s="15">
        <f t="shared" si="326"/>
        <v>1196.5832087752074</v>
      </c>
      <c r="CT78" s="96">
        <f t="shared" si="326"/>
        <v>1223.6377176371145</v>
      </c>
    </row>
    <row r="79" spans="1:98" s="15" customFormat="1" x14ac:dyDescent="0.25">
      <c r="A79" s="4" t="s">
        <v>180</v>
      </c>
      <c r="B79" s="15" t="s">
        <v>1</v>
      </c>
      <c r="C79" s="15">
        <v>30</v>
      </c>
      <c r="D79" s="15">
        <v>39</v>
      </c>
      <c r="E79" s="15">
        <v>35</v>
      </c>
      <c r="F79" s="15">
        <v>77</v>
      </c>
      <c r="G79" s="15">
        <v>99</v>
      </c>
      <c r="H79" s="15">
        <v>111.5</v>
      </c>
      <c r="I79" s="15">
        <v>128</v>
      </c>
      <c r="J79" s="15">
        <v>94</v>
      </c>
      <c r="K79" s="15">
        <v>170</v>
      </c>
      <c r="L79" s="15">
        <v>120</v>
      </c>
      <c r="M79" s="15">
        <v>278</v>
      </c>
      <c r="N79" s="96">
        <v>281</v>
      </c>
      <c r="O79" s="1185">
        <v>60</v>
      </c>
      <c r="P79" s="1186">
        <v>56</v>
      </c>
      <c r="Q79" s="1187">
        <v>123</v>
      </c>
      <c r="R79" s="1188">
        <v>107</v>
      </c>
      <c r="S79" s="1189">
        <v>95</v>
      </c>
      <c r="T79" s="1190">
        <v>161</v>
      </c>
      <c r="U79" s="1191">
        <v>127</v>
      </c>
      <c r="V79" s="1192">
        <v>131.5</v>
      </c>
      <c r="W79" s="1193">
        <v>145</v>
      </c>
      <c r="X79" s="1194">
        <v>123</v>
      </c>
      <c r="Y79" s="1195">
        <v>215</v>
      </c>
      <c r="Z79" s="1196">
        <v>305.5</v>
      </c>
      <c r="AA79" s="2064">
        <v>34</v>
      </c>
      <c r="AB79" s="2065">
        <v>37</v>
      </c>
      <c r="AC79" s="2066">
        <v>80</v>
      </c>
      <c r="AD79" s="2067">
        <v>105</v>
      </c>
      <c r="AE79" s="2068">
        <v>777</v>
      </c>
      <c r="AF79" s="2069">
        <v>145.5</v>
      </c>
      <c r="AG79" s="2070">
        <v>115</v>
      </c>
      <c r="AH79" s="15">
        <f t="shared" ref="AH79:CL79" si="327">AH91*AH55</f>
        <v>330.55637480679923</v>
      </c>
      <c r="AI79" s="15">
        <f t="shared" si="327"/>
        <v>334.332335517773</v>
      </c>
      <c r="AJ79" s="15">
        <f t="shared" si="327"/>
        <v>303.80003081276527</v>
      </c>
      <c r="AK79" s="15">
        <f t="shared" si="327"/>
        <v>287.02673212519358</v>
      </c>
      <c r="AL79" s="96">
        <f t="shared" si="327"/>
        <v>368.60043317802166</v>
      </c>
      <c r="AM79" s="15">
        <f t="shared" si="327"/>
        <v>120.05632305418719</v>
      </c>
      <c r="AN79" s="15">
        <f t="shared" si="327"/>
        <v>169.96167114648136</v>
      </c>
      <c r="AO79" s="15">
        <f t="shared" si="327"/>
        <v>592.18762210155307</v>
      </c>
      <c r="AP79" s="15">
        <f t="shared" si="327"/>
        <v>958.21999510753085</v>
      </c>
      <c r="AQ79" s="15">
        <f t="shared" si="327"/>
        <v>5834.2322822942524</v>
      </c>
      <c r="AR79" s="15">
        <f t="shared" si="327"/>
        <v>1129.354456339586</v>
      </c>
      <c r="AS79" s="15">
        <f t="shared" si="327"/>
        <v>1106.7382233463777</v>
      </c>
      <c r="AT79" s="15">
        <f t="shared" si="327"/>
        <v>482.59364705658828</v>
      </c>
      <c r="AU79" s="15">
        <f t="shared" si="327"/>
        <v>525.24879287716647</v>
      </c>
      <c r="AV79" s="15">
        <f t="shared" si="327"/>
        <v>502.65079557177353</v>
      </c>
      <c r="AW79" s="15">
        <f t="shared" si="327"/>
        <v>559.22152834181634</v>
      </c>
      <c r="AX79" s="96">
        <f t="shared" si="327"/>
        <v>630.84876280426295</v>
      </c>
      <c r="AY79" s="15">
        <f t="shared" si="327"/>
        <v>151.77436216046027</v>
      </c>
      <c r="AZ79" s="15">
        <f t="shared" si="327"/>
        <v>226.01600990346029</v>
      </c>
      <c r="BA79" s="15">
        <f t="shared" si="327"/>
        <v>793.24257195851271</v>
      </c>
      <c r="BB79" s="15">
        <f t="shared" si="327"/>
        <v>1175.9207926097938</v>
      </c>
      <c r="BC79" s="15">
        <f t="shared" si="327"/>
        <v>7589.1277822179572</v>
      </c>
      <c r="BD79" s="15">
        <f t="shared" si="327"/>
        <v>1439.5999100736744</v>
      </c>
      <c r="BE79" s="15">
        <f t="shared" si="327"/>
        <v>1398.5353465618866</v>
      </c>
      <c r="BF79" s="15">
        <f t="shared" si="327"/>
        <v>617.00723726095896</v>
      </c>
      <c r="BG79" s="15">
        <f t="shared" si="327"/>
        <v>692.6043266087413</v>
      </c>
      <c r="BH79" s="15">
        <f t="shared" si="327"/>
        <v>702.27349837054248</v>
      </c>
      <c r="BI79" s="15">
        <f t="shared" si="327"/>
        <v>794.41598792033642</v>
      </c>
      <c r="BJ79" s="96">
        <f t="shared" si="327"/>
        <v>882.77522487526664</v>
      </c>
      <c r="BK79" s="15">
        <f t="shared" si="327"/>
        <v>206.84898820933353</v>
      </c>
      <c r="BL79" s="15">
        <f t="shared" si="327"/>
        <v>306.71586580492203</v>
      </c>
      <c r="BM79" s="15">
        <f t="shared" si="327"/>
        <v>1043.381002623963</v>
      </c>
      <c r="BN79" s="15">
        <f t="shared" si="327"/>
        <v>1629.9115441759589</v>
      </c>
      <c r="BO79" s="15">
        <f t="shared" si="327"/>
        <v>10437.78499876099</v>
      </c>
      <c r="BP79" s="15">
        <f t="shared" si="327"/>
        <v>1938.6184566256984</v>
      </c>
      <c r="BQ79" s="15">
        <f t="shared" si="327"/>
        <v>1891.5261927920731</v>
      </c>
      <c r="BR79" s="15">
        <f t="shared" si="327"/>
        <v>825.6363270838566</v>
      </c>
      <c r="BS79" s="15">
        <f t="shared" si="327"/>
        <v>901.14956334438102</v>
      </c>
      <c r="BT79" s="15">
        <f t="shared" si="327"/>
        <v>893.43309131978071</v>
      </c>
      <c r="BU79" s="15">
        <f t="shared" si="327"/>
        <v>996.50264653350916</v>
      </c>
      <c r="BV79" s="96">
        <f t="shared" si="327"/>
        <v>1102.8942136313224</v>
      </c>
      <c r="BW79" s="15">
        <f t="shared" si="327"/>
        <v>259.11796769357159</v>
      </c>
      <c r="BX79" s="15">
        <f t="shared" si="327"/>
        <v>381.90532435161691</v>
      </c>
      <c r="BY79" s="15">
        <f t="shared" si="327"/>
        <v>1291.5331371445775</v>
      </c>
      <c r="BZ79" s="15">
        <f t="shared" si="327"/>
        <v>2000.5445912033731</v>
      </c>
      <c r="CA79" s="15">
        <f t="shared" si="327"/>
        <v>12668.570047366991</v>
      </c>
      <c r="CB79" s="15">
        <f t="shared" si="327"/>
        <v>2345.0387964181282</v>
      </c>
      <c r="CC79" s="15">
        <f t="shared" si="327"/>
        <v>2285.0048516100933</v>
      </c>
      <c r="CD79" s="15">
        <f t="shared" si="327"/>
        <v>991.44224634072634</v>
      </c>
      <c r="CE79" s="15">
        <f t="shared" si="327"/>
        <v>1092.5759741067263</v>
      </c>
      <c r="CF79" s="15">
        <f t="shared" si="327"/>
        <v>1093.9308937209696</v>
      </c>
      <c r="CG79" s="15">
        <f t="shared" si="327"/>
        <v>1224.969365914696</v>
      </c>
      <c r="CH79" s="96">
        <f t="shared" si="327"/>
        <v>1369.8076757585366</v>
      </c>
      <c r="CI79" s="15">
        <f t="shared" si="327"/>
        <v>310.80036869251899</v>
      </c>
      <c r="CJ79" s="15">
        <f t="shared" si="327"/>
        <v>459.43475369049099</v>
      </c>
      <c r="CK79" s="15">
        <f t="shared" si="327"/>
        <v>1557.9697176122211</v>
      </c>
      <c r="CL79" s="15">
        <f t="shared" si="327"/>
        <v>2424.5239305951254</v>
      </c>
      <c r="CM79" s="15">
        <f t="shared" ref="CM79:CT79" si="328">CM91*CM55</f>
        <v>15414.024773258585</v>
      </c>
      <c r="CN79" s="15">
        <f t="shared" si="328"/>
        <v>2860.4937189276047</v>
      </c>
      <c r="CO79" s="15">
        <f t="shared" si="328"/>
        <v>2788.9259796367287</v>
      </c>
      <c r="CP79" s="15">
        <f t="shared" si="328"/>
        <v>1211.0682057849019</v>
      </c>
      <c r="CQ79" s="15">
        <f t="shared" si="328"/>
        <v>1333.7185712136902</v>
      </c>
      <c r="CR79" s="15">
        <f t="shared" si="328"/>
        <v>1332.7085138782734</v>
      </c>
      <c r="CS79" s="15">
        <f t="shared" si="328"/>
        <v>1519.6871246055425</v>
      </c>
      <c r="CT79" s="96">
        <f t="shared" si="328"/>
        <v>1698.9006633571435</v>
      </c>
    </row>
    <row r="80" spans="1:98" s="15" customFormat="1" x14ac:dyDescent="0.25">
      <c r="A80" s="4" t="s">
        <v>181</v>
      </c>
      <c r="B80" s="15" t="s">
        <v>2</v>
      </c>
      <c r="C80" s="15">
        <v>24</v>
      </c>
      <c r="D80" s="15">
        <v>13</v>
      </c>
      <c r="E80" s="15">
        <v>22</v>
      </c>
      <c r="F80" s="15">
        <v>18</v>
      </c>
      <c r="G80" s="15">
        <v>28</v>
      </c>
      <c r="H80" s="15">
        <v>33.5</v>
      </c>
      <c r="I80" s="15">
        <v>33</v>
      </c>
      <c r="J80" s="15">
        <v>41.5</v>
      </c>
      <c r="K80" s="15">
        <v>80</v>
      </c>
      <c r="L80" s="15">
        <v>67</v>
      </c>
      <c r="M80" s="15">
        <v>126</v>
      </c>
      <c r="N80" s="96">
        <v>190</v>
      </c>
      <c r="O80" s="1197">
        <v>41</v>
      </c>
      <c r="P80" s="1198">
        <v>44</v>
      </c>
      <c r="Q80" s="1199">
        <v>93</v>
      </c>
      <c r="R80" s="1200">
        <v>70</v>
      </c>
      <c r="S80" s="1201">
        <v>75</v>
      </c>
      <c r="T80" s="1202">
        <v>154</v>
      </c>
      <c r="U80" s="1203">
        <v>99</v>
      </c>
      <c r="V80" s="1204">
        <v>75</v>
      </c>
      <c r="W80" s="1205">
        <v>143</v>
      </c>
      <c r="X80" s="1206">
        <v>85.5</v>
      </c>
      <c r="Y80" s="1207">
        <v>135</v>
      </c>
      <c r="Z80" s="1208">
        <v>286</v>
      </c>
      <c r="AA80" s="2071">
        <v>75.5</v>
      </c>
      <c r="AB80" s="2072">
        <v>63</v>
      </c>
      <c r="AC80" s="2073">
        <v>135</v>
      </c>
      <c r="AD80" s="2074">
        <v>113</v>
      </c>
      <c r="AE80" s="2075">
        <v>113</v>
      </c>
      <c r="AF80" s="2076">
        <v>101.5</v>
      </c>
      <c r="AG80" s="2077">
        <v>106.5</v>
      </c>
      <c r="AH80" s="15">
        <f t="shared" ref="AH80:CL80" si="329">AH92*AH56</f>
        <v>136.94467289719583</v>
      </c>
      <c r="AI80" s="15">
        <f t="shared" si="329"/>
        <v>160.27963738317706</v>
      </c>
      <c r="AJ80" s="15">
        <f t="shared" si="329"/>
        <v>152.55339521635463</v>
      </c>
      <c r="AK80" s="15">
        <f t="shared" si="329"/>
        <v>177.15553874915832</v>
      </c>
      <c r="AL80" s="96">
        <f t="shared" si="329"/>
        <v>193.77875017170783</v>
      </c>
      <c r="AM80" s="15">
        <f t="shared" si="329"/>
        <v>79.112426110344828</v>
      </c>
      <c r="AN80" s="15">
        <f t="shared" si="329"/>
        <v>91.306539692307638</v>
      </c>
      <c r="AO80" s="15">
        <f t="shared" si="329"/>
        <v>294.31552500000015</v>
      </c>
      <c r="AP80" s="15">
        <f t="shared" si="329"/>
        <v>278.02071273103513</v>
      </c>
      <c r="AQ80" s="15">
        <f t="shared" si="329"/>
        <v>322.04077919999941</v>
      </c>
      <c r="AR80" s="15">
        <f t="shared" si="329"/>
        <v>320.87005848919193</v>
      </c>
      <c r="AS80" s="15">
        <f t="shared" si="329"/>
        <v>351.93502212960044</v>
      </c>
      <c r="AT80" s="15">
        <f t="shared" si="329"/>
        <v>249.5689628724987</v>
      </c>
      <c r="AU80" s="15">
        <f t="shared" si="329"/>
        <v>265.36704004294</v>
      </c>
      <c r="AV80" s="15">
        <f t="shared" si="329"/>
        <v>258.32847140847991</v>
      </c>
      <c r="AW80" s="15">
        <f t="shared" si="329"/>
        <v>293.09293076885768</v>
      </c>
      <c r="AX80" s="96">
        <f t="shared" si="329"/>
        <v>318.43892256643124</v>
      </c>
      <c r="AY80" s="15">
        <f t="shared" si="329"/>
        <v>122.23316337478973</v>
      </c>
      <c r="AZ80" s="15">
        <f t="shared" si="329"/>
        <v>125.94104836360124</v>
      </c>
      <c r="BA80" s="15">
        <f t="shared" si="329"/>
        <v>418.01911757066836</v>
      </c>
      <c r="BB80" s="15">
        <f t="shared" si="329"/>
        <v>394.8445704198071</v>
      </c>
      <c r="BC80" s="15">
        <f t="shared" si="329"/>
        <v>478.36650591427269</v>
      </c>
      <c r="BD80" s="15">
        <f t="shared" si="329"/>
        <v>504.78278611860884</v>
      </c>
      <c r="BE80" s="15">
        <f t="shared" si="329"/>
        <v>572.46164357587566</v>
      </c>
      <c r="BF80" s="15">
        <f t="shared" si="329"/>
        <v>420.5846450063076</v>
      </c>
      <c r="BG80" s="15">
        <f t="shared" si="329"/>
        <v>485.68595195717086</v>
      </c>
      <c r="BH80" s="15">
        <f t="shared" si="329"/>
        <v>473.07856484132179</v>
      </c>
      <c r="BI80" s="15">
        <f t="shared" si="329"/>
        <v>517.45903293106198</v>
      </c>
      <c r="BJ80" s="96">
        <f t="shared" si="329"/>
        <v>537.87244562052069</v>
      </c>
      <c r="BK80" s="15">
        <f t="shared" si="329"/>
        <v>188.09493919550289</v>
      </c>
      <c r="BL80" s="15">
        <f t="shared" si="329"/>
        <v>184.88915279379</v>
      </c>
      <c r="BM80" s="15">
        <f t="shared" si="329"/>
        <v>593.11532288332148</v>
      </c>
      <c r="BN80" s="15">
        <f t="shared" si="329"/>
        <v>549.68815251506874</v>
      </c>
      <c r="BO80" s="15">
        <f t="shared" si="329"/>
        <v>632.144239225555</v>
      </c>
      <c r="BP80" s="15">
        <f t="shared" si="329"/>
        <v>634.28070693128382</v>
      </c>
      <c r="BQ80" s="15">
        <f t="shared" si="329"/>
        <v>710.06496320927863</v>
      </c>
      <c r="BR80" s="15">
        <f t="shared" si="329"/>
        <v>520.78081911743607</v>
      </c>
      <c r="BS80" s="15">
        <f t="shared" si="329"/>
        <v>607.70354569087885</v>
      </c>
      <c r="BT80" s="15">
        <f t="shared" si="329"/>
        <v>581.62153204952608</v>
      </c>
      <c r="BU80" s="15">
        <f t="shared" si="329"/>
        <v>631.65682734504458</v>
      </c>
      <c r="BV80" s="96">
        <f t="shared" si="329"/>
        <v>657.46582551664687</v>
      </c>
      <c r="BW80" s="15">
        <f t="shared" si="329"/>
        <v>233.63380238248246</v>
      </c>
      <c r="BX80" s="15">
        <f t="shared" si="329"/>
        <v>230.25995636403516</v>
      </c>
      <c r="BY80" s="15">
        <f t="shared" si="329"/>
        <v>743.55729637272952</v>
      </c>
      <c r="BZ80" s="15">
        <f t="shared" si="329"/>
        <v>698.13979822883095</v>
      </c>
      <c r="CA80" s="15">
        <f t="shared" si="329"/>
        <v>806.40926638748829</v>
      </c>
      <c r="CB80" s="15">
        <f t="shared" si="329"/>
        <v>805.21078061475362</v>
      </c>
      <c r="CC80" s="15">
        <f t="shared" si="329"/>
        <v>895.22482367887608</v>
      </c>
      <c r="CD80" s="15">
        <f t="shared" si="329"/>
        <v>651.53848623052056</v>
      </c>
      <c r="CE80" s="15">
        <f t="shared" si="329"/>
        <v>748.87434868178798</v>
      </c>
      <c r="CF80" s="15">
        <f t="shared" si="329"/>
        <v>708.25531867735356</v>
      </c>
      <c r="CG80" s="15">
        <f t="shared" si="329"/>
        <v>760.81828032725491</v>
      </c>
      <c r="CH80" s="96">
        <f t="shared" si="329"/>
        <v>777.09999366836144</v>
      </c>
      <c r="CI80" s="15">
        <f t="shared" si="329"/>
        <v>265.2225825285721</v>
      </c>
      <c r="CJ80" s="15">
        <f t="shared" si="329"/>
        <v>259.96446023546088</v>
      </c>
      <c r="CK80" s="15">
        <f t="shared" si="329"/>
        <v>838.47454934044583</v>
      </c>
      <c r="CL80" s="15">
        <f t="shared" si="329"/>
        <v>795.98234461768322</v>
      </c>
      <c r="CM80" s="15">
        <f t="shared" ref="CM80:CT80" si="330">CM92*CM56</f>
        <v>925.45993917901433</v>
      </c>
      <c r="CN80" s="15">
        <f t="shared" si="330"/>
        <v>930.9172030402998</v>
      </c>
      <c r="CO80" s="15">
        <f t="shared" si="330"/>
        <v>1055.6814264541927</v>
      </c>
      <c r="CP80" s="15">
        <f t="shared" si="330"/>
        <v>770.65443228235165</v>
      </c>
      <c r="CQ80" s="15">
        <f t="shared" si="330"/>
        <v>887.80733670013149</v>
      </c>
      <c r="CR80" s="15">
        <f t="shared" si="330"/>
        <v>844.62575138784121</v>
      </c>
      <c r="CS80" s="15">
        <f t="shared" si="330"/>
        <v>928.41708566420584</v>
      </c>
      <c r="CT80" s="96">
        <f t="shared" si="330"/>
        <v>951.22849987391271</v>
      </c>
    </row>
    <row r="81" spans="1:98" s="15" customFormat="1" x14ac:dyDescent="0.25">
      <c r="A81" s="4" t="s">
        <v>182</v>
      </c>
      <c r="B81" s="15" t="s">
        <v>150</v>
      </c>
      <c r="N81" s="96"/>
      <c r="O81" s="1377"/>
      <c r="P81" s="1377"/>
      <c r="Q81" s="1377"/>
      <c r="R81" s="1377"/>
      <c r="S81" s="1377"/>
      <c r="T81" s="1377"/>
      <c r="U81" s="1377"/>
      <c r="V81" s="1377"/>
      <c r="W81" s="1377"/>
      <c r="X81" s="1377"/>
      <c r="Y81" s="1377"/>
      <c r="Z81" s="1377"/>
      <c r="AA81" s="1377"/>
      <c r="AB81" s="2078">
        <v>36.5</v>
      </c>
      <c r="AC81" s="2079">
        <v>39.5</v>
      </c>
      <c r="AD81" s="2080">
        <v>56.5</v>
      </c>
      <c r="AE81" s="2081">
        <v>29</v>
      </c>
      <c r="AF81" s="2082">
        <v>15</v>
      </c>
      <c r="AG81" s="2083">
        <v>25</v>
      </c>
      <c r="AL81" s="96"/>
      <c r="AX81" s="96"/>
      <c r="BJ81" s="96"/>
      <c r="BV81" s="96"/>
      <c r="CH81" s="96"/>
      <c r="CT81" s="96"/>
    </row>
    <row r="82" spans="1:98" s="16" customFormat="1" x14ac:dyDescent="0.25">
      <c r="A82" s="5"/>
      <c r="B82" s="16" t="s">
        <v>3</v>
      </c>
      <c r="C82" s="16">
        <f>SUM(C74:C80)</f>
        <v>373</v>
      </c>
      <c r="D82" s="16">
        <f t="shared" ref="D82:T82" si="331">SUM(D74:D80)</f>
        <v>317</v>
      </c>
      <c r="E82" s="16">
        <f t="shared" si="331"/>
        <v>515</v>
      </c>
      <c r="F82" s="16">
        <f t="shared" si="331"/>
        <v>658</v>
      </c>
      <c r="G82" s="16">
        <f t="shared" si="331"/>
        <v>644</v>
      </c>
      <c r="H82" s="16">
        <f t="shared" si="331"/>
        <v>806</v>
      </c>
      <c r="I82" s="16">
        <f t="shared" si="331"/>
        <v>781</v>
      </c>
      <c r="J82" s="16">
        <f t="shared" si="331"/>
        <v>593</v>
      </c>
      <c r="K82" s="16">
        <f t="shared" si="331"/>
        <v>949</v>
      </c>
      <c r="L82" s="16">
        <f t="shared" si="331"/>
        <v>758</v>
      </c>
      <c r="M82" s="16">
        <f t="shared" si="331"/>
        <v>1207</v>
      </c>
      <c r="N82" s="97">
        <f t="shared" si="331"/>
        <v>1608</v>
      </c>
      <c r="O82" s="16">
        <f t="shared" si="331"/>
        <v>349</v>
      </c>
      <c r="P82" s="16">
        <f t="shared" si="331"/>
        <v>334</v>
      </c>
      <c r="Q82" s="16">
        <f t="shared" si="331"/>
        <v>875</v>
      </c>
      <c r="R82" s="16">
        <f t="shared" si="331"/>
        <v>809</v>
      </c>
      <c r="S82" s="16">
        <f t="shared" si="331"/>
        <v>672</v>
      </c>
      <c r="T82" s="16">
        <f t="shared" si="331"/>
        <v>1028</v>
      </c>
      <c r="U82" s="146">
        <f t="shared" ref="U82:Z82" si="332">SUM(U75:U80)</f>
        <v>717</v>
      </c>
      <c r="V82" s="146">
        <f t="shared" si="332"/>
        <v>697.5</v>
      </c>
      <c r="W82" s="146">
        <f t="shared" si="332"/>
        <v>1009</v>
      </c>
      <c r="X82" s="146">
        <f t="shared" si="332"/>
        <v>752</v>
      </c>
      <c r="Y82" s="146">
        <f t="shared" si="332"/>
        <v>1163.5</v>
      </c>
      <c r="Z82" s="147">
        <f t="shared" si="332"/>
        <v>1728.5</v>
      </c>
      <c r="AA82" s="16">
        <f t="shared" ref="AA82:CL82" si="333">SUM(AA75:AA80)</f>
        <v>517.5</v>
      </c>
      <c r="AB82" s="16">
        <f t="shared" si="333"/>
        <v>687</v>
      </c>
      <c r="AC82" s="16">
        <f t="shared" si="333"/>
        <v>1104</v>
      </c>
      <c r="AD82" s="16">
        <f t="shared" si="333"/>
        <v>753.5</v>
      </c>
      <c r="AE82" s="16">
        <f t="shared" si="333"/>
        <v>1445.5</v>
      </c>
      <c r="AF82" s="16">
        <f t="shared" si="333"/>
        <v>966.5</v>
      </c>
      <c r="AG82" s="16">
        <f t="shared" si="333"/>
        <v>777.5</v>
      </c>
      <c r="AH82" s="16">
        <f t="shared" si="333"/>
        <v>1226.7715325890806</v>
      </c>
      <c r="AI82" s="16">
        <f t="shared" si="333"/>
        <v>1362.5623613123737</v>
      </c>
      <c r="AJ82" s="16">
        <f t="shared" si="333"/>
        <v>1273.7131139286062</v>
      </c>
      <c r="AK82" s="16">
        <f t="shared" si="333"/>
        <v>1388.6123449948182</v>
      </c>
      <c r="AL82" s="97">
        <f t="shared" si="333"/>
        <v>1595.5400276599503</v>
      </c>
      <c r="AM82" s="16">
        <f t="shared" si="333"/>
        <v>653.57644598931017</v>
      </c>
      <c r="AN82" s="16">
        <f t="shared" si="333"/>
        <v>890.80154127933645</v>
      </c>
      <c r="AO82" s="16">
        <f t="shared" si="333"/>
        <v>1772.055485353814</v>
      </c>
      <c r="AP82" s="16">
        <f t="shared" si="333"/>
        <v>2075.7857882871726</v>
      </c>
      <c r="AQ82" s="16">
        <f t="shared" si="333"/>
        <v>7083.2610910848216</v>
      </c>
      <c r="AR82" s="16">
        <f t="shared" si="333"/>
        <v>2548.1755995346084</v>
      </c>
      <c r="AS82" s="16">
        <f t="shared" si="333"/>
        <v>2613.6470550288441</v>
      </c>
      <c r="AT82" s="16">
        <f t="shared" si="333"/>
        <v>2234.364865303126</v>
      </c>
      <c r="AU82" s="16">
        <f t="shared" si="333"/>
        <v>2397.841691843219</v>
      </c>
      <c r="AV82" s="16">
        <f t="shared" si="333"/>
        <v>2301.9581996528213</v>
      </c>
      <c r="AW82" s="16">
        <f t="shared" si="333"/>
        <v>2526.41654744675</v>
      </c>
      <c r="AX82" s="97">
        <f t="shared" si="333"/>
        <v>2668.625534778887</v>
      </c>
      <c r="AY82" s="16">
        <f t="shared" si="333"/>
        <v>961.10775911964743</v>
      </c>
      <c r="AZ82" s="16">
        <f t="shared" si="333"/>
        <v>1293.0043849122717</v>
      </c>
      <c r="BA82" s="16">
        <f t="shared" si="333"/>
        <v>2529.4803969189848</v>
      </c>
      <c r="BB82" s="16">
        <f t="shared" si="333"/>
        <v>2711.5640397486982</v>
      </c>
      <c r="BC82" s="16">
        <f t="shared" si="333"/>
        <v>9287.681878539639</v>
      </c>
      <c r="BD82" s="16">
        <f t="shared" si="333"/>
        <v>3338.1189480240578</v>
      </c>
      <c r="BE82" s="16">
        <f t="shared" si="333"/>
        <v>3431.0457503558514</v>
      </c>
      <c r="BF82" s="16">
        <f t="shared" si="333"/>
        <v>2935.4414334189805</v>
      </c>
      <c r="BG82" s="16">
        <f t="shared" si="333"/>
        <v>3158.5555275487832</v>
      </c>
      <c r="BH82" s="16">
        <f t="shared" si="333"/>
        <v>3069.5050826124357</v>
      </c>
      <c r="BI82" s="16">
        <f t="shared" si="333"/>
        <v>3361.1924724494456</v>
      </c>
      <c r="BJ82" s="97">
        <f t="shared" si="333"/>
        <v>3556.6521045412774</v>
      </c>
      <c r="BK82" s="16">
        <f t="shared" si="333"/>
        <v>1210.2115407999308</v>
      </c>
      <c r="BL82" s="16">
        <f t="shared" si="333"/>
        <v>1608.6136810726694</v>
      </c>
      <c r="BM82" s="16">
        <f t="shared" si="333"/>
        <v>3228.4307778898465</v>
      </c>
      <c r="BN82" s="16">
        <f t="shared" si="333"/>
        <v>3585.4554095692497</v>
      </c>
      <c r="BO82" s="16">
        <f t="shared" si="333"/>
        <v>12573.767820839143</v>
      </c>
      <c r="BP82" s="16">
        <f t="shared" si="333"/>
        <v>4252.7782911984887</v>
      </c>
      <c r="BQ82" s="16">
        <f t="shared" si="333"/>
        <v>4364.1713514546609</v>
      </c>
      <c r="BR82" s="16">
        <f t="shared" si="333"/>
        <v>3627.6326289197359</v>
      </c>
      <c r="BS82" s="16">
        <f t="shared" si="333"/>
        <v>3883.1286407710404</v>
      </c>
      <c r="BT82" s="16">
        <f t="shared" si="333"/>
        <v>3726.3820274626109</v>
      </c>
      <c r="BU82" s="16">
        <f t="shared" si="333"/>
        <v>4040.3291957617785</v>
      </c>
      <c r="BV82" s="97">
        <f t="shared" si="333"/>
        <v>4228.6745927915781</v>
      </c>
      <c r="BW82" s="16">
        <f t="shared" si="333"/>
        <v>1444.8254113593159</v>
      </c>
      <c r="BX82" s="16">
        <f t="shared" si="333"/>
        <v>1914.8309591364016</v>
      </c>
      <c r="BY82" s="16">
        <f t="shared" si="333"/>
        <v>3922.7825190840208</v>
      </c>
      <c r="BZ82" s="16">
        <f t="shared" si="333"/>
        <v>4387.2977799863202</v>
      </c>
      <c r="CA82" s="16">
        <f t="shared" si="333"/>
        <v>15299.357635382816</v>
      </c>
      <c r="CB82" s="16">
        <f t="shared" si="333"/>
        <v>5208.7355081038049</v>
      </c>
      <c r="CC82" s="16">
        <f t="shared" si="333"/>
        <v>5350.5044082351451</v>
      </c>
      <c r="CD82" s="16">
        <f t="shared" si="333"/>
        <v>4460.1290475181368</v>
      </c>
      <c r="CE82" s="16">
        <f t="shared" si="333"/>
        <v>4783.2277588603429</v>
      </c>
      <c r="CF82" s="16">
        <f t="shared" si="333"/>
        <v>4606.0380536351595</v>
      </c>
      <c r="CG82" s="16">
        <f t="shared" si="333"/>
        <v>5001.0025821062063</v>
      </c>
      <c r="CH82" s="97">
        <f t="shared" si="333"/>
        <v>5241.1513602208543</v>
      </c>
      <c r="CI82" s="16">
        <f t="shared" si="333"/>
        <v>1723.929125887498</v>
      </c>
      <c r="CJ82" s="16">
        <f t="shared" si="333"/>
        <v>2289.4931946589854</v>
      </c>
      <c r="CK82" s="16">
        <f t="shared" si="333"/>
        <v>4670.6720245158367</v>
      </c>
      <c r="CL82" s="16">
        <f t="shared" si="333"/>
        <v>5250.832753381048</v>
      </c>
      <c r="CM82" s="16">
        <f t="shared" ref="CM82:CT82" si="334">SUM(CM75:CM80)</f>
        <v>18529.638320657548</v>
      </c>
      <c r="CN82" s="16">
        <f t="shared" si="334"/>
        <v>6259.7097961405643</v>
      </c>
      <c r="CO82" s="16">
        <f t="shared" si="334"/>
        <v>6445.4991124081434</v>
      </c>
      <c r="CP82" s="16">
        <f t="shared" si="334"/>
        <v>5356.56890168051</v>
      </c>
      <c r="CQ82" s="16">
        <f t="shared" si="334"/>
        <v>5743.2620661909468</v>
      </c>
      <c r="CR82" s="16">
        <f t="shared" si="334"/>
        <v>5532.1812980154582</v>
      </c>
      <c r="CS82" s="16">
        <f t="shared" si="334"/>
        <v>6126.2414906741278</v>
      </c>
      <c r="CT82" s="97">
        <f t="shared" si="334"/>
        <v>6423.0832366919803</v>
      </c>
    </row>
    <row r="84" spans="1:98" s="4" customFormat="1" x14ac:dyDescent="0.25">
      <c r="A84" s="116"/>
      <c r="B84"/>
      <c r="C84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12"/>
    </row>
    <row r="85" spans="1:98" s="104" customFormat="1" x14ac:dyDescent="0.25">
      <c r="B85" s="104" t="s">
        <v>13</v>
      </c>
      <c r="C85" s="104">
        <f t="shared" ref="C85:BN85" si="335">C49</f>
        <v>42005</v>
      </c>
      <c r="D85" s="104">
        <f t="shared" si="335"/>
        <v>42036</v>
      </c>
      <c r="E85" s="104">
        <f t="shared" si="335"/>
        <v>42064</v>
      </c>
      <c r="F85" s="104">
        <f t="shared" si="335"/>
        <v>42095</v>
      </c>
      <c r="G85" s="104">
        <f t="shared" si="335"/>
        <v>42125</v>
      </c>
      <c r="H85" s="104">
        <f t="shared" si="335"/>
        <v>42156</v>
      </c>
      <c r="I85" s="104">
        <f t="shared" si="335"/>
        <v>42186</v>
      </c>
      <c r="J85" s="104">
        <f t="shared" si="335"/>
        <v>42217</v>
      </c>
      <c r="K85" s="104">
        <f t="shared" si="335"/>
        <v>42248</v>
      </c>
      <c r="L85" s="104">
        <f t="shared" si="335"/>
        <v>42278</v>
      </c>
      <c r="M85" s="104">
        <f t="shared" si="335"/>
        <v>42309</v>
      </c>
      <c r="N85" s="105">
        <f t="shared" si="335"/>
        <v>42339</v>
      </c>
      <c r="O85" s="104">
        <f t="shared" si="335"/>
        <v>42370</v>
      </c>
      <c r="P85" s="104">
        <f t="shared" si="335"/>
        <v>42401</v>
      </c>
      <c r="Q85" s="104">
        <f t="shared" si="335"/>
        <v>42430</v>
      </c>
      <c r="R85" s="104">
        <f t="shared" si="335"/>
        <v>42461</v>
      </c>
      <c r="S85" s="104">
        <f t="shared" si="335"/>
        <v>42491</v>
      </c>
      <c r="T85" s="104">
        <f t="shared" si="335"/>
        <v>42522</v>
      </c>
      <c r="U85" s="113">
        <f t="shared" si="335"/>
        <v>42552</v>
      </c>
      <c r="V85" s="113">
        <f t="shared" si="335"/>
        <v>42583</v>
      </c>
      <c r="W85" s="113">
        <f t="shared" si="335"/>
        <v>42614</v>
      </c>
      <c r="X85" s="113">
        <f t="shared" si="335"/>
        <v>42644</v>
      </c>
      <c r="Y85" s="113">
        <f t="shared" si="335"/>
        <v>42675</v>
      </c>
      <c r="Z85" s="117">
        <f t="shared" si="335"/>
        <v>42705</v>
      </c>
      <c r="AA85" s="104">
        <f t="shared" si="335"/>
        <v>42752</v>
      </c>
      <c r="AB85" s="104">
        <f t="shared" si="335"/>
        <v>42783</v>
      </c>
      <c r="AC85" s="104">
        <f t="shared" si="335"/>
        <v>42811</v>
      </c>
      <c r="AD85" s="104">
        <f t="shared" si="335"/>
        <v>42842</v>
      </c>
      <c r="AE85" s="104">
        <f t="shared" si="335"/>
        <v>42872</v>
      </c>
      <c r="AF85" s="104">
        <f t="shared" si="335"/>
        <v>42903</v>
      </c>
      <c r="AG85" s="104">
        <f t="shared" si="335"/>
        <v>42933</v>
      </c>
      <c r="AH85" s="104">
        <f t="shared" si="335"/>
        <v>42964</v>
      </c>
      <c r="AI85" s="104">
        <f t="shared" si="335"/>
        <v>42995</v>
      </c>
      <c r="AJ85" s="104">
        <f t="shared" si="335"/>
        <v>43025</v>
      </c>
      <c r="AK85" s="104">
        <f t="shared" si="335"/>
        <v>43056</v>
      </c>
      <c r="AL85" s="105">
        <f t="shared" si="335"/>
        <v>43086</v>
      </c>
      <c r="AM85" s="104">
        <f t="shared" si="335"/>
        <v>43118</v>
      </c>
      <c r="AN85" s="104">
        <f t="shared" si="335"/>
        <v>43149</v>
      </c>
      <c r="AO85" s="104">
        <f t="shared" si="335"/>
        <v>43177</v>
      </c>
      <c r="AP85" s="104">
        <f t="shared" si="335"/>
        <v>43208</v>
      </c>
      <c r="AQ85" s="104">
        <f t="shared" si="335"/>
        <v>43238</v>
      </c>
      <c r="AR85" s="104">
        <f t="shared" si="335"/>
        <v>43269</v>
      </c>
      <c r="AS85" s="104">
        <f t="shared" si="335"/>
        <v>43299</v>
      </c>
      <c r="AT85" s="104">
        <f t="shared" si="335"/>
        <v>43330</v>
      </c>
      <c r="AU85" s="104">
        <f t="shared" si="335"/>
        <v>43361</v>
      </c>
      <c r="AV85" s="104">
        <f t="shared" si="335"/>
        <v>43391</v>
      </c>
      <c r="AW85" s="104">
        <f t="shared" si="335"/>
        <v>43422</v>
      </c>
      <c r="AX85" s="105">
        <f t="shared" si="335"/>
        <v>43452</v>
      </c>
      <c r="AY85" s="104">
        <f t="shared" si="335"/>
        <v>43483</v>
      </c>
      <c r="AZ85" s="104">
        <f t="shared" si="335"/>
        <v>43514</v>
      </c>
      <c r="BA85" s="104">
        <f t="shared" si="335"/>
        <v>43542</v>
      </c>
      <c r="BB85" s="104">
        <f t="shared" si="335"/>
        <v>43573</v>
      </c>
      <c r="BC85" s="104">
        <f t="shared" si="335"/>
        <v>43603</v>
      </c>
      <c r="BD85" s="104">
        <f t="shared" si="335"/>
        <v>43634</v>
      </c>
      <c r="BE85" s="104">
        <f t="shared" si="335"/>
        <v>43664</v>
      </c>
      <c r="BF85" s="104">
        <f t="shared" si="335"/>
        <v>43695</v>
      </c>
      <c r="BG85" s="104">
        <f t="shared" si="335"/>
        <v>43726</v>
      </c>
      <c r="BH85" s="104">
        <f t="shared" si="335"/>
        <v>43756</v>
      </c>
      <c r="BI85" s="104">
        <f t="shared" si="335"/>
        <v>43787</v>
      </c>
      <c r="BJ85" s="105">
        <f t="shared" si="335"/>
        <v>43817</v>
      </c>
      <c r="BK85" s="104">
        <f t="shared" si="335"/>
        <v>43848</v>
      </c>
      <c r="BL85" s="104">
        <f t="shared" si="335"/>
        <v>43879</v>
      </c>
      <c r="BM85" s="104">
        <f t="shared" si="335"/>
        <v>43908</v>
      </c>
      <c r="BN85" s="104">
        <f t="shared" si="335"/>
        <v>43939</v>
      </c>
      <c r="BO85" s="104">
        <f t="shared" ref="BO85:CT85" si="336">BO49</f>
        <v>43969</v>
      </c>
      <c r="BP85" s="104">
        <f t="shared" si="336"/>
        <v>44000</v>
      </c>
      <c r="BQ85" s="104">
        <f t="shared" si="336"/>
        <v>44030</v>
      </c>
      <c r="BR85" s="104">
        <f t="shared" si="336"/>
        <v>44061</v>
      </c>
      <c r="BS85" s="104">
        <f t="shared" si="336"/>
        <v>44092</v>
      </c>
      <c r="BT85" s="104">
        <f t="shared" si="336"/>
        <v>44122</v>
      </c>
      <c r="BU85" s="104">
        <f t="shared" si="336"/>
        <v>44153</v>
      </c>
      <c r="BV85" s="105">
        <f t="shared" si="336"/>
        <v>44183</v>
      </c>
      <c r="BW85" s="104">
        <f t="shared" si="336"/>
        <v>44214</v>
      </c>
      <c r="BX85" s="104">
        <f t="shared" si="336"/>
        <v>44245</v>
      </c>
      <c r="BY85" s="104">
        <f t="shared" si="336"/>
        <v>44273</v>
      </c>
      <c r="BZ85" s="104">
        <f t="shared" si="336"/>
        <v>44304</v>
      </c>
      <c r="CA85" s="104">
        <f t="shared" si="336"/>
        <v>44334</v>
      </c>
      <c r="CB85" s="104">
        <f t="shared" si="336"/>
        <v>44365</v>
      </c>
      <c r="CC85" s="104">
        <f t="shared" si="336"/>
        <v>44395</v>
      </c>
      <c r="CD85" s="104">
        <f t="shared" si="336"/>
        <v>44426</v>
      </c>
      <c r="CE85" s="104">
        <f t="shared" si="336"/>
        <v>44457</v>
      </c>
      <c r="CF85" s="104">
        <f t="shared" si="336"/>
        <v>44487</v>
      </c>
      <c r="CG85" s="104">
        <f t="shared" si="336"/>
        <v>44518</v>
      </c>
      <c r="CH85" s="105">
        <f t="shared" si="336"/>
        <v>44548</v>
      </c>
      <c r="CI85" s="104">
        <f t="shared" si="336"/>
        <v>44579</v>
      </c>
      <c r="CJ85" s="104">
        <f t="shared" si="336"/>
        <v>44610</v>
      </c>
      <c r="CK85" s="104">
        <f t="shared" si="336"/>
        <v>44638</v>
      </c>
      <c r="CL85" s="104">
        <f t="shared" si="336"/>
        <v>44669</v>
      </c>
      <c r="CM85" s="104">
        <f t="shared" si="336"/>
        <v>44699</v>
      </c>
      <c r="CN85" s="104">
        <f t="shared" si="336"/>
        <v>44730</v>
      </c>
      <c r="CO85" s="104">
        <f t="shared" si="336"/>
        <v>44760</v>
      </c>
      <c r="CP85" s="104">
        <f t="shared" si="336"/>
        <v>44791</v>
      </c>
      <c r="CQ85" s="104">
        <f t="shared" si="336"/>
        <v>44822</v>
      </c>
      <c r="CR85" s="104">
        <f t="shared" si="336"/>
        <v>44852</v>
      </c>
      <c r="CS85" s="104">
        <f t="shared" si="336"/>
        <v>44883</v>
      </c>
      <c r="CT85" s="105">
        <f t="shared" si="336"/>
        <v>44913</v>
      </c>
    </row>
    <row r="86" spans="1:98" s="160" customFormat="1" x14ac:dyDescent="0.25">
      <c r="A86" s="4" t="s">
        <v>183</v>
      </c>
      <c r="B86" s="15" t="s">
        <v>142</v>
      </c>
      <c r="C86" s="186">
        <f>IFERROR(C74/C50,"")</f>
        <v>2.2222222222222223</v>
      </c>
      <c r="D86" s="186">
        <f t="shared" ref="D86:N86" si="337">IFERROR(D74/D50,"")</f>
        <v>2.3199999999999998</v>
      </c>
      <c r="E86" s="186">
        <f t="shared" si="337"/>
        <v>3.8333333333333335</v>
      </c>
      <c r="F86" s="186">
        <f t="shared" si="337"/>
        <v>3.5714285714285716</v>
      </c>
      <c r="G86" s="186">
        <f t="shared" si="337"/>
        <v>2.3139534883720931</v>
      </c>
      <c r="H86" s="186">
        <f t="shared" si="337"/>
        <v>2.9634146341463414</v>
      </c>
      <c r="I86" s="186">
        <f t="shared" si="337"/>
        <v>3.3157894736842106</v>
      </c>
      <c r="J86" s="186">
        <f t="shared" si="337"/>
        <v>2.0735294117647061</v>
      </c>
      <c r="K86" s="186">
        <f t="shared" si="337"/>
        <v>2.9479166666666665</v>
      </c>
      <c r="L86" s="186">
        <f t="shared" si="337"/>
        <v>3.3690476190476191</v>
      </c>
      <c r="M86" s="186">
        <f t="shared" si="337"/>
        <v>2.9523809523809526</v>
      </c>
      <c r="N86" s="187">
        <f t="shared" si="337"/>
        <v>4.583333333333333</v>
      </c>
      <c r="O86" s="1209">
        <v>1.4242424242424201</v>
      </c>
      <c r="P86" s="1210">
        <v>1.6666666666666701</v>
      </c>
      <c r="Q86" s="1211">
        <v>2.5531914893617</v>
      </c>
      <c r="R86" s="1212">
        <v>4</v>
      </c>
      <c r="S86" s="1213">
        <v>2.3783783783783798</v>
      </c>
      <c r="T86" s="1214">
        <v>2.0408163265306101</v>
      </c>
      <c r="U86" s="1215">
        <v>2.45161290322581</v>
      </c>
      <c r="V86" s="1216">
        <v>2.1</v>
      </c>
      <c r="W86" s="1217">
        <v>2.7894736842105301</v>
      </c>
      <c r="X86" s="1218">
        <v>2.9677419354838701</v>
      </c>
      <c r="Y86" s="1219">
        <v>3.82258064516129</v>
      </c>
      <c r="Z86" s="1220">
        <v>4.3552631578947398</v>
      </c>
      <c r="AA86" s="2084">
        <v>3.1363636363636362</v>
      </c>
      <c r="AB86" s="2085">
        <v>2.9923076923076901</v>
      </c>
      <c r="AC86" s="2086">
        <v>3.8972602739725999</v>
      </c>
      <c r="AD86" s="2087">
        <v>3.0337837837837802</v>
      </c>
      <c r="AE86" s="2088">
        <v>2.9563758389261698</v>
      </c>
      <c r="AF86" s="2089">
        <v>4.5709219858156001</v>
      </c>
      <c r="AG86" s="2090">
        <v>3.2324561403508798</v>
      </c>
      <c r="AH86" s="321">
        <v>3.6</v>
      </c>
      <c r="AI86" s="321">
        <v>3.6</v>
      </c>
      <c r="AJ86" s="321">
        <f>AI86*0.95</f>
        <v>3.42</v>
      </c>
      <c r="AK86" s="321">
        <v>3.6</v>
      </c>
      <c r="AL86" s="322">
        <v>3.6</v>
      </c>
      <c r="AM86" s="323">
        <f>AA86*1.03</f>
        <v>3.2304545454545455</v>
      </c>
      <c r="AN86" s="324">
        <f t="shared" ref="AN86:AN92" si="338">AB86*1.02</f>
        <v>3.052153846153844</v>
      </c>
      <c r="AO86" s="324">
        <f>AC86*1.02</f>
        <v>3.9752054794520522</v>
      </c>
      <c r="AP86" s="324">
        <f t="shared" ref="AP86:AP92" si="339">AD86*1.02</f>
        <v>3.0944594594594559</v>
      </c>
      <c r="AQ86" s="324">
        <f>AE86*1.02</f>
        <v>3.0155033557046931</v>
      </c>
      <c r="AR86" s="324">
        <f t="shared" ref="AR86:AR92" si="340">AF86*1.02</f>
        <v>4.6623404255319123</v>
      </c>
      <c r="AS86" s="324">
        <f t="shared" ref="AS86:AS92" si="341">AG86*1.04</f>
        <v>3.361754385964915</v>
      </c>
      <c r="AT86" s="324">
        <f t="shared" ref="AT86:AY86" si="342">AH86*1.05</f>
        <v>3.7800000000000002</v>
      </c>
      <c r="AU86" s="324">
        <f t="shared" si="342"/>
        <v>3.7800000000000002</v>
      </c>
      <c r="AV86" s="324">
        <f t="shared" si="342"/>
        <v>3.5910000000000002</v>
      </c>
      <c r="AW86" s="324">
        <f t="shared" si="342"/>
        <v>3.7800000000000002</v>
      </c>
      <c r="AX86" s="325">
        <f t="shared" si="342"/>
        <v>3.7800000000000002</v>
      </c>
      <c r="AY86" s="323">
        <f t="shared" si="342"/>
        <v>3.391977272727273</v>
      </c>
      <c r="AZ86" s="324">
        <f t="shared" ref="AZ86:AZ92" si="343">AN86*1.05</f>
        <v>3.2047615384615362</v>
      </c>
      <c r="BA86" s="324">
        <f t="shared" ref="BA86:BA92" si="344">AO86*1.05</f>
        <v>4.173965753424655</v>
      </c>
      <c r="BB86" s="324">
        <f t="shared" ref="BB86:BB92" si="345">AP86*1.05</f>
        <v>3.2491824324324288</v>
      </c>
      <c r="BC86" s="324">
        <f t="shared" ref="BC86:BC92" si="346">AQ86*1.05</f>
        <v>3.166278523489928</v>
      </c>
      <c r="BD86" s="324">
        <f t="shared" ref="BD86:BD92" si="347">AR86*1.05</f>
        <v>4.8954574468085079</v>
      </c>
      <c r="BE86" s="324">
        <f t="shared" ref="BE86:BE92" si="348">AS86*1.05</f>
        <v>3.5298421052631608</v>
      </c>
      <c r="BF86" s="324">
        <f t="shared" ref="BF86:BF92" si="349">AT86*1.05</f>
        <v>3.9690000000000003</v>
      </c>
      <c r="BG86" s="324">
        <f t="shared" ref="BG86:BG92" si="350">AU86*1.05</f>
        <v>3.9690000000000003</v>
      </c>
      <c r="BH86" s="324">
        <f t="shared" ref="BH86:BH92" si="351">AV86*1.05</f>
        <v>3.7705500000000005</v>
      </c>
      <c r="BI86" s="324">
        <f t="shared" ref="BI86:BI92" si="352">AW86*1.05</f>
        <v>3.9690000000000003</v>
      </c>
      <c r="BJ86" s="324">
        <f t="shared" ref="BJ86:BJ92" si="353">AX86*1.05</f>
        <v>3.9690000000000003</v>
      </c>
      <c r="BK86" s="323">
        <f>AY86*1.03</f>
        <v>3.4937365909090912</v>
      </c>
      <c r="BL86" s="324">
        <f>AZ86*1.03</f>
        <v>3.3009043846153823</v>
      </c>
      <c r="BM86" s="324">
        <f t="shared" ref="BM86:BV92" si="354">BA86*1.03</f>
        <v>4.299184726027395</v>
      </c>
      <c r="BN86" s="324">
        <f t="shared" si="354"/>
        <v>3.3466579054054018</v>
      </c>
      <c r="BO86" s="324">
        <f t="shared" si="354"/>
        <v>3.261266879194626</v>
      </c>
      <c r="BP86" s="324">
        <f t="shared" si="354"/>
        <v>5.0423211702127633</v>
      </c>
      <c r="BQ86" s="324">
        <f t="shared" si="354"/>
        <v>3.6357373684210557</v>
      </c>
      <c r="BR86" s="324">
        <f t="shared" si="354"/>
        <v>4.0880700000000001</v>
      </c>
      <c r="BS86" s="324">
        <f t="shared" si="354"/>
        <v>4.0880700000000001</v>
      </c>
      <c r="BT86" s="324">
        <f t="shared" si="354"/>
        <v>3.8836665000000008</v>
      </c>
      <c r="BU86" s="324">
        <f t="shared" si="354"/>
        <v>4.0880700000000001</v>
      </c>
      <c r="BV86" s="324">
        <f t="shared" si="354"/>
        <v>4.0880700000000001</v>
      </c>
      <c r="BW86" s="323">
        <f>BK86*1.04</f>
        <v>3.6334860545454548</v>
      </c>
      <c r="BX86" s="324">
        <f t="shared" ref="BX86:CH92" si="355">BL86*1.04</f>
        <v>3.4329405599999978</v>
      </c>
      <c r="BY86" s="324">
        <f t="shared" si="355"/>
        <v>4.4711521150684908</v>
      </c>
      <c r="BZ86" s="324">
        <f t="shared" si="355"/>
        <v>3.4805242216216179</v>
      </c>
      <c r="CA86" s="324">
        <f t="shared" si="355"/>
        <v>3.391717554362411</v>
      </c>
      <c r="CB86" s="324">
        <f t="shared" si="355"/>
        <v>5.2440140170212741</v>
      </c>
      <c r="CC86" s="324">
        <f t="shared" si="355"/>
        <v>3.7811668631578979</v>
      </c>
      <c r="CD86" s="324">
        <f t="shared" si="355"/>
        <v>4.2515928000000001</v>
      </c>
      <c r="CE86" s="324">
        <f t="shared" si="355"/>
        <v>4.2515928000000001</v>
      </c>
      <c r="CF86" s="324">
        <f t="shared" si="355"/>
        <v>4.0390131600000005</v>
      </c>
      <c r="CG86" s="324">
        <f t="shared" si="355"/>
        <v>4.2515928000000001</v>
      </c>
      <c r="CH86" s="325">
        <f t="shared" si="355"/>
        <v>4.2515928000000001</v>
      </c>
      <c r="CI86" s="323">
        <f>BW86*1.05</f>
        <v>3.8151603572727275</v>
      </c>
      <c r="CJ86" s="324">
        <f t="shared" ref="CJ86:CT92" si="356">BX86*1.05</f>
        <v>3.604587587999998</v>
      </c>
      <c r="CK86" s="324">
        <f t="shared" si="356"/>
        <v>4.6947097208219155</v>
      </c>
      <c r="CL86" s="324">
        <f t="shared" si="356"/>
        <v>3.654550432702699</v>
      </c>
      <c r="CM86" s="324">
        <f t="shared" si="356"/>
        <v>3.5613034320805315</v>
      </c>
      <c r="CN86" s="324">
        <f t="shared" si="356"/>
        <v>5.5062147178723384</v>
      </c>
      <c r="CO86" s="324">
        <f t="shared" si="356"/>
        <v>3.970225206315793</v>
      </c>
      <c r="CP86" s="324">
        <f t="shared" si="356"/>
        <v>4.4641724400000005</v>
      </c>
      <c r="CQ86" s="324">
        <f t="shared" si="356"/>
        <v>4.4641724400000005</v>
      </c>
      <c r="CR86" s="324">
        <f t="shared" si="356"/>
        <v>4.2409638180000009</v>
      </c>
      <c r="CS86" s="324">
        <f t="shared" si="356"/>
        <v>4.4641724400000005</v>
      </c>
      <c r="CT86" s="325">
        <f t="shared" si="356"/>
        <v>4.4641724400000005</v>
      </c>
    </row>
    <row r="87" spans="1:98" s="160" customFormat="1" x14ac:dyDescent="0.25">
      <c r="A87" s="4" t="s">
        <v>184</v>
      </c>
      <c r="B87" s="15" t="s">
        <v>5</v>
      </c>
      <c r="C87" s="186">
        <f t="shared" ref="C87:N87" si="357">IFERROR(C75/C51,"")</f>
        <v>1.1777777777777778</v>
      </c>
      <c r="D87" s="186">
        <f t="shared" si="357"/>
        <v>1.2</v>
      </c>
      <c r="E87" s="186">
        <f t="shared" si="357"/>
        <v>1.5901639344262295</v>
      </c>
      <c r="F87" s="186">
        <f t="shared" si="357"/>
        <v>1.4210526315789473</v>
      </c>
      <c r="G87" s="186">
        <f t="shared" si="357"/>
        <v>1.2328767123287672</v>
      </c>
      <c r="H87" s="186">
        <f t="shared" si="357"/>
        <v>1.308411214953271</v>
      </c>
      <c r="I87" s="186">
        <f t="shared" si="357"/>
        <v>1.4315789473684211</v>
      </c>
      <c r="J87" s="186">
        <f t="shared" si="357"/>
        <v>1.3421052631578947</v>
      </c>
      <c r="K87" s="186">
        <f t="shared" si="357"/>
        <v>1.5316455696202531</v>
      </c>
      <c r="L87" s="186">
        <f t="shared" si="357"/>
        <v>1.352112676056338</v>
      </c>
      <c r="M87" s="186">
        <f t="shared" si="357"/>
        <v>1.6666666666666667</v>
      </c>
      <c r="N87" s="187">
        <f t="shared" si="357"/>
        <v>2.4086956521739129</v>
      </c>
      <c r="O87" s="1221">
        <v>1.4615384615384599</v>
      </c>
      <c r="P87" s="1222">
        <v>1.52173913043478</v>
      </c>
      <c r="Q87" s="1223">
        <v>2.0087719298245599</v>
      </c>
      <c r="R87" s="1224">
        <v>1.6811594202898501</v>
      </c>
      <c r="S87" s="1225">
        <v>1.3783783783783801</v>
      </c>
      <c r="T87" s="1226">
        <v>1.72413793103448</v>
      </c>
      <c r="U87" s="1227">
        <v>1.51898734177215</v>
      </c>
      <c r="V87" s="1228">
        <v>1.8533333333333299</v>
      </c>
      <c r="W87" s="1229">
        <v>2.0629921259842501</v>
      </c>
      <c r="X87" s="1230">
        <v>1.5617977528089899</v>
      </c>
      <c r="Y87" s="1231">
        <v>1.61417322834646</v>
      </c>
      <c r="Z87" s="1232">
        <v>1.83908045977011</v>
      </c>
      <c r="AA87" s="2091">
        <v>1.9148936170212767</v>
      </c>
      <c r="AB87" s="2092">
        <v>1.29508196721311</v>
      </c>
      <c r="AC87" s="2093">
        <v>1.8181818181818199</v>
      </c>
      <c r="AD87" s="2094">
        <v>1.7692307692307701</v>
      </c>
      <c r="AE87" s="2095">
        <v>1.4188311688311701</v>
      </c>
      <c r="AF87" s="2096">
        <v>1.6201923076923099</v>
      </c>
      <c r="AG87" s="2097">
        <v>1.4451612903225799</v>
      </c>
      <c r="AH87" s="321">
        <v>1.8</v>
      </c>
      <c r="AI87" s="321">
        <v>1.8</v>
      </c>
      <c r="AJ87" s="321">
        <f t="shared" ref="AJ87:AJ92" si="358">AI87*0.95</f>
        <v>1.71</v>
      </c>
      <c r="AK87" s="321">
        <v>1.8</v>
      </c>
      <c r="AL87" s="322">
        <v>1.8</v>
      </c>
      <c r="AM87" s="326">
        <f t="shared" ref="AM87:AM92" si="359">AA87*1.03</f>
        <v>1.972340425531915</v>
      </c>
      <c r="AN87" s="327">
        <f t="shared" si="338"/>
        <v>1.3209836065573721</v>
      </c>
      <c r="AO87" s="327">
        <f t="shared" ref="AO87:AO92" si="360">AC87*1.02</f>
        <v>1.8545454545454563</v>
      </c>
      <c r="AP87" s="327">
        <f t="shared" si="339"/>
        <v>1.8046153846153854</v>
      </c>
      <c r="AQ87" s="327">
        <f t="shared" ref="AQ87:AQ92" si="361">AE87*1.02</f>
        <v>1.4472077922077935</v>
      </c>
      <c r="AR87" s="327">
        <f t="shared" si="340"/>
        <v>1.6525961538461562</v>
      </c>
      <c r="AS87" s="327">
        <f t="shared" si="341"/>
        <v>1.5029677419354832</v>
      </c>
      <c r="AT87" s="327">
        <f t="shared" ref="AT87:AT92" si="362">AH87*1.05</f>
        <v>1.8900000000000001</v>
      </c>
      <c r="AU87" s="327">
        <f t="shared" ref="AU87:AU92" si="363">AI87*1.05</f>
        <v>1.8900000000000001</v>
      </c>
      <c r="AV87" s="327">
        <f t="shared" ref="AV87:AV92" si="364">AJ87*1.05</f>
        <v>1.7955000000000001</v>
      </c>
      <c r="AW87" s="327">
        <f t="shared" ref="AW87:AW92" si="365">AK87*1.05</f>
        <v>1.8900000000000001</v>
      </c>
      <c r="AX87" s="322">
        <f t="shared" ref="AX87:AX92" si="366">AL87*1.05</f>
        <v>1.8900000000000001</v>
      </c>
      <c r="AY87" s="326">
        <f t="shared" ref="AY87:AY92" si="367">AM87*1.05</f>
        <v>2.070957446808511</v>
      </c>
      <c r="AZ87" s="327">
        <f t="shared" si="343"/>
        <v>1.3870327868852408</v>
      </c>
      <c r="BA87" s="327">
        <f t="shared" si="344"/>
        <v>1.9472727272727293</v>
      </c>
      <c r="BB87" s="327">
        <f t="shared" si="345"/>
        <v>1.8948461538461547</v>
      </c>
      <c r="BC87" s="327">
        <f t="shared" si="346"/>
        <v>1.5195681818181832</v>
      </c>
      <c r="BD87" s="327">
        <f t="shared" si="347"/>
        <v>1.7352259615384642</v>
      </c>
      <c r="BE87" s="327">
        <f t="shared" si="348"/>
        <v>1.5781161290322574</v>
      </c>
      <c r="BF87" s="327">
        <f t="shared" si="349"/>
        <v>1.9845000000000002</v>
      </c>
      <c r="BG87" s="327">
        <f t="shared" si="350"/>
        <v>1.9845000000000002</v>
      </c>
      <c r="BH87" s="327">
        <f t="shared" si="351"/>
        <v>1.8852750000000003</v>
      </c>
      <c r="BI87" s="327">
        <f t="shared" si="352"/>
        <v>1.9845000000000002</v>
      </c>
      <c r="BJ87" s="327">
        <f t="shared" si="353"/>
        <v>1.9845000000000002</v>
      </c>
      <c r="BK87" s="326">
        <f>AY87*1.03</f>
        <v>2.1330861702127666</v>
      </c>
      <c r="BL87" s="327">
        <f>AZ87*1.03</f>
        <v>1.428643770491798</v>
      </c>
      <c r="BM87" s="327">
        <f t="shared" si="354"/>
        <v>2.0056909090909114</v>
      </c>
      <c r="BN87" s="327">
        <f t="shared" si="354"/>
        <v>1.9516915384615394</v>
      </c>
      <c r="BO87" s="327">
        <f t="shared" si="354"/>
        <v>1.5651552272727287</v>
      </c>
      <c r="BP87" s="327">
        <f t="shared" si="354"/>
        <v>1.7872827403846181</v>
      </c>
      <c r="BQ87" s="327">
        <f t="shared" si="354"/>
        <v>1.6254596129032253</v>
      </c>
      <c r="BR87" s="327">
        <f t="shared" si="354"/>
        <v>2.044035</v>
      </c>
      <c r="BS87" s="327">
        <f t="shared" si="354"/>
        <v>2.044035</v>
      </c>
      <c r="BT87" s="327">
        <f t="shared" si="354"/>
        <v>1.9418332500000004</v>
      </c>
      <c r="BU87" s="327">
        <f t="shared" si="354"/>
        <v>2.044035</v>
      </c>
      <c r="BV87" s="327">
        <f t="shared" si="354"/>
        <v>2.044035</v>
      </c>
      <c r="BW87" s="326">
        <f t="shared" ref="BW87:BW92" si="368">BK87*1.04</f>
        <v>2.2184096170212775</v>
      </c>
      <c r="BX87" s="327">
        <f t="shared" si="355"/>
        <v>1.48578952131147</v>
      </c>
      <c r="BY87" s="327">
        <f t="shared" si="355"/>
        <v>2.0859185454545481</v>
      </c>
      <c r="BZ87" s="327">
        <f t="shared" si="355"/>
        <v>2.0297592000000009</v>
      </c>
      <c r="CA87" s="327">
        <f t="shared" si="355"/>
        <v>1.6277614363636379</v>
      </c>
      <c r="CB87" s="327">
        <f t="shared" si="355"/>
        <v>1.858774050000003</v>
      </c>
      <c r="CC87" s="327">
        <f t="shared" si="355"/>
        <v>1.6904779974193542</v>
      </c>
      <c r="CD87" s="327">
        <f t="shared" si="355"/>
        <v>2.1257964</v>
      </c>
      <c r="CE87" s="327">
        <f t="shared" si="355"/>
        <v>2.1257964</v>
      </c>
      <c r="CF87" s="327">
        <f t="shared" si="355"/>
        <v>2.0195065800000003</v>
      </c>
      <c r="CG87" s="327">
        <f t="shared" si="355"/>
        <v>2.1257964</v>
      </c>
      <c r="CH87" s="322">
        <f t="shared" si="355"/>
        <v>2.1257964</v>
      </c>
      <c r="CI87" s="326">
        <f t="shared" ref="CI87:CI92" si="369">BW87*1.05</f>
        <v>2.3293300978723415</v>
      </c>
      <c r="CJ87" s="327">
        <f t="shared" si="356"/>
        <v>1.5600789973770435</v>
      </c>
      <c r="CK87" s="327">
        <f t="shared" si="356"/>
        <v>2.1902144727272757</v>
      </c>
      <c r="CL87" s="327">
        <f t="shared" si="356"/>
        <v>2.1312471600000009</v>
      </c>
      <c r="CM87" s="327">
        <f t="shared" si="356"/>
        <v>1.7091495081818198</v>
      </c>
      <c r="CN87" s="327">
        <f t="shared" si="356"/>
        <v>1.9517127525000031</v>
      </c>
      <c r="CO87" s="327">
        <f t="shared" si="356"/>
        <v>1.7750018972903221</v>
      </c>
      <c r="CP87" s="327">
        <f t="shared" si="356"/>
        <v>2.2320862200000002</v>
      </c>
      <c r="CQ87" s="327">
        <f t="shared" si="356"/>
        <v>2.2320862200000002</v>
      </c>
      <c r="CR87" s="327">
        <f t="shared" si="356"/>
        <v>2.1204819090000004</v>
      </c>
      <c r="CS87" s="327">
        <f t="shared" si="356"/>
        <v>2.2320862200000002</v>
      </c>
      <c r="CT87" s="322">
        <f t="shared" si="356"/>
        <v>2.2320862200000002</v>
      </c>
    </row>
    <row r="88" spans="1:98" s="160" customFormat="1" x14ac:dyDescent="0.25">
      <c r="A88" s="4" t="s">
        <v>185</v>
      </c>
      <c r="B88" s="15" t="s">
        <v>6</v>
      </c>
      <c r="C88" s="186">
        <f t="shared" ref="C88:N88" si="370">IFERROR(C76/C52,"")</f>
        <v>1.2666666666666666</v>
      </c>
      <c r="D88" s="186">
        <f t="shared" si="370"/>
        <v>1.2857142857142858</v>
      </c>
      <c r="E88" s="186">
        <f t="shared" si="370"/>
        <v>1.7619047619047619</v>
      </c>
      <c r="F88" s="186">
        <f t="shared" si="370"/>
        <v>1.5972222222222223</v>
      </c>
      <c r="G88" s="186">
        <f t="shared" si="370"/>
        <v>1.4875</v>
      </c>
      <c r="H88" s="186">
        <f t="shared" si="370"/>
        <v>1.6619718309859155</v>
      </c>
      <c r="I88" s="186">
        <f t="shared" si="370"/>
        <v>1.379746835443038</v>
      </c>
      <c r="J88" s="186">
        <f t="shared" si="370"/>
        <v>1.510204081632653</v>
      </c>
      <c r="K88" s="186">
        <f t="shared" si="370"/>
        <v>1.7698412698412698</v>
      </c>
      <c r="L88" s="186">
        <f t="shared" si="370"/>
        <v>1.5079365079365079</v>
      </c>
      <c r="M88" s="186">
        <f t="shared" si="370"/>
        <v>2.0625</v>
      </c>
      <c r="N88" s="187">
        <f t="shared" si="370"/>
        <v>2.044</v>
      </c>
      <c r="O88" s="1233">
        <v>1.6756756756756801</v>
      </c>
      <c r="P88" s="1234">
        <v>1.5</v>
      </c>
      <c r="Q88" s="1235">
        <v>2.125</v>
      </c>
      <c r="R88" s="1236">
        <v>1.72413793103448</v>
      </c>
      <c r="S88" s="1237">
        <v>1.6949152542372901</v>
      </c>
      <c r="T88" s="1238">
        <v>1.9485294117647101</v>
      </c>
      <c r="U88" s="1239">
        <v>1.5647058823529401</v>
      </c>
      <c r="V88" s="1240">
        <v>1.3571428571428601</v>
      </c>
      <c r="W88" s="1241">
        <v>2.1267605633802802</v>
      </c>
      <c r="X88" s="1242">
        <v>1.67676767676768</v>
      </c>
      <c r="Y88" s="1243">
        <v>2.1603773584905701</v>
      </c>
      <c r="Z88" s="1244">
        <v>1.7971698113207499</v>
      </c>
      <c r="AA88" s="2098">
        <v>1.509090909090909</v>
      </c>
      <c r="AB88" s="2099">
        <v>1.5</v>
      </c>
      <c r="AC88" s="2100">
        <v>2.11578947368421</v>
      </c>
      <c r="AD88" s="2101">
        <v>1.3783783783783801</v>
      </c>
      <c r="AE88" s="2102">
        <v>2.07894736842105</v>
      </c>
      <c r="AF88" s="2103">
        <v>1.6931818181818199</v>
      </c>
      <c r="AG88" s="2104">
        <v>1.92063492063492</v>
      </c>
      <c r="AH88" s="321">
        <v>1.9</v>
      </c>
      <c r="AI88" s="321">
        <v>1.9</v>
      </c>
      <c r="AJ88" s="321">
        <f t="shared" si="358"/>
        <v>1.8049999999999999</v>
      </c>
      <c r="AK88" s="321">
        <v>1.9</v>
      </c>
      <c r="AL88" s="322">
        <v>1.9</v>
      </c>
      <c r="AM88" s="326">
        <f t="shared" si="359"/>
        <v>1.5543636363636364</v>
      </c>
      <c r="AN88" s="327">
        <f t="shared" si="338"/>
        <v>1.53</v>
      </c>
      <c r="AO88" s="327">
        <f t="shared" si="360"/>
        <v>2.1581052631578941</v>
      </c>
      <c r="AP88" s="327">
        <f t="shared" si="339"/>
        <v>1.4059459459459478</v>
      </c>
      <c r="AQ88" s="327">
        <f t="shared" si="361"/>
        <v>2.1205263157894709</v>
      </c>
      <c r="AR88" s="327">
        <f t="shared" si="340"/>
        <v>1.7270454545454563</v>
      </c>
      <c r="AS88" s="327">
        <f t="shared" si="341"/>
        <v>1.9974603174603169</v>
      </c>
      <c r="AT88" s="327">
        <f t="shared" si="362"/>
        <v>1.9949999999999999</v>
      </c>
      <c r="AU88" s="327">
        <f t="shared" si="363"/>
        <v>1.9949999999999999</v>
      </c>
      <c r="AV88" s="327">
        <f t="shared" si="364"/>
        <v>1.8952500000000001</v>
      </c>
      <c r="AW88" s="327">
        <f t="shared" si="365"/>
        <v>1.9949999999999999</v>
      </c>
      <c r="AX88" s="322">
        <f t="shared" si="366"/>
        <v>1.9949999999999999</v>
      </c>
      <c r="AY88" s="326">
        <f t="shared" si="367"/>
        <v>1.6320818181818182</v>
      </c>
      <c r="AZ88" s="327">
        <f t="shared" si="343"/>
        <v>1.6065</v>
      </c>
      <c r="BA88" s="327">
        <f t="shared" si="344"/>
        <v>2.2660105263157888</v>
      </c>
      <c r="BB88" s="327">
        <f t="shared" si="345"/>
        <v>1.4762432432432453</v>
      </c>
      <c r="BC88" s="327">
        <f t="shared" si="346"/>
        <v>2.2265526315789446</v>
      </c>
      <c r="BD88" s="327">
        <f t="shared" si="347"/>
        <v>1.8133977272727293</v>
      </c>
      <c r="BE88" s="327">
        <f t="shared" si="348"/>
        <v>2.0973333333333328</v>
      </c>
      <c r="BF88" s="327">
        <f t="shared" si="349"/>
        <v>2.0947499999999999</v>
      </c>
      <c r="BG88" s="327">
        <f t="shared" si="350"/>
        <v>2.0947499999999999</v>
      </c>
      <c r="BH88" s="327">
        <f t="shared" si="351"/>
        <v>1.9900125000000002</v>
      </c>
      <c r="BI88" s="327">
        <f t="shared" si="352"/>
        <v>2.0947499999999999</v>
      </c>
      <c r="BJ88" s="327">
        <f t="shared" si="353"/>
        <v>2.0947499999999999</v>
      </c>
      <c r="BK88" s="326">
        <f t="shared" ref="BK88:BK92" si="371">AY88*1.03</f>
        <v>1.6810442727272727</v>
      </c>
      <c r="BL88" s="327">
        <f t="shared" ref="BL88:BL92" si="372">AZ88*1.03</f>
        <v>1.654695</v>
      </c>
      <c r="BM88" s="327">
        <f t="shared" si="354"/>
        <v>2.3339908421052624</v>
      </c>
      <c r="BN88" s="327">
        <f t="shared" si="354"/>
        <v>1.5205305405405427</v>
      </c>
      <c r="BO88" s="327">
        <f t="shared" si="354"/>
        <v>2.2933492105263129</v>
      </c>
      <c r="BP88" s="327">
        <f t="shared" si="354"/>
        <v>1.8677996590909112</v>
      </c>
      <c r="BQ88" s="327">
        <f t="shared" si="354"/>
        <v>2.1602533333333329</v>
      </c>
      <c r="BR88" s="327">
        <f t="shared" si="354"/>
        <v>2.1575924999999998</v>
      </c>
      <c r="BS88" s="327">
        <f t="shared" si="354"/>
        <v>2.1575924999999998</v>
      </c>
      <c r="BT88" s="327">
        <f t="shared" si="354"/>
        <v>2.0497128750000004</v>
      </c>
      <c r="BU88" s="327">
        <f t="shared" si="354"/>
        <v>2.1575924999999998</v>
      </c>
      <c r="BV88" s="327">
        <f t="shared" si="354"/>
        <v>2.1575924999999998</v>
      </c>
      <c r="BW88" s="326">
        <f t="shared" si="368"/>
        <v>1.7482860436363636</v>
      </c>
      <c r="BX88" s="327">
        <f t="shared" si="355"/>
        <v>1.7208828</v>
      </c>
      <c r="BY88" s="327">
        <f t="shared" si="355"/>
        <v>2.4273504757894728</v>
      </c>
      <c r="BZ88" s="327">
        <f t="shared" si="355"/>
        <v>1.5813517621621644</v>
      </c>
      <c r="CA88" s="327">
        <f t="shared" si="355"/>
        <v>2.3850831789473657</v>
      </c>
      <c r="CB88" s="327">
        <f t="shared" si="355"/>
        <v>1.9425116454545477</v>
      </c>
      <c r="CC88" s="327">
        <f t="shared" si="355"/>
        <v>2.2466634666666665</v>
      </c>
      <c r="CD88" s="327">
        <f t="shared" si="355"/>
        <v>2.2438962</v>
      </c>
      <c r="CE88" s="327">
        <f t="shared" si="355"/>
        <v>2.2438962</v>
      </c>
      <c r="CF88" s="327">
        <f t="shared" si="355"/>
        <v>2.1317013900000004</v>
      </c>
      <c r="CG88" s="327">
        <f t="shared" si="355"/>
        <v>2.2438962</v>
      </c>
      <c r="CH88" s="322">
        <f t="shared" si="355"/>
        <v>2.2438962</v>
      </c>
      <c r="CI88" s="326">
        <f t="shared" si="369"/>
        <v>1.835700345818182</v>
      </c>
      <c r="CJ88" s="327">
        <f t="shared" si="356"/>
        <v>1.8069269400000001</v>
      </c>
      <c r="CK88" s="327">
        <f t="shared" si="356"/>
        <v>2.5487179995789466</v>
      </c>
      <c r="CL88" s="327">
        <f t="shared" si="356"/>
        <v>1.6604193502702727</v>
      </c>
      <c r="CM88" s="327">
        <f t="shared" si="356"/>
        <v>2.504337337894734</v>
      </c>
      <c r="CN88" s="327">
        <f t="shared" si="356"/>
        <v>2.0396372277272752</v>
      </c>
      <c r="CO88" s="327">
        <f t="shared" si="356"/>
        <v>2.35899664</v>
      </c>
      <c r="CP88" s="327">
        <f t="shared" si="356"/>
        <v>2.3560910100000001</v>
      </c>
      <c r="CQ88" s="327">
        <f t="shared" si="356"/>
        <v>2.3560910100000001</v>
      </c>
      <c r="CR88" s="327">
        <f t="shared" si="356"/>
        <v>2.2382864595000003</v>
      </c>
      <c r="CS88" s="327">
        <f t="shared" si="356"/>
        <v>2.3560910100000001</v>
      </c>
      <c r="CT88" s="322">
        <f t="shared" si="356"/>
        <v>2.3560910100000001</v>
      </c>
    </row>
    <row r="89" spans="1:98" s="160" customFormat="1" x14ac:dyDescent="0.25">
      <c r="A89" s="4" t="s">
        <v>186</v>
      </c>
      <c r="B89" s="15" t="s">
        <v>7</v>
      </c>
      <c r="C89" s="186">
        <f t="shared" ref="C89:N89" si="373">IFERROR(C77/C53,"")</f>
        <v>1.2833333333333334</v>
      </c>
      <c r="D89" s="186">
        <f t="shared" si="373"/>
        <v>1.3870967741935485</v>
      </c>
      <c r="E89" s="186">
        <f t="shared" si="373"/>
        <v>1.3695652173913044</v>
      </c>
      <c r="F89" s="186">
        <f t="shared" si="373"/>
        <v>1.6153846153846154</v>
      </c>
      <c r="G89" s="186">
        <f t="shared" si="373"/>
        <v>1.3125</v>
      </c>
      <c r="H89" s="186">
        <f t="shared" si="373"/>
        <v>1.3731884057971016</v>
      </c>
      <c r="I89" s="186">
        <f t="shared" si="373"/>
        <v>1.3089430894308942</v>
      </c>
      <c r="J89" s="186">
        <f t="shared" si="373"/>
        <v>1.2837837837837838</v>
      </c>
      <c r="K89" s="186">
        <f t="shared" si="373"/>
        <v>1.3272727272727274</v>
      </c>
      <c r="L89" s="186">
        <f t="shared" si="373"/>
        <v>1.4473684210526316</v>
      </c>
      <c r="M89" s="186">
        <f t="shared" si="373"/>
        <v>1.8411214953271029</v>
      </c>
      <c r="N89" s="187">
        <f t="shared" si="373"/>
        <v>1.8099173553719008</v>
      </c>
      <c r="O89" s="1245">
        <v>1.41</v>
      </c>
      <c r="P89" s="1246">
        <v>1.375</v>
      </c>
      <c r="Q89" s="1247">
        <v>2.07407407407407</v>
      </c>
      <c r="R89" s="1248">
        <v>2</v>
      </c>
      <c r="S89" s="1249">
        <v>1.675</v>
      </c>
      <c r="T89" s="1250">
        <v>1.9949494949494999</v>
      </c>
      <c r="U89" s="1251">
        <v>1.95890410958904</v>
      </c>
      <c r="V89" s="1252">
        <v>1.6973684210526301</v>
      </c>
      <c r="W89" s="1253">
        <v>1.81944444444444</v>
      </c>
      <c r="X89" s="1254">
        <v>1.375</v>
      </c>
      <c r="Y89" s="1255">
        <v>2.4953271028037398</v>
      </c>
      <c r="Z89" s="1256">
        <v>2.8313253012048198</v>
      </c>
      <c r="AA89" s="2105">
        <v>2.0595238095238093</v>
      </c>
      <c r="AB89" s="2106">
        <v>1.67741935483871</v>
      </c>
      <c r="AC89" s="2107">
        <v>1.71264367816092</v>
      </c>
      <c r="AD89" s="2108">
        <v>1.5074626865671601</v>
      </c>
      <c r="AE89" s="2109">
        <v>1.55555555555556</v>
      </c>
      <c r="AF89" s="2110">
        <v>2.0406976744185998</v>
      </c>
      <c r="AG89" s="2111">
        <v>1.88607594936709</v>
      </c>
      <c r="AH89" s="321">
        <v>2</v>
      </c>
      <c r="AI89" s="321">
        <v>2</v>
      </c>
      <c r="AJ89" s="321">
        <f t="shared" si="358"/>
        <v>1.9</v>
      </c>
      <c r="AK89" s="321">
        <v>2</v>
      </c>
      <c r="AL89" s="322">
        <v>2</v>
      </c>
      <c r="AM89" s="326">
        <f t="shared" si="359"/>
        <v>2.1213095238095239</v>
      </c>
      <c r="AN89" s="327">
        <f t="shared" si="338"/>
        <v>1.7109677419354843</v>
      </c>
      <c r="AO89" s="327">
        <f t="shared" si="360"/>
        <v>1.7468965517241384</v>
      </c>
      <c r="AP89" s="327">
        <f t="shared" si="339"/>
        <v>1.5376119402985033</v>
      </c>
      <c r="AQ89" s="327">
        <f t="shared" si="361"/>
        <v>1.5866666666666713</v>
      </c>
      <c r="AR89" s="327">
        <f t="shared" si="340"/>
        <v>2.0815116279069721</v>
      </c>
      <c r="AS89" s="327">
        <f t="shared" si="341"/>
        <v>1.9615189873417738</v>
      </c>
      <c r="AT89" s="327">
        <f t="shared" si="362"/>
        <v>2.1</v>
      </c>
      <c r="AU89" s="327">
        <f t="shared" si="363"/>
        <v>2.1</v>
      </c>
      <c r="AV89" s="327">
        <f t="shared" si="364"/>
        <v>1.9949999999999999</v>
      </c>
      <c r="AW89" s="327">
        <f t="shared" si="365"/>
        <v>2.1</v>
      </c>
      <c r="AX89" s="322">
        <f t="shared" si="366"/>
        <v>2.1</v>
      </c>
      <c r="AY89" s="326">
        <f t="shared" si="367"/>
        <v>2.2273750000000003</v>
      </c>
      <c r="AZ89" s="327">
        <f t="shared" si="343"/>
        <v>1.7965161290322587</v>
      </c>
      <c r="BA89" s="327">
        <f t="shared" si="344"/>
        <v>1.8342413793103454</v>
      </c>
      <c r="BB89" s="327">
        <f t="shared" si="345"/>
        <v>1.6144925373134287</v>
      </c>
      <c r="BC89" s="327">
        <f t="shared" si="346"/>
        <v>1.666000000000005</v>
      </c>
      <c r="BD89" s="327">
        <f t="shared" si="347"/>
        <v>2.1855872093023208</v>
      </c>
      <c r="BE89" s="327">
        <f t="shared" si="348"/>
        <v>2.0595949367088626</v>
      </c>
      <c r="BF89" s="327">
        <f t="shared" si="349"/>
        <v>2.2050000000000001</v>
      </c>
      <c r="BG89" s="327">
        <f t="shared" si="350"/>
        <v>2.2050000000000001</v>
      </c>
      <c r="BH89" s="327">
        <f t="shared" si="351"/>
        <v>2.0947499999999999</v>
      </c>
      <c r="BI89" s="327">
        <f t="shared" si="352"/>
        <v>2.2050000000000001</v>
      </c>
      <c r="BJ89" s="327">
        <f t="shared" si="353"/>
        <v>2.2050000000000001</v>
      </c>
      <c r="BK89" s="326">
        <f t="shared" si="371"/>
        <v>2.2941962500000006</v>
      </c>
      <c r="BL89" s="327">
        <f t="shared" si="372"/>
        <v>1.8504116129032264</v>
      </c>
      <c r="BM89" s="327">
        <f t="shared" si="354"/>
        <v>1.8892686206896558</v>
      </c>
      <c r="BN89" s="327">
        <f t="shared" si="354"/>
        <v>1.6629273134328315</v>
      </c>
      <c r="BO89" s="327">
        <f t="shared" si="354"/>
        <v>1.7159800000000052</v>
      </c>
      <c r="BP89" s="327">
        <f t="shared" si="354"/>
        <v>2.2511548255813905</v>
      </c>
      <c r="BQ89" s="327">
        <f t="shared" si="354"/>
        <v>2.1213827848101285</v>
      </c>
      <c r="BR89" s="327">
        <f t="shared" si="354"/>
        <v>2.27115</v>
      </c>
      <c r="BS89" s="327">
        <f t="shared" si="354"/>
        <v>2.27115</v>
      </c>
      <c r="BT89" s="327">
        <f t="shared" si="354"/>
        <v>2.1575924999999998</v>
      </c>
      <c r="BU89" s="327">
        <f t="shared" si="354"/>
        <v>2.27115</v>
      </c>
      <c r="BV89" s="327">
        <f t="shared" si="354"/>
        <v>2.27115</v>
      </c>
      <c r="BW89" s="326">
        <f t="shared" si="368"/>
        <v>2.3859641000000007</v>
      </c>
      <c r="BX89" s="327">
        <f t="shared" si="355"/>
        <v>1.9244280774193556</v>
      </c>
      <c r="BY89" s="327">
        <f t="shared" si="355"/>
        <v>1.9648393655172423</v>
      </c>
      <c r="BZ89" s="327">
        <f t="shared" si="355"/>
        <v>1.7294444059701448</v>
      </c>
      <c r="CA89" s="327">
        <f t="shared" si="355"/>
        <v>1.7846192000000054</v>
      </c>
      <c r="CB89" s="327">
        <f t="shared" si="355"/>
        <v>2.3412010186046461</v>
      </c>
      <c r="CC89" s="327">
        <f t="shared" si="355"/>
        <v>2.2062380962025339</v>
      </c>
      <c r="CD89" s="327">
        <f t="shared" si="355"/>
        <v>2.361996</v>
      </c>
      <c r="CE89" s="327">
        <f t="shared" si="355"/>
        <v>2.361996</v>
      </c>
      <c r="CF89" s="327">
        <f t="shared" si="355"/>
        <v>2.2438962</v>
      </c>
      <c r="CG89" s="327">
        <f t="shared" si="355"/>
        <v>2.361996</v>
      </c>
      <c r="CH89" s="322">
        <f t="shared" si="355"/>
        <v>2.361996</v>
      </c>
      <c r="CI89" s="326">
        <f t="shared" si="369"/>
        <v>2.5052623050000009</v>
      </c>
      <c r="CJ89" s="327">
        <f t="shared" si="356"/>
        <v>2.0206494812903233</v>
      </c>
      <c r="CK89" s="327">
        <f t="shared" si="356"/>
        <v>2.0630813337931047</v>
      </c>
      <c r="CL89" s="327">
        <f t="shared" si="356"/>
        <v>1.8159166262686521</v>
      </c>
      <c r="CM89" s="327">
        <f t="shared" si="356"/>
        <v>1.8738501600000057</v>
      </c>
      <c r="CN89" s="327">
        <f t="shared" si="356"/>
        <v>2.4582610695348786</v>
      </c>
      <c r="CO89" s="327">
        <f t="shared" si="356"/>
        <v>2.3165500010126605</v>
      </c>
      <c r="CP89" s="327">
        <f t="shared" si="356"/>
        <v>2.4800958</v>
      </c>
      <c r="CQ89" s="327">
        <f t="shared" si="356"/>
        <v>2.4800958</v>
      </c>
      <c r="CR89" s="327">
        <f t="shared" si="356"/>
        <v>2.3560910100000001</v>
      </c>
      <c r="CS89" s="327">
        <f t="shared" si="356"/>
        <v>2.4800958</v>
      </c>
      <c r="CT89" s="322">
        <f t="shared" si="356"/>
        <v>2.4800958</v>
      </c>
    </row>
    <row r="90" spans="1:98" s="160" customFormat="1" x14ac:dyDescent="0.25">
      <c r="A90" s="4" t="s">
        <v>187</v>
      </c>
      <c r="B90" s="15" t="s">
        <v>8</v>
      </c>
      <c r="C90" s="186">
        <f t="shared" ref="C90:N90" si="374">IFERROR(C78/C54,"")</f>
        <v>1.0392156862745099</v>
      </c>
      <c r="D90" s="186">
        <f t="shared" si="374"/>
        <v>1.2285714285714286</v>
      </c>
      <c r="E90" s="186">
        <f t="shared" si="374"/>
        <v>1.4310344827586208</v>
      </c>
      <c r="F90" s="186">
        <f t="shared" si="374"/>
        <v>1.325</v>
      </c>
      <c r="G90" s="186">
        <f t="shared" si="374"/>
        <v>1.1752577319587629</v>
      </c>
      <c r="H90" s="186">
        <f t="shared" si="374"/>
        <v>1.3142857142857143</v>
      </c>
      <c r="I90" s="186">
        <f t="shared" si="374"/>
        <v>1.2394366197183098</v>
      </c>
      <c r="J90" s="186">
        <f t="shared" si="374"/>
        <v>1.3975903614457832</v>
      </c>
      <c r="K90" s="186">
        <f t="shared" si="374"/>
        <v>1.3065693430656935</v>
      </c>
      <c r="L90" s="186">
        <f t="shared" si="374"/>
        <v>1.297979797979798</v>
      </c>
      <c r="M90" s="186">
        <f t="shared" si="374"/>
        <v>2.0109890109890109</v>
      </c>
      <c r="N90" s="187">
        <f t="shared" si="374"/>
        <v>1.544</v>
      </c>
      <c r="O90" s="1257">
        <v>1.375</v>
      </c>
      <c r="P90" s="1258">
        <v>1.3142857142857101</v>
      </c>
      <c r="Q90" s="1259">
        <v>1.75</v>
      </c>
      <c r="R90" s="1260">
        <v>2.1578947368421102</v>
      </c>
      <c r="S90" s="1261">
        <v>1.59183673469388</v>
      </c>
      <c r="T90" s="1262">
        <v>1.66</v>
      </c>
      <c r="U90" s="1263">
        <v>1.55737704918033</v>
      </c>
      <c r="V90" s="1264">
        <v>1.6</v>
      </c>
      <c r="W90" s="1265">
        <v>2.0113636363636398</v>
      </c>
      <c r="X90" s="1266">
        <v>2.31538461538462</v>
      </c>
      <c r="Y90" s="1267">
        <v>2.34375</v>
      </c>
      <c r="Z90" s="1268">
        <v>1.7197802197802201</v>
      </c>
      <c r="AA90" s="2112">
        <v>1.5121951219512195</v>
      </c>
      <c r="AB90" s="2113">
        <v>1.7471264367816099</v>
      </c>
      <c r="AC90" s="2114">
        <v>1.88513513513514</v>
      </c>
      <c r="AD90" s="2115">
        <v>1.59</v>
      </c>
      <c r="AE90" s="2116">
        <v>1.3589743589743599</v>
      </c>
      <c r="AF90" s="2117">
        <v>1.56756756756757</v>
      </c>
      <c r="AG90" s="2118">
        <v>1.37777777777778</v>
      </c>
      <c r="AH90" s="321">
        <v>2</v>
      </c>
      <c r="AI90" s="321">
        <v>2</v>
      </c>
      <c r="AJ90" s="321">
        <f t="shared" si="358"/>
        <v>1.9</v>
      </c>
      <c r="AK90" s="321">
        <v>2</v>
      </c>
      <c r="AL90" s="322">
        <v>2</v>
      </c>
      <c r="AM90" s="326">
        <f t="shared" si="359"/>
        <v>1.5575609756097561</v>
      </c>
      <c r="AN90" s="327">
        <f t="shared" si="338"/>
        <v>1.7820689655172421</v>
      </c>
      <c r="AO90" s="327">
        <f t="shared" si="360"/>
        <v>1.9228378378378428</v>
      </c>
      <c r="AP90" s="327">
        <f t="shared" si="339"/>
        <v>1.6218000000000001</v>
      </c>
      <c r="AQ90" s="327">
        <f t="shared" si="361"/>
        <v>1.3861538461538472</v>
      </c>
      <c r="AR90" s="327">
        <f t="shared" si="340"/>
        <v>1.5989189189189215</v>
      </c>
      <c r="AS90" s="327">
        <f t="shared" si="341"/>
        <v>1.4328888888888913</v>
      </c>
      <c r="AT90" s="327">
        <f t="shared" si="362"/>
        <v>2.1</v>
      </c>
      <c r="AU90" s="327">
        <f t="shared" si="363"/>
        <v>2.1</v>
      </c>
      <c r="AV90" s="327">
        <f t="shared" si="364"/>
        <v>1.9949999999999999</v>
      </c>
      <c r="AW90" s="327">
        <f t="shared" si="365"/>
        <v>2.1</v>
      </c>
      <c r="AX90" s="322">
        <f t="shared" si="366"/>
        <v>2.1</v>
      </c>
      <c r="AY90" s="326">
        <f t="shared" si="367"/>
        <v>1.6354390243902441</v>
      </c>
      <c r="AZ90" s="327">
        <f t="shared" si="343"/>
        <v>1.8711724137931043</v>
      </c>
      <c r="BA90" s="327">
        <f t="shared" si="344"/>
        <v>2.0189797297297352</v>
      </c>
      <c r="BB90" s="327">
        <f t="shared" si="345"/>
        <v>1.7028900000000002</v>
      </c>
      <c r="BC90" s="327">
        <f t="shared" si="346"/>
        <v>1.4554615384615397</v>
      </c>
      <c r="BD90" s="327">
        <f t="shared" si="347"/>
        <v>1.6788648648648676</v>
      </c>
      <c r="BE90" s="327">
        <f t="shared" si="348"/>
        <v>1.5045333333333359</v>
      </c>
      <c r="BF90" s="327">
        <f t="shared" si="349"/>
        <v>2.2050000000000001</v>
      </c>
      <c r="BG90" s="327">
        <f t="shared" si="350"/>
        <v>2.2050000000000001</v>
      </c>
      <c r="BH90" s="327">
        <f t="shared" si="351"/>
        <v>2.0947499999999999</v>
      </c>
      <c r="BI90" s="327">
        <f t="shared" si="352"/>
        <v>2.2050000000000001</v>
      </c>
      <c r="BJ90" s="327">
        <f t="shared" si="353"/>
        <v>2.2050000000000001</v>
      </c>
      <c r="BK90" s="326">
        <f t="shared" si="371"/>
        <v>1.6845021951219514</v>
      </c>
      <c r="BL90" s="327">
        <f t="shared" si="372"/>
        <v>1.9273075862068976</v>
      </c>
      <c r="BM90" s="327">
        <f t="shared" si="354"/>
        <v>2.0795491216216271</v>
      </c>
      <c r="BN90" s="327">
        <f t="shared" si="354"/>
        <v>1.7539767000000004</v>
      </c>
      <c r="BO90" s="327">
        <f t="shared" si="354"/>
        <v>1.499125384615386</v>
      </c>
      <c r="BP90" s="327">
        <f t="shared" si="354"/>
        <v>1.7292308108108136</v>
      </c>
      <c r="BQ90" s="327">
        <f t="shared" si="354"/>
        <v>1.549669333333336</v>
      </c>
      <c r="BR90" s="327">
        <f t="shared" si="354"/>
        <v>2.27115</v>
      </c>
      <c r="BS90" s="327">
        <f t="shared" si="354"/>
        <v>2.27115</v>
      </c>
      <c r="BT90" s="327">
        <f t="shared" si="354"/>
        <v>2.1575924999999998</v>
      </c>
      <c r="BU90" s="327">
        <f t="shared" si="354"/>
        <v>2.27115</v>
      </c>
      <c r="BV90" s="327">
        <f t="shared" si="354"/>
        <v>2.27115</v>
      </c>
      <c r="BW90" s="326">
        <f t="shared" si="368"/>
        <v>1.7518822829268295</v>
      </c>
      <c r="BX90" s="327">
        <f t="shared" si="355"/>
        <v>2.0043998896551734</v>
      </c>
      <c r="BY90" s="327">
        <f t="shared" si="355"/>
        <v>2.1627310864864921</v>
      </c>
      <c r="BZ90" s="327">
        <f t="shared" si="355"/>
        <v>1.8241357680000005</v>
      </c>
      <c r="CA90" s="327">
        <f t="shared" si="355"/>
        <v>1.5590904000000014</v>
      </c>
      <c r="CB90" s="327">
        <f t="shared" si="355"/>
        <v>1.7984000432432463</v>
      </c>
      <c r="CC90" s="327">
        <f t="shared" si="355"/>
        <v>1.6116561066666695</v>
      </c>
      <c r="CD90" s="327">
        <f t="shared" si="355"/>
        <v>2.361996</v>
      </c>
      <c r="CE90" s="327">
        <f t="shared" si="355"/>
        <v>2.361996</v>
      </c>
      <c r="CF90" s="327">
        <f t="shared" si="355"/>
        <v>2.2438962</v>
      </c>
      <c r="CG90" s="327">
        <f t="shared" si="355"/>
        <v>2.361996</v>
      </c>
      <c r="CH90" s="322">
        <f t="shared" si="355"/>
        <v>2.361996</v>
      </c>
      <c r="CI90" s="326">
        <f t="shared" si="369"/>
        <v>1.8394763970731711</v>
      </c>
      <c r="CJ90" s="327">
        <f t="shared" si="356"/>
        <v>2.1046198841379322</v>
      </c>
      <c r="CK90" s="327">
        <f t="shared" si="356"/>
        <v>2.2708676408108168</v>
      </c>
      <c r="CL90" s="327">
        <f t="shared" si="356"/>
        <v>1.9153425564000006</v>
      </c>
      <c r="CM90" s="327">
        <f t="shared" si="356"/>
        <v>1.6370449200000017</v>
      </c>
      <c r="CN90" s="327">
        <f t="shared" si="356"/>
        <v>1.8883200454054088</v>
      </c>
      <c r="CO90" s="327">
        <f t="shared" si="356"/>
        <v>1.692238912000003</v>
      </c>
      <c r="CP90" s="327">
        <f t="shared" si="356"/>
        <v>2.4800958</v>
      </c>
      <c r="CQ90" s="327">
        <f t="shared" si="356"/>
        <v>2.4800958</v>
      </c>
      <c r="CR90" s="327">
        <f t="shared" si="356"/>
        <v>2.3560910100000001</v>
      </c>
      <c r="CS90" s="327">
        <f t="shared" si="356"/>
        <v>2.4800958</v>
      </c>
      <c r="CT90" s="322">
        <f t="shared" si="356"/>
        <v>2.4800958</v>
      </c>
    </row>
    <row r="91" spans="1:98" s="160" customFormat="1" x14ac:dyDescent="0.25">
      <c r="A91" s="4" t="s">
        <v>188</v>
      </c>
      <c r="B91" s="15" t="s">
        <v>1</v>
      </c>
      <c r="C91" s="186">
        <f t="shared" ref="C91:N91" si="375">IFERROR(C79/C55,"")</f>
        <v>0.967741935483871</v>
      </c>
      <c r="D91" s="186">
        <f t="shared" si="375"/>
        <v>1.21875</v>
      </c>
      <c r="E91" s="186">
        <f t="shared" si="375"/>
        <v>1.25</v>
      </c>
      <c r="F91" s="186">
        <f t="shared" si="375"/>
        <v>1.2833333333333334</v>
      </c>
      <c r="G91" s="186">
        <f t="shared" si="375"/>
        <v>1.32</v>
      </c>
      <c r="H91" s="186">
        <f t="shared" si="375"/>
        <v>1.2252747252747254</v>
      </c>
      <c r="I91" s="186">
        <f t="shared" si="375"/>
        <v>1.4883720930232558</v>
      </c>
      <c r="J91" s="186">
        <f t="shared" si="375"/>
        <v>1.2533333333333334</v>
      </c>
      <c r="K91" s="186">
        <f t="shared" si="375"/>
        <v>1.6831683168316831</v>
      </c>
      <c r="L91" s="186">
        <f t="shared" si="375"/>
        <v>1.3043478260869565</v>
      </c>
      <c r="M91" s="186">
        <f t="shared" si="375"/>
        <v>2.1221374045801529</v>
      </c>
      <c r="N91" s="187">
        <f t="shared" si="375"/>
        <v>1.9788732394366197</v>
      </c>
      <c r="O91" s="1269">
        <v>1.3333333333333299</v>
      </c>
      <c r="P91" s="1270">
        <v>1.27272727272727</v>
      </c>
      <c r="Q91" s="1271">
        <v>1.5185185185185199</v>
      </c>
      <c r="R91" s="1272">
        <v>1.38961038961039</v>
      </c>
      <c r="S91" s="1273">
        <v>1.3768115942029</v>
      </c>
      <c r="T91" s="1274">
        <v>1.7127659574468099</v>
      </c>
      <c r="U91" s="1275">
        <v>1.5679012345679</v>
      </c>
      <c r="V91" s="1276">
        <v>1.7770270270270301</v>
      </c>
      <c r="W91" s="1277">
        <v>2.3770491803278699</v>
      </c>
      <c r="X91" s="1278">
        <v>1.89230769230769</v>
      </c>
      <c r="Y91" s="1279">
        <v>2.6875</v>
      </c>
      <c r="Z91" s="1280">
        <v>2.7276785714285698</v>
      </c>
      <c r="AA91" s="2119">
        <v>1.2142857142857142</v>
      </c>
      <c r="AB91" s="2120">
        <v>1.0882352941176501</v>
      </c>
      <c r="AC91" s="2121">
        <v>1.4545454545454499</v>
      </c>
      <c r="AD91" s="2122">
        <v>2.3333333333333299</v>
      </c>
      <c r="AE91" s="2123">
        <v>14.660377358490599</v>
      </c>
      <c r="AF91" s="2124">
        <v>2.6454545454545499</v>
      </c>
      <c r="AG91" s="2125">
        <v>2.9487179487179498</v>
      </c>
      <c r="AH91" s="321">
        <v>1.5</v>
      </c>
      <c r="AI91" s="321">
        <v>1.5</v>
      </c>
      <c r="AJ91" s="321">
        <f t="shared" si="358"/>
        <v>1.4249999999999998</v>
      </c>
      <c r="AK91" s="321">
        <v>1.5</v>
      </c>
      <c r="AL91" s="322">
        <v>1.5</v>
      </c>
      <c r="AM91" s="326">
        <f t="shared" si="359"/>
        <v>1.2507142857142857</v>
      </c>
      <c r="AN91" s="327">
        <f t="shared" si="338"/>
        <v>1.1100000000000032</v>
      </c>
      <c r="AO91" s="327">
        <f t="shared" si="360"/>
        <v>1.483636363636359</v>
      </c>
      <c r="AP91" s="327">
        <f t="shared" si="339"/>
        <v>2.3799999999999968</v>
      </c>
      <c r="AQ91" s="327">
        <f t="shared" si="361"/>
        <v>14.953584905660412</v>
      </c>
      <c r="AR91" s="327">
        <f t="shared" si="340"/>
        <v>2.698363636363641</v>
      </c>
      <c r="AS91" s="327">
        <f t="shared" si="341"/>
        <v>3.0666666666666678</v>
      </c>
      <c r="AT91" s="327">
        <f t="shared" si="362"/>
        <v>1.5750000000000002</v>
      </c>
      <c r="AU91" s="327">
        <f t="shared" si="363"/>
        <v>1.5750000000000002</v>
      </c>
      <c r="AV91" s="327">
        <f t="shared" si="364"/>
        <v>1.4962499999999999</v>
      </c>
      <c r="AW91" s="327">
        <f t="shared" si="365"/>
        <v>1.5750000000000002</v>
      </c>
      <c r="AX91" s="322">
        <f t="shared" si="366"/>
        <v>1.5750000000000002</v>
      </c>
      <c r="AY91" s="326">
        <f t="shared" si="367"/>
        <v>1.31325</v>
      </c>
      <c r="AZ91" s="327">
        <f t="shared" si="343"/>
        <v>1.1655000000000033</v>
      </c>
      <c r="BA91" s="327">
        <f t="shared" si="344"/>
        <v>1.5578181818181769</v>
      </c>
      <c r="BB91" s="327">
        <f t="shared" si="345"/>
        <v>2.4989999999999966</v>
      </c>
      <c r="BC91" s="327">
        <f t="shared" si="346"/>
        <v>15.701264150943434</v>
      </c>
      <c r="BD91" s="327">
        <f t="shared" si="347"/>
        <v>2.8332818181818231</v>
      </c>
      <c r="BE91" s="327">
        <f t="shared" si="348"/>
        <v>3.2200000000000011</v>
      </c>
      <c r="BF91" s="327">
        <f t="shared" si="349"/>
        <v>1.6537500000000003</v>
      </c>
      <c r="BG91" s="327">
        <f t="shared" si="350"/>
        <v>1.6537500000000003</v>
      </c>
      <c r="BH91" s="327">
        <f t="shared" si="351"/>
        <v>1.5710624999999998</v>
      </c>
      <c r="BI91" s="327">
        <f t="shared" si="352"/>
        <v>1.6537500000000003</v>
      </c>
      <c r="BJ91" s="327">
        <f t="shared" si="353"/>
        <v>1.6537500000000003</v>
      </c>
      <c r="BK91" s="326">
        <f t="shared" si="371"/>
        <v>1.3526475</v>
      </c>
      <c r="BL91" s="327">
        <f t="shared" si="372"/>
        <v>1.2004650000000034</v>
      </c>
      <c r="BM91" s="327">
        <f t="shared" si="354"/>
        <v>1.6045527272727222</v>
      </c>
      <c r="BN91" s="327">
        <f t="shared" si="354"/>
        <v>2.5739699999999965</v>
      </c>
      <c r="BO91" s="327">
        <f t="shared" si="354"/>
        <v>16.172302075471737</v>
      </c>
      <c r="BP91" s="327">
        <f t="shared" si="354"/>
        <v>2.9182802727272779</v>
      </c>
      <c r="BQ91" s="327">
        <f t="shared" si="354"/>
        <v>3.3166000000000011</v>
      </c>
      <c r="BR91" s="327">
        <f t="shared" si="354"/>
        <v>1.7033625000000003</v>
      </c>
      <c r="BS91" s="327">
        <f t="shared" si="354"/>
        <v>1.7033625000000003</v>
      </c>
      <c r="BT91" s="327">
        <f t="shared" si="354"/>
        <v>1.6181943749999999</v>
      </c>
      <c r="BU91" s="327">
        <f t="shared" si="354"/>
        <v>1.7033625000000003</v>
      </c>
      <c r="BV91" s="327">
        <f t="shared" si="354"/>
        <v>1.7033625000000003</v>
      </c>
      <c r="BW91" s="326">
        <f t="shared" si="368"/>
        <v>1.4067534000000002</v>
      </c>
      <c r="BX91" s="327">
        <f t="shared" si="355"/>
        <v>1.2484836000000037</v>
      </c>
      <c r="BY91" s="327">
        <f t="shared" si="355"/>
        <v>1.6687348363636312</v>
      </c>
      <c r="BZ91" s="327">
        <f t="shared" si="355"/>
        <v>2.6769287999999967</v>
      </c>
      <c r="CA91" s="327">
        <f t="shared" si="355"/>
        <v>16.819194158490607</v>
      </c>
      <c r="CB91" s="327">
        <f t="shared" si="355"/>
        <v>3.0350114836363691</v>
      </c>
      <c r="CC91" s="327">
        <f t="shared" si="355"/>
        <v>3.4492640000000012</v>
      </c>
      <c r="CD91" s="327">
        <f t="shared" si="355"/>
        <v>1.7714970000000003</v>
      </c>
      <c r="CE91" s="327">
        <f t="shared" si="355"/>
        <v>1.7714970000000003</v>
      </c>
      <c r="CF91" s="327">
        <f t="shared" si="355"/>
        <v>1.68292215</v>
      </c>
      <c r="CG91" s="327">
        <f t="shared" si="355"/>
        <v>1.7714970000000003</v>
      </c>
      <c r="CH91" s="322">
        <f t="shared" si="355"/>
        <v>1.7714970000000003</v>
      </c>
      <c r="CI91" s="326">
        <f t="shared" si="369"/>
        <v>1.4770910700000002</v>
      </c>
      <c r="CJ91" s="327">
        <f t="shared" si="356"/>
        <v>1.310907780000004</v>
      </c>
      <c r="CK91" s="327">
        <f t="shared" si="356"/>
        <v>1.7521715781818128</v>
      </c>
      <c r="CL91" s="327">
        <f t="shared" si="356"/>
        <v>2.8107752399999968</v>
      </c>
      <c r="CM91" s="327">
        <f t="shared" si="356"/>
        <v>17.660153866415136</v>
      </c>
      <c r="CN91" s="327">
        <f t="shared" si="356"/>
        <v>3.1867620578181879</v>
      </c>
      <c r="CO91" s="327">
        <f t="shared" si="356"/>
        <v>3.6217272000000014</v>
      </c>
      <c r="CP91" s="327">
        <f t="shared" si="356"/>
        <v>1.8600718500000004</v>
      </c>
      <c r="CQ91" s="327">
        <f t="shared" si="356"/>
        <v>1.8600718500000004</v>
      </c>
      <c r="CR91" s="327">
        <f t="shared" si="356"/>
        <v>1.7670682575000001</v>
      </c>
      <c r="CS91" s="327">
        <f t="shared" si="356"/>
        <v>1.8600718500000004</v>
      </c>
      <c r="CT91" s="322">
        <f t="shared" si="356"/>
        <v>1.8600718500000004</v>
      </c>
    </row>
    <row r="92" spans="1:98" s="160" customFormat="1" x14ac:dyDescent="0.25">
      <c r="A92" s="4" t="s">
        <v>189</v>
      </c>
      <c r="B92" s="15" t="s">
        <v>2</v>
      </c>
      <c r="C92" s="186">
        <f t="shared" ref="C92:N92" si="376">IFERROR(C80/C56,"")</f>
        <v>1.1428571428571428</v>
      </c>
      <c r="D92" s="186">
        <f t="shared" si="376"/>
        <v>1.1818181818181819</v>
      </c>
      <c r="E92" s="186">
        <f t="shared" si="376"/>
        <v>1.375</v>
      </c>
      <c r="F92" s="186">
        <f t="shared" si="376"/>
        <v>1</v>
      </c>
      <c r="G92" s="186">
        <f t="shared" si="376"/>
        <v>1.0769230769230769</v>
      </c>
      <c r="H92" s="186">
        <f t="shared" si="376"/>
        <v>1.2407407407407407</v>
      </c>
      <c r="I92" s="186">
        <f t="shared" si="376"/>
        <v>1.375</v>
      </c>
      <c r="J92" s="186">
        <f t="shared" si="376"/>
        <v>1.3833333333333333</v>
      </c>
      <c r="K92" s="186">
        <f t="shared" si="376"/>
        <v>1.3114754098360655</v>
      </c>
      <c r="L92" s="186">
        <f t="shared" si="376"/>
        <v>1.3137254901960784</v>
      </c>
      <c r="M92" s="186">
        <f t="shared" si="376"/>
        <v>1.7746478873239437</v>
      </c>
      <c r="N92" s="187">
        <f t="shared" si="376"/>
        <v>2.1111111111111112</v>
      </c>
      <c r="O92" s="1281">
        <v>1.5185185185185199</v>
      </c>
      <c r="P92" s="1282">
        <v>1.5714285714285701</v>
      </c>
      <c r="Q92" s="1283">
        <v>1.6315789473684199</v>
      </c>
      <c r="R92" s="1284">
        <v>1.2962962962963001</v>
      </c>
      <c r="S92" s="1285">
        <v>1.31578947368421</v>
      </c>
      <c r="T92" s="1286">
        <v>1.4528301886792501</v>
      </c>
      <c r="U92" s="1287">
        <v>1.4347826086956501</v>
      </c>
      <c r="V92" s="1288">
        <v>1.3888888888888899</v>
      </c>
      <c r="W92" s="1289">
        <v>1.93243243243243</v>
      </c>
      <c r="X92" s="1290">
        <v>1.3571428571428601</v>
      </c>
      <c r="Y92" s="1291">
        <v>1.8</v>
      </c>
      <c r="Z92" s="1292">
        <v>2.11851851851852</v>
      </c>
      <c r="AA92" s="2126">
        <v>1.51</v>
      </c>
      <c r="AB92" s="2127">
        <v>1.4318181818181801</v>
      </c>
      <c r="AC92" s="2128">
        <v>1.98529411764706</v>
      </c>
      <c r="AD92" s="2129">
        <v>1.94827586206897</v>
      </c>
      <c r="AE92" s="2130">
        <v>2.2156862745098</v>
      </c>
      <c r="AF92" s="2131">
        <v>2.1595744680851099</v>
      </c>
      <c r="AG92" s="2132">
        <v>2.3666666666666698</v>
      </c>
      <c r="AH92" s="321">
        <v>1.5</v>
      </c>
      <c r="AI92" s="321">
        <v>1.5</v>
      </c>
      <c r="AJ92" s="321">
        <f t="shared" si="358"/>
        <v>1.4249999999999998</v>
      </c>
      <c r="AK92" s="321">
        <v>1.5</v>
      </c>
      <c r="AL92" s="322">
        <v>1.5</v>
      </c>
      <c r="AM92" s="326">
        <f t="shared" si="359"/>
        <v>1.5553000000000001</v>
      </c>
      <c r="AN92" s="327">
        <f t="shared" si="338"/>
        <v>1.4604545454545437</v>
      </c>
      <c r="AO92" s="327">
        <f t="shared" si="360"/>
        <v>2.0250000000000012</v>
      </c>
      <c r="AP92" s="327">
        <f t="shared" si="339"/>
        <v>1.9872413793103494</v>
      </c>
      <c r="AQ92" s="327">
        <f t="shared" si="361"/>
        <v>2.2599999999999962</v>
      </c>
      <c r="AR92" s="327">
        <f t="shared" si="340"/>
        <v>2.2027659574468119</v>
      </c>
      <c r="AS92" s="327">
        <f t="shared" si="341"/>
        <v>2.4613333333333367</v>
      </c>
      <c r="AT92" s="327">
        <f t="shared" si="362"/>
        <v>1.5750000000000002</v>
      </c>
      <c r="AU92" s="327">
        <f t="shared" si="363"/>
        <v>1.5750000000000002</v>
      </c>
      <c r="AV92" s="327">
        <f t="shared" si="364"/>
        <v>1.4962499999999999</v>
      </c>
      <c r="AW92" s="327">
        <f t="shared" si="365"/>
        <v>1.5750000000000002</v>
      </c>
      <c r="AX92" s="322">
        <f t="shared" si="366"/>
        <v>1.5750000000000002</v>
      </c>
      <c r="AY92" s="326">
        <f t="shared" si="367"/>
        <v>1.6330650000000002</v>
      </c>
      <c r="AZ92" s="327">
        <f t="shared" si="343"/>
        <v>1.533477272727271</v>
      </c>
      <c r="BA92" s="327">
        <f t="shared" si="344"/>
        <v>2.1262500000000015</v>
      </c>
      <c r="BB92" s="327">
        <f t="shared" si="345"/>
        <v>2.0866034482758669</v>
      </c>
      <c r="BC92" s="327">
        <f t="shared" si="346"/>
        <v>2.3729999999999962</v>
      </c>
      <c r="BD92" s="327">
        <f t="shared" si="347"/>
        <v>2.3129042553191526</v>
      </c>
      <c r="BE92" s="327">
        <f t="shared" si="348"/>
        <v>2.5844000000000036</v>
      </c>
      <c r="BF92" s="327">
        <f t="shared" si="349"/>
        <v>1.6537500000000003</v>
      </c>
      <c r="BG92" s="327">
        <f t="shared" si="350"/>
        <v>1.6537500000000003</v>
      </c>
      <c r="BH92" s="327">
        <f t="shared" si="351"/>
        <v>1.5710624999999998</v>
      </c>
      <c r="BI92" s="327">
        <f t="shared" si="352"/>
        <v>1.6537500000000003</v>
      </c>
      <c r="BJ92" s="327">
        <f t="shared" si="353"/>
        <v>1.6537500000000003</v>
      </c>
      <c r="BK92" s="326">
        <f t="shared" si="371"/>
        <v>1.6820569500000002</v>
      </c>
      <c r="BL92" s="327">
        <f t="shared" si="372"/>
        <v>1.5794815909090891</v>
      </c>
      <c r="BM92" s="327">
        <f t="shared" si="354"/>
        <v>2.1900375000000016</v>
      </c>
      <c r="BN92" s="327">
        <f t="shared" si="354"/>
        <v>2.149201551724143</v>
      </c>
      <c r="BO92" s="327">
        <f t="shared" si="354"/>
        <v>2.4441899999999963</v>
      </c>
      <c r="BP92" s="327">
        <f t="shared" si="354"/>
        <v>2.3822913829787273</v>
      </c>
      <c r="BQ92" s="327">
        <f t="shared" si="354"/>
        <v>2.6619320000000037</v>
      </c>
      <c r="BR92" s="327">
        <f t="shared" si="354"/>
        <v>1.7033625000000003</v>
      </c>
      <c r="BS92" s="327">
        <f t="shared" si="354"/>
        <v>1.7033625000000003</v>
      </c>
      <c r="BT92" s="327">
        <f t="shared" si="354"/>
        <v>1.6181943749999999</v>
      </c>
      <c r="BU92" s="327">
        <f t="shared" si="354"/>
        <v>1.7033625000000003</v>
      </c>
      <c r="BV92" s="327">
        <f t="shared" si="354"/>
        <v>1.7033625000000003</v>
      </c>
      <c r="BW92" s="326">
        <f t="shared" si="368"/>
        <v>1.7493392280000002</v>
      </c>
      <c r="BX92" s="327">
        <f t="shared" si="355"/>
        <v>1.6426608545454529</v>
      </c>
      <c r="BY92" s="327">
        <f t="shared" si="355"/>
        <v>2.277639000000002</v>
      </c>
      <c r="BZ92" s="327">
        <f t="shared" si="355"/>
        <v>2.2351696137931087</v>
      </c>
      <c r="CA92" s="327">
        <f t="shared" si="355"/>
        <v>2.5419575999999964</v>
      </c>
      <c r="CB92" s="327">
        <f t="shared" si="355"/>
        <v>2.4775830382978765</v>
      </c>
      <c r="CC92" s="327">
        <f t="shared" si="355"/>
        <v>2.7684092800000042</v>
      </c>
      <c r="CD92" s="327">
        <f t="shared" si="355"/>
        <v>1.7714970000000003</v>
      </c>
      <c r="CE92" s="327">
        <f t="shared" si="355"/>
        <v>1.7714970000000003</v>
      </c>
      <c r="CF92" s="327">
        <f t="shared" si="355"/>
        <v>1.68292215</v>
      </c>
      <c r="CG92" s="327">
        <f t="shared" si="355"/>
        <v>1.7714970000000003</v>
      </c>
      <c r="CH92" s="322">
        <f t="shared" si="355"/>
        <v>1.7714970000000003</v>
      </c>
      <c r="CI92" s="326">
        <f t="shared" si="369"/>
        <v>1.8368061894000003</v>
      </c>
      <c r="CJ92" s="327">
        <f t="shared" si="356"/>
        <v>1.7247938972727255</v>
      </c>
      <c r="CK92" s="327">
        <f t="shared" si="356"/>
        <v>2.3915209500000021</v>
      </c>
      <c r="CL92" s="327">
        <f t="shared" si="356"/>
        <v>2.3469280944827644</v>
      </c>
      <c r="CM92" s="327">
        <f t="shared" si="356"/>
        <v>2.6690554799999964</v>
      </c>
      <c r="CN92" s="327">
        <f t="shared" si="356"/>
        <v>2.6014621902127706</v>
      </c>
      <c r="CO92" s="327">
        <f t="shared" si="356"/>
        <v>2.9068297440000044</v>
      </c>
      <c r="CP92" s="327">
        <f t="shared" si="356"/>
        <v>1.8600718500000004</v>
      </c>
      <c r="CQ92" s="327">
        <f t="shared" si="356"/>
        <v>1.8600718500000004</v>
      </c>
      <c r="CR92" s="327">
        <f t="shared" si="356"/>
        <v>1.7670682575000001</v>
      </c>
      <c r="CS92" s="327">
        <f t="shared" si="356"/>
        <v>1.8600718500000004</v>
      </c>
      <c r="CT92" s="322">
        <f t="shared" si="356"/>
        <v>1.8600718500000004</v>
      </c>
    </row>
    <row r="93" spans="1:98" s="160" customFormat="1" x14ac:dyDescent="0.25">
      <c r="A93" s="4" t="s">
        <v>190</v>
      </c>
      <c r="B93" s="15" t="s">
        <v>150</v>
      </c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7"/>
      <c r="O93" s="1377"/>
      <c r="P93" s="1377"/>
      <c r="Q93" s="1377"/>
      <c r="R93" s="1377"/>
      <c r="S93" s="1377"/>
      <c r="T93" s="1377"/>
      <c r="U93" s="1377"/>
      <c r="V93" s="1377"/>
      <c r="W93" s="1377"/>
      <c r="X93" s="1377"/>
      <c r="Y93" s="1377"/>
      <c r="Z93" s="1377"/>
      <c r="AA93" s="1377"/>
      <c r="AB93" s="2133">
        <v>1.17741935483871</v>
      </c>
      <c r="AC93" s="2134">
        <v>1.2741935483871001</v>
      </c>
      <c r="AD93" s="2135">
        <v>1.6142857142857101</v>
      </c>
      <c r="AE93" s="2136">
        <v>1.26086956521739</v>
      </c>
      <c r="AF93" s="2137">
        <v>1</v>
      </c>
      <c r="AG93" s="2138">
        <v>1.25</v>
      </c>
      <c r="AH93" s="321"/>
      <c r="AI93" s="321"/>
      <c r="AJ93" s="321"/>
      <c r="AK93" s="321"/>
      <c r="AL93" s="322"/>
      <c r="AM93" s="327"/>
      <c r="AN93" s="327"/>
      <c r="AO93" s="327"/>
      <c r="AP93" s="327"/>
      <c r="AQ93" s="327"/>
      <c r="AR93" s="327"/>
      <c r="AS93" s="327"/>
      <c r="AT93" s="327"/>
      <c r="AU93" s="327"/>
      <c r="AV93" s="327"/>
      <c r="AW93" s="327"/>
      <c r="AX93" s="322"/>
      <c r="AY93" s="327"/>
      <c r="AZ93" s="327"/>
      <c r="BA93" s="327"/>
      <c r="BB93" s="327"/>
      <c r="BC93" s="327"/>
      <c r="BD93" s="327"/>
      <c r="BE93" s="327"/>
      <c r="BF93" s="327"/>
      <c r="BG93" s="327"/>
      <c r="BH93" s="327"/>
      <c r="BI93" s="327"/>
      <c r="BJ93" s="327"/>
      <c r="BK93" s="327"/>
      <c r="BL93" s="327"/>
      <c r="BM93" s="327"/>
      <c r="BN93" s="327"/>
      <c r="BO93" s="327"/>
      <c r="BP93" s="327"/>
      <c r="BQ93" s="327"/>
      <c r="BR93" s="327"/>
      <c r="BS93" s="327"/>
      <c r="BT93" s="327"/>
      <c r="BU93" s="327"/>
      <c r="BV93" s="327"/>
      <c r="BW93" s="327"/>
      <c r="BX93" s="327"/>
      <c r="BY93" s="327"/>
      <c r="BZ93" s="327"/>
      <c r="CA93" s="327"/>
      <c r="CB93" s="327"/>
      <c r="CC93" s="327"/>
      <c r="CD93" s="327"/>
      <c r="CE93" s="327"/>
      <c r="CF93" s="327"/>
      <c r="CG93" s="327"/>
      <c r="CH93" s="322"/>
      <c r="CI93" s="327"/>
      <c r="CJ93" s="327"/>
      <c r="CK93" s="327"/>
      <c r="CL93" s="327"/>
      <c r="CM93" s="327"/>
      <c r="CN93" s="327"/>
      <c r="CO93" s="327"/>
      <c r="CP93" s="327"/>
      <c r="CQ93" s="327"/>
      <c r="CR93" s="327"/>
      <c r="CS93" s="327"/>
      <c r="CT93" s="322"/>
    </row>
    <row r="94" spans="1:98" s="188" customFormat="1" x14ac:dyDescent="0.25">
      <c r="A94" s="5"/>
      <c r="B94" s="16" t="s">
        <v>3</v>
      </c>
      <c r="C94" s="189">
        <f t="shared" ref="C94:BN94" si="377">IFERROR(C82/C58,"")</f>
        <v>1.264406779661017</v>
      </c>
      <c r="D94" s="189">
        <f t="shared" si="377"/>
        <v>1.3964757709251101</v>
      </c>
      <c r="E94" s="189">
        <f t="shared" si="377"/>
        <v>1.6830065359477124</v>
      </c>
      <c r="F94" s="189">
        <f t="shared" si="377"/>
        <v>1.645</v>
      </c>
      <c r="G94" s="189">
        <f t="shared" si="377"/>
        <v>1.3819742489270386</v>
      </c>
      <c r="H94" s="189">
        <f t="shared" si="377"/>
        <v>1.4788990825688073</v>
      </c>
      <c r="I94" s="189">
        <f t="shared" si="377"/>
        <v>1.5135658914728682</v>
      </c>
      <c r="J94" s="189">
        <f t="shared" si="377"/>
        <v>1.4085510688836105</v>
      </c>
      <c r="K94" s="189">
        <f t="shared" si="377"/>
        <v>1.5843071786310519</v>
      </c>
      <c r="L94" s="189">
        <f t="shared" si="377"/>
        <v>1.534412955465587</v>
      </c>
      <c r="M94" s="189">
        <f t="shared" si="377"/>
        <v>1.978688524590164</v>
      </c>
      <c r="N94" s="190">
        <f t="shared" si="377"/>
        <v>2.1157894736842104</v>
      </c>
      <c r="O94" s="189">
        <f t="shared" si="377"/>
        <v>1.4481327800829875</v>
      </c>
      <c r="P94" s="189">
        <f t="shared" si="377"/>
        <v>1.4334763948497855</v>
      </c>
      <c r="Q94" s="189">
        <f t="shared" si="377"/>
        <v>1.8980477223427332</v>
      </c>
      <c r="R94" s="189">
        <f t="shared" si="377"/>
        <v>1.8990610328638498</v>
      </c>
      <c r="S94" s="189">
        <f t="shared" si="377"/>
        <v>1.5811764705882352</v>
      </c>
      <c r="T94" s="189">
        <f t="shared" si="377"/>
        <v>1.7663230240549828</v>
      </c>
      <c r="U94" s="191">
        <f t="shared" si="377"/>
        <v>1.6004464285714286</v>
      </c>
      <c r="V94" s="191">
        <f t="shared" si="377"/>
        <v>1.6258741258741258</v>
      </c>
      <c r="W94" s="191">
        <f t="shared" si="377"/>
        <v>2.046653144016227</v>
      </c>
      <c r="X94" s="191">
        <f t="shared" si="377"/>
        <v>1.6898876404494383</v>
      </c>
      <c r="Y94" s="191">
        <f t="shared" si="377"/>
        <v>2.1427255985267033</v>
      </c>
      <c r="Z94" s="192">
        <f t="shared" si="377"/>
        <v>2.2047193877551021</v>
      </c>
      <c r="AA94" s="193">
        <f t="shared" si="377"/>
        <v>1.6967213114754098</v>
      </c>
      <c r="AB94" s="193">
        <f t="shared" si="377"/>
        <v>1.5032822757111597</v>
      </c>
      <c r="AC94" s="193">
        <f t="shared" si="377"/>
        <v>1.8523489932885906</v>
      </c>
      <c r="AD94" s="193">
        <f t="shared" si="377"/>
        <v>1.7242562929061784</v>
      </c>
      <c r="AE94" s="193">
        <f t="shared" si="377"/>
        <v>3.1839207048458151</v>
      </c>
      <c r="AF94" s="193">
        <f t="shared" si="377"/>
        <v>1.8550863723608446</v>
      </c>
      <c r="AG94" s="193">
        <f t="shared" si="377"/>
        <v>1.8251173708920188</v>
      </c>
      <c r="AH94" s="193">
        <f t="shared" si="377"/>
        <v>1.7238737792486276</v>
      </c>
      <c r="AI94" s="193">
        <f t="shared" si="377"/>
        <v>1.726598209444093</v>
      </c>
      <c r="AJ94" s="193">
        <f t="shared" si="377"/>
        <v>1.648352076019922</v>
      </c>
      <c r="AK94" s="193">
        <f t="shared" si="377"/>
        <v>1.7447858062105925</v>
      </c>
      <c r="AL94" s="194">
        <f t="shared" si="377"/>
        <v>1.7330577942424135</v>
      </c>
      <c r="AM94" s="193">
        <f t="shared" si="377"/>
        <v>1.6129454675624475</v>
      </c>
      <c r="AN94" s="193">
        <f t="shared" si="377"/>
        <v>1.4870510914948747</v>
      </c>
      <c r="AO94" s="193">
        <f t="shared" si="377"/>
        <v>1.7554289886761787</v>
      </c>
      <c r="AP94" s="193">
        <f t="shared" si="377"/>
        <v>1.9616761809799055</v>
      </c>
      <c r="AQ94" s="193">
        <f t="shared" si="377"/>
        <v>6.427223920356643</v>
      </c>
      <c r="AR94" s="193">
        <f t="shared" si="377"/>
        <v>2.1319158961548434</v>
      </c>
      <c r="AS94" s="193">
        <f t="shared" si="377"/>
        <v>2.2048309816875267</v>
      </c>
      <c r="AT94" s="193">
        <f t="shared" si="377"/>
        <v>1.8455051104703555</v>
      </c>
      <c r="AU94" s="193">
        <f t="shared" si="377"/>
        <v>1.8415633673458394</v>
      </c>
      <c r="AV94" s="193">
        <f t="shared" si="377"/>
        <v>1.7520049206349768</v>
      </c>
      <c r="AW94" s="193">
        <f t="shared" si="377"/>
        <v>1.8416849924120025</v>
      </c>
      <c r="AX94" s="194">
        <f t="shared" si="377"/>
        <v>1.8313773588070568</v>
      </c>
      <c r="AY94" s="193">
        <f t="shared" si="377"/>
        <v>1.7057866628654494</v>
      </c>
      <c r="AZ94" s="193">
        <f t="shared" si="377"/>
        <v>1.5874667167398786</v>
      </c>
      <c r="BA94" s="193">
        <f t="shared" si="377"/>
        <v>1.8524966103320868</v>
      </c>
      <c r="BB94" s="193">
        <f t="shared" si="377"/>
        <v>2.0402951860943963</v>
      </c>
      <c r="BC94" s="193">
        <f t="shared" si="377"/>
        <v>6.6381743143956955</v>
      </c>
      <c r="BD94" s="193">
        <f t="shared" si="377"/>
        <v>2.2422919488161508</v>
      </c>
      <c r="BE94" s="193">
        <f t="shared" si="377"/>
        <v>2.3199067957129107</v>
      </c>
      <c r="BF94" s="193">
        <f t="shared" si="377"/>
        <v>1.9257399376847224</v>
      </c>
      <c r="BG94" s="193">
        <f t="shared" si="377"/>
        <v>1.9139070367196942</v>
      </c>
      <c r="BH94" s="193">
        <f t="shared" si="377"/>
        <v>1.8156158712486257</v>
      </c>
      <c r="BI94" s="193">
        <f t="shared" si="377"/>
        <v>1.9078214223963175</v>
      </c>
      <c r="BJ94" s="194">
        <f t="shared" si="377"/>
        <v>1.9011130623953227</v>
      </c>
      <c r="BK94" s="193">
        <f t="shared" si="377"/>
        <v>1.7430184519256517</v>
      </c>
      <c r="BL94" s="193">
        <f t="shared" si="377"/>
        <v>1.6159033264180855</v>
      </c>
      <c r="BM94" s="193">
        <f t="shared" si="377"/>
        <v>1.9053348014502596</v>
      </c>
      <c r="BN94" s="193">
        <f t="shared" si="377"/>
        <v>2.1214092266423101</v>
      </c>
      <c r="BO94" s="193">
        <f t="shared" ref="BO94:CT94" si="378">IFERROR(BO82/BO58,"")</f>
        <v>7.148061378297669</v>
      </c>
      <c r="BP94" s="193">
        <f t="shared" si="378"/>
        <v>2.3341433950065831</v>
      </c>
      <c r="BQ94" s="193">
        <f t="shared" si="378"/>
        <v>2.4193672449402119</v>
      </c>
      <c r="BR94" s="193">
        <f t="shared" si="378"/>
        <v>1.9750531422441757</v>
      </c>
      <c r="BS94" s="193">
        <f t="shared" si="378"/>
        <v>1.965107166839223</v>
      </c>
      <c r="BT94" s="193">
        <f t="shared" si="378"/>
        <v>1.8647849721553047</v>
      </c>
      <c r="BU94" s="193">
        <f t="shared" si="378"/>
        <v>1.9590906489715105</v>
      </c>
      <c r="BV94" s="194">
        <f t="shared" si="378"/>
        <v>1.9513121507146998</v>
      </c>
      <c r="BW94" s="193">
        <f t="shared" si="378"/>
        <v>1.8082017788034348</v>
      </c>
      <c r="BX94" s="193">
        <f t="shared" si="378"/>
        <v>1.6712096600872539</v>
      </c>
      <c r="BY94" s="193">
        <f t="shared" si="378"/>
        <v>1.9788590655092437</v>
      </c>
      <c r="BZ94" s="193">
        <f t="shared" si="378"/>
        <v>2.2110236567250507</v>
      </c>
      <c r="CA94" s="193">
        <f t="shared" si="378"/>
        <v>7.4058706790658313</v>
      </c>
      <c r="CB94" s="193">
        <f t="shared" si="378"/>
        <v>2.4253393395307947</v>
      </c>
      <c r="CC94" s="193">
        <f t="shared" si="378"/>
        <v>2.5112184800649731</v>
      </c>
      <c r="CD94" s="193">
        <f t="shared" si="378"/>
        <v>2.0551391217713815</v>
      </c>
      <c r="CE94" s="193">
        <f t="shared" si="378"/>
        <v>2.0454176295147071</v>
      </c>
      <c r="CF94" s="193">
        <f t="shared" si="378"/>
        <v>1.941251893832916</v>
      </c>
      <c r="CG94" s="193">
        <f t="shared" si="378"/>
        <v>2.0401481325104185</v>
      </c>
      <c r="CH94" s="194">
        <f t="shared" si="378"/>
        <v>2.0326312736648524</v>
      </c>
      <c r="CI94" s="193">
        <f t="shared" si="378"/>
        <v>1.8999172074454531</v>
      </c>
      <c r="CJ94" s="193">
        <f t="shared" si="378"/>
        <v>1.7555232704180295</v>
      </c>
      <c r="CK94" s="193">
        <f t="shared" si="378"/>
        <v>2.0743096360449544</v>
      </c>
      <c r="CL94" s="193">
        <f t="shared" si="378"/>
        <v>2.3227839224925186</v>
      </c>
      <c r="CM94" s="193">
        <f t="shared" si="378"/>
        <v>7.8592342807383702</v>
      </c>
      <c r="CN94" s="193">
        <f t="shared" si="378"/>
        <v>2.5503019896566097</v>
      </c>
      <c r="CO94" s="193">
        <f t="shared" si="378"/>
        <v>2.6416947622015314</v>
      </c>
      <c r="CP94" s="193">
        <f t="shared" si="378"/>
        <v>2.1570801363057561</v>
      </c>
      <c r="CQ94" s="193">
        <f t="shared" si="378"/>
        <v>2.1467474411293779</v>
      </c>
      <c r="CR94" s="193">
        <f t="shared" si="378"/>
        <v>2.0371631760982458</v>
      </c>
      <c r="CS94" s="193">
        <f t="shared" si="378"/>
        <v>2.1408253932324768</v>
      </c>
      <c r="CT94" s="194">
        <f t="shared" si="378"/>
        <v>2.1327094632686676</v>
      </c>
    </row>
    <row r="96" spans="1:98" s="4" customFormat="1" x14ac:dyDescent="0.25">
      <c r="A96" s="116"/>
      <c r="B96"/>
      <c r="C9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12"/>
    </row>
    <row r="97" spans="1:98" s="104" customFormat="1" x14ac:dyDescent="0.25">
      <c r="B97" s="104" t="s">
        <v>14</v>
      </c>
      <c r="C97" s="104">
        <f t="shared" ref="C97:BN97" si="379">C61</f>
        <v>42005</v>
      </c>
      <c r="D97" s="104">
        <f t="shared" si="379"/>
        <v>42036</v>
      </c>
      <c r="E97" s="104">
        <f t="shared" si="379"/>
        <v>42064</v>
      </c>
      <c r="F97" s="104">
        <f t="shared" si="379"/>
        <v>42095</v>
      </c>
      <c r="G97" s="104">
        <f t="shared" si="379"/>
        <v>42125</v>
      </c>
      <c r="H97" s="104">
        <f t="shared" si="379"/>
        <v>42156</v>
      </c>
      <c r="I97" s="104">
        <f t="shared" si="379"/>
        <v>42186</v>
      </c>
      <c r="J97" s="104">
        <f t="shared" si="379"/>
        <v>42217</v>
      </c>
      <c r="K97" s="104">
        <f t="shared" si="379"/>
        <v>42248</v>
      </c>
      <c r="L97" s="104">
        <f t="shared" si="379"/>
        <v>42278</v>
      </c>
      <c r="M97" s="104">
        <f t="shared" si="379"/>
        <v>42309</v>
      </c>
      <c r="N97" s="105">
        <f t="shared" si="379"/>
        <v>42339</v>
      </c>
      <c r="O97" s="104">
        <f t="shared" si="379"/>
        <v>42370</v>
      </c>
      <c r="P97" s="104">
        <f t="shared" si="379"/>
        <v>42401</v>
      </c>
      <c r="Q97" s="104">
        <f t="shared" si="379"/>
        <v>42430</v>
      </c>
      <c r="R97" s="104">
        <f t="shared" si="379"/>
        <v>42461</v>
      </c>
      <c r="S97" s="104">
        <f t="shared" si="379"/>
        <v>42491</v>
      </c>
      <c r="T97" s="104">
        <f t="shared" si="379"/>
        <v>42522</v>
      </c>
      <c r="U97" s="113">
        <f t="shared" si="379"/>
        <v>42552</v>
      </c>
      <c r="V97" s="113">
        <f t="shared" si="379"/>
        <v>42583</v>
      </c>
      <c r="W97" s="113">
        <f t="shared" si="379"/>
        <v>42614</v>
      </c>
      <c r="X97" s="113">
        <f t="shared" si="379"/>
        <v>42644</v>
      </c>
      <c r="Y97" s="113">
        <f t="shared" si="379"/>
        <v>42675</v>
      </c>
      <c r="Z97" s="117">
        <f t="shared" si="379"/>
        <v>42705</v>
      </c>
      <c r="AA97" s="104">
        <f t="shared" si="379"/>
        <v>42752</v>
      </c>
      <c r="AB97" s="104">
        <f t="shared" si="379"/>
        <v>42783</v>
      </c>
      <c r="AC97" s="104">
        <f t="shared" si="379"/>
        <v>42811</v>
      </c>
      <c r="AD97" s="104">
        <f t="shared" si="379"/>
        <v>42842</v>
      </c>
      <c r="AE97" s="104">
        <f t="shared" si="379"/>
        <v>42872</v>
      </c>
      <c r="AF97" s="104">
        <f t="shared" si="379"/>
        <v>42903</v>
      </c>
      <c r="AG97" s="104">
        <f t="shared" si="379"/>
        <v>42933</v>
      </c>
      <c r="AH97" s="104">
        <f t="shared" si="379"/>
        <v>42964</v>
      </c>
      <c r="AI97" s="104">
        <f t="shared" si="379"/>
        <v>42995</v>
      </c>
      <c r="AJ97" s="104">
        <f t="shared" si="379"/>
        <v>43025</v>
      </c>
      <c r="AK97" s="104">
        <f t="shared" si="379"/>
        <v>43056</v>
      </c>
      <c r="AL97" s="105">
        <f t="shared" si="379"/>
        <v>43086</v>
      </c>
      <c r="AM97" s="104">
        <f t="shared" si="379"/>
        <v>43118</v>
      </c>
      <c r="AN97" s="104">
        <f t="shared" si="379"/>
        <v>43149</v>
      </c>
      <c r="AO97" s="104">
        <f t="shared" si="379"/>
        <v>43177</v>
      </c>
      <c r="AP97" s="104">
        <f t="shared" si="379"/>
        <v>43208</v>
      </c>
      <c r="AQ97" s="104">
        <f t="shared" si="379"/>
        <v>43238</v>
      </c>
      <c r="AR97" s="104">
        <f t="shared" si="379"/>
        <v>43269</v>
      </c>
      <c r="AS97" s="104">
        <f t="shared" si="379"/>
        <v>43299</v>
      </c>
      <c r="AT97" s="104">
        <f t="shared" si="379"/>
        <v>43330</v>
      </c>
      <c r="AU97" s="104">
        <f t="shared" si="379"/>
        <v>43361</v>
      </c>
      <c r="AV97" s="104">
        <f t="shared" si="379"/>
        <v>43391</v>
      </c>
      <c r="AW97" s="104">
        <f t="shared" si="379"/>
        <v>43422</v>
      </c>
      <c r="AX97" s="105">
        <f t="shared" si="379"/>
        <v>43452</v>
      </c>
      <c r="AY97" s="104">
        <f t="shared" si="379"/>
        <v>43483</v>
      </c>
      <c r="AZ97" s="104">
        <f t="shared" si="379"/>
        <v>43514</v>
      </c>
      <c r="BA97" s="104">
        <f t="shared" si="379"/>
        <v>43542</v>
      </c>
      <c r="BB97" s="104">
        <f t="shared" si="379"/>
        <v>43573</v>
      </c>
      <c r="BC97" s="104">
        <f t="shared" si="379"/>
        <v>43603</v>
      </c>
      <c r="BD97" s="104">
        <f t="shared" si="379"/>
        <v>43634</v>
      </c>
      <c r="BE97" s="104">
        <f t="shared" si="379"/>
        <v>43664</v>
      </c>
      <c r="BF97" s="104">
        <f t="shared" si="379"/>
        <v>43695</v>
      </c>
      <c r="BG97" s="104">
        <f t="shared" si="379"/>
        <v>43726</v>
      </c>
      <c r="BH97" s="104">
        <f t="shared" si="379"/>
        <v>43756</v>
      </c>
      <c r="BI97" s="104">
        <f t="shared" si="379"/>
        <v>43787</v>
      </c>
      <c r="BJ97" s="105">
        <f t="shared" si="379"/>
        <v>43817</v>
      </c>
      <c r="BK97" s="104">
        <f t="shared" si="379"/>
        <v>43848</v>
      </c>
      <c r="BL97" s="104">
        <f t="shared" si="379"/>
        <v>43879</v>
      </c>
      <c r="BM97" s="104">
        <f t="shared" si="379"/>
        <v>43908</v>
      </c>
      <c r="BN97" s="104">
        <f t="shared" si="379"/>
        <v>43939</v>
      </c>
      <c r="BO97" s="104">
        <f t="shared" ref="BO97:CT97" si="380">BO61</f>
        <v>43969</v>
      </c>
      <c r="BP97" s="104">
        <f t="shared" si="380"/>
        <v>44000</v>
      </c>
      <c r="BQ97" s="104">
        <f t="shared" si="380"/>
        <v>44030</v>
      </c>
      <c r="BR97" s="104">
        <f t="shared" si="380"/>
        <v>44061</v>
      </c>
      <c r="BS97" s="104">
        <f t="shared" si="380"/>
        <v>44092</v>
      </c>
      <c r="BT97" s="104">
        <f t="shared" si="380"/>
        <v>44122</v>
      </c>
      <c r="BU97" s="104">
        <f t="shared" si="380"/>
        <v>44153</v>
      </c>
      <c r="BV97" s="105">
        <f t="shared" si="380"/>
        <v>44183</v>
      </c>
      <c r="BW97" s="104">
        <f t="shared" si="380"/>
        <v>44214</v>
      </c>
      <c r="BX97" s="104">
        <f t="shared" si="380"/>
        <v>44245</v>
      </c>
      <c r="BY97" s="104">
        <f t="shared" si="380"/>
        <v>44273</v>
      </c>
      <c r="BZ97" s="104">
        <f t="shared" si="380"/>
        <v>44304</v>
      </c>
      <c r="CA97" s="104">
        <f t="shared" si="380"/>
        <v>44334</v>
      </c>
      <c r="CB97" s="104">
        <f t="shared" si="380"/>
        <v>44365</v>
      </c>
      <c r="CC97" s="104">
        <f t="shared" si="380"/>
        <v>44395</v>
      </c>
      <c r="CD97" s="104">
        <f t="shared" si="380"/>
        <v>44426</v>
      </c>
      <c r="CE97" s="104">
        <f t="shared" si="380"/>
        <v>44457</v>
      </c>
      <c r="CF97" s="104">
        <f t="shared" si="380"/>
        <v>44487</v>
      </c>
      <c r="CG97" s="104">
        <f t="shared" si="380"/>
        <v>44518</v>
      </c>
      <c r="CH97" s="105">
        <f t="shared" si="380"/>
        <v>44548</v>
      </c>
      <c r="CI97" s="104">
        <f t="shared" si="380"/>
        <v>44579</v>
      </c>
      <c r="CJ97" s="104">
        <f t="shared" si="380"/>
        <v>44610</v>
      </c>
      <c r="CK97" s="104">
        <f t="shared" si="380"/>
        <v>44638</v>
      </c>
      <c r="CL97" s="104">
        <f t="shared" si="380"/>
        <v>44669</v>
      </c>
      <c r="CM97" s="104">
        <f t="shared" si="380"/>
        <v>44699</v>
      </c>
      <c r="CN97" s="104">
        <f t="shared" si="380"/>
        <v>44730</v>
      </c>
      <c r="CO97" s="104">
        <f t="shared" si="380"/>
        <v>44760</v>
      </c>
      <c r="CP97" s="104">
        <f t="shared" si="380"/>
        <v>44791</v>
      </c>
      <c r="CQ97" s="104">
        <f t="shared" si="380"/>
        <v>44822</v>
      </c>
      <c r="CR97" s="104">
        <f t="shared" si="380"/>
        <v>44852</v>
      </c>
      <c r="CS97" s="104">
        <f t="shared" si="380"/>
        <v>44883</v>
      </c>
      <c r="CT97" s="105">
        <f t="shared" si="380"/>
        <v>44913</v>
      </c>
    </row>
    <row r="98" spans="1:98" s="167" customFormat="1" x14ac:dyDescent="0.25">
      <c r="A98" s="13" t="s">
        <v>191</v>
      </c>
      <c r="B98" s="15" t="s">
        <v>142</v>
      </c>
      <c r="C98" s="167">
        <f>IFERROR(C22/C74,"")</f>
        <v>24.565066666666667</v>
      </c>
      <c r="D98" s="167">
        <f t="shared" ref="D98:N98" si="381">IFERROR(D22/D74,"")</f>
        <v>18.591706896551724</v>
      </c>
      <c r="E98" s="167">
        <f t="shared" si="381"/>
        <v>28.496982608695649</v>
      </c>
      <c r="F98" s="167">
        <f t="shared" si="381"/>
        <v>31.991796666666669</v>
      </c>
      <c r="G98" s="167">
        <f t="shared" si="381"/>
        <v>26.556025125628143</v>
      </c>
      <c r="H98" s="167">
        <f t="shared" si="381"/>
        <v>34.870864197530871</v>
      </c>
      <c r="I98" s="167">
        <f t="shared" si="381"/>
        <v>38.586123015873014</v>
      </c>
      <c r="J98" s="167">
        <f t="shared" si="381"/>
        <v>26.90604255319149</v>
      </c>
      <c r="K98" s="167">
        <f t="shared" si="381"/>
        <v>38.575805653710248</v>
      </c>
      <c r="L98" s="167">
        <f t="shared" si="381"/>
        <v>28.562226148409824</v>
      </c>
      <c r="M98" s="167">
        <f t="shared" si="381"/>
        <v>28.422995967741937</v>
      </c>
      <c r="N98" s="168">
        <f t="shared" si="381"/>
        <v>31.607015584415532</v>
      </c>
      <c r="O98" s="1293">
        <v>33.558744680851099</v>
      </c>
      <c r="P98" s="1294">
        <v>30.835545454544899</v>
      </c>
      <c r="Q98" s="1295">
        <v>30.458708333333298</v>
      </c>
      <c r="R98" s="1296">
        <v>36.273361842105302</v>
      </c>
      <c r="S98" s="1297">
        <v>28.141784090909098</v>
      </c>
      <c r="T98" s="1298">
        <v>23.807105</v>
      </c>
      <c r="U98" s="1299">
        <v>31.484828947368399</v>
      </c>
      <c r="V98" s="1300">
        <v>27.292442176870701</v>
      </c>
      <c r="W98" s="1301">
        <v>24.293641509434</v>
      </c>
      <c r="X98" s="1302">
        <v>28.68</v>
      </c>
      <c r="Y98" s="1303">
        <v>27.284814345991599</v>
      </c>
      <c r="Z98" s="1304">
        <v>30.402078549848898</v>
      </c>
      <c r="AA98" s="2139">
        <v>22.802869565217392</v>
      </c>
      <c r="AB98" s="2140">
        <v>37.392935732647899</v>
      </c>
      <c r="AC98" s="2141">
        <v>28.016168717047499</v>
      </c>
      <c r="AD98" s="2142">
        <v>23.830356347438801</v>
      </c>
      <c r="AE98" s="2143">
        <v>24.836662883087399</v>
      </c>
      <c r="AF98" s="2144">
        <v>22.0142591155935</v>
      </c>
      <c r="AG98" s="2145">
        <v>22.2673270013569</v>
      </c>
      <c r="AH98" s="328">
        <f t="shared" ref="AH98:AK98" si="382">AG98</f>
        <v>22.2673270013569</v>
      </c>
      <c r="AI98" s="328">
        <f t="shared" si="382"/>
        <v>22.2673270013569</v>
      </c>
      <c r="AJ98" s="328">
        <f t="shared" si="382"/>
        <v>22.2673270013569</v>
      </c>
      <c r="AK98" s="328">
        <f t="shared" si="382"/>
        <v>22.2673270013569</v>
      </c>
      <c r="AL98" s="329">
        <f>AK98</f>
        <v>22.2673270013569</v>
      </c>
      <c r="AM98" s="297">
        <f>AVERAGE(AA98:AL98)*1.05</f>
        <v>25.59350625730271</v>
      </c>
      <c r="AN98" s="328">
        <f>AM98</f>
        <v>25.59350625730271</v>
      </c>
      <c r="AO98" s="328">
        <f t="shared" ref="AO98:AX98" si="383">AN98</f>
        <v>25.59350625730271</v>
      </c>
      <c r="AP98" s="328">
        <f t="shared" si="383"/>
        <v>25.59350625730271</v>
      </c>
      <c r="AQ98" s="328">
        <f t="shared" si="383"/>
        <v>25.59350625730271</v>
      </c>
      <c r="AR98" s="328">
        <f t="shared" si="383"/>
        <v>25.59350625730271</v>
      </c>
      <c r="AS98" s="328">
        <f t="shared" si="383"/>
        <v>25.59350625730271</v>
      </c>
      <c r="AT98" s="328">
        <f t="shared" si="383"/>
        <v>25.59350625730271</v>
      </c>
      <c r="AU98" s="328">
        <f t="shared" si="383"/>
        <v>25.59350625730271</v>
      </c>
      <c r="AV98" s="328">
        <f t="shared" si="383"/>
        <v>25.59350625730271</v>
      </c>
      <c r="AW98" s="328">
        <f t="shared" si="383"/>
        <v>25.59350625730271</v>
      </c>
      <c r="AX98" s="329">
        <f t="shared" si="383"/>
        <v>25.59350625730271</v>
      </c>
      <c r="AY98" s="297">
        <f>AVERAGE(AM98:AX98)*1.07</f>
        <v>27.385051695313901</v>
      </c>
      <c r="AZ98" s="328">
        <f>AY98</f>
        <v>27.385051695313901</v>
      </c>
      <c r="BA98" s="328">
        <f t="shared" ref="BA98:BJ98" si="384">AZ98</f>
        <v>27.385051695313901</v>
      </c>
      <c r="BB98" s="328">
        <f t="shared" si="384"/>
        <v>27.385051695313901</v>
      </c>
      <c r="BC98" s="328">
        <f t="shared" si="384"/>
        <v>27.385051695313901</v>
      </c>
      <c r="BD98" s="328">
        <f t="shared" si="384"/>
        <v>27.385051695313901</v>
      </c>
      <c r="BE98" s="328">
        <f t="shared" si="384"/>
        <v>27.385051695313901</v>
      </c>
      <c r="BF98" s="328">
        <f t="shared" si="384"/>
        <v>27.385051695313901</v>
      </c>
      <c r="BG98" s="328">
        <f t="shared" si="384"/>
        <v>27.385051695313901</v>
      </c>
      <c r="BH98" s="328">
        <f t="shared" si="384"/>
        <v>27.385051695313901</v>
      </c>
      <c r="BI98" s="328">
        <f t="shared" si="384"/>
        <v>27.385051695313901</v>
      </c>
      <c r="BJ98" s="329">
        <f t="shared" si="384"/>
        <v>27.385051695313901</v>
      </c>
      <c r="BK98" s="297">
        <f>AVERAGE(AY98:BJ98)*1.06</f>
        <v>29.028154797032737</v>
      </c>
      <c r="BL98" s="328">
        <f>BK98</f>
        <v>29.028154797032737</v>
      </c>
      <c r="BM98" s="328">
        <f t="shared" ref="BM98:BV98" si="385">BL98</f>
        <v>29.028154797032737</v>
      </c>
      <c r="BN98" s="328">
        <f t="shared" si="385"/>
        <v>29.028154797032737</v>
      </c>
      <c r="BO98" s="328">
        <f t="shared" si="385"/>
        <v>29.028154797032737</v>
      </c>
      <c r="BP98" s="328">
        <f t="shared" si="385"/>
        <v>29.028154797032737</v>
      </c>
      <c r="BQ98" s="328">
        <f t="shared" si="385"/>
        <v>29.028154797032737</v>
      </c>
      <c r="BR98" s="328">
        <f t="shared" si="385"/>
        <v>29.028154797032737</v>
      </c>
      <c r="BS98" s="328">
        <f t="shared" si="385"/>
        <v>29.028154797032737</v>
      </c>
      <c r="BT98" s="328">
        <f t="shared" si="385"/>
        <v>29.028154797032737</v>
      </c>
      <c r="BU98" s="328">
        <f t="shared" si="385"/>
        <v>29.028154797032737</v>
      </c>
      <c r="BV98" s="329">
        <f t="shared" si="385"/>
        <v>29.028154797032737</v>
      </c>
      <c r="BW98" s="297">
        <f>AVERAGE(BK98:BV98)*1.08</f>
        <v>31.350407180795361</v>
      </c>
      <c r="BX98" s="328">
        <f>BW98</f>
        <v>31.350407180795361</v>
      </c>
      <c r="BY98" s="328">
        <f t="shared" ref="BY98:CH98" si="386">BX98</f>
        <v>31.350407180795361</v>
      </c>
      <c r="BZ98" s="328">
        <f t="shared" si="386"/>
        <v>31.350407180795361</v>
      </c>
      <c r="CA98" s="328">
        <f t="shared" si="386"/>
        <v>31.350407180795361</v>
      </c>
      <c r="CB98" s="328">
        <f t="shared" si="386"/>
        <v>31.350407180795361</v>
      </c>
      <c r="CC98" s="328">
        <f t="shared" si="386"/>
        <v>31.350407180795361</v>
      </c>
      <c r="CD98" s="328">
        <f t="shared" si="386"/>
        <v>31.350407180795361</v>
      </c>
      <c r="CE98" s="328">
        <f t="shared" si="386"/>
        <v>31.350407180795361</v>
      </c>
      <c r="CF98" s="328">
        <f t="shared" si="386"/>
        <v>31.350407180795361</v>
      </c>
      <c r="CG98" s="328">
        <f t="shared" si="386"/>
        <v>31.350407180795361</v>
      </c>
      <c r="CH98" s="329">
        <f t="shared" si="386"/>
        <v>31.350407180795361</v>
      </c>
      <c r="CI98" s="297">
        <f>AVERAGE(BW98:CH98)*1.09</f>
        <v>34.17194382706694</v>
      </c>
      <c r="CJ98" s="328">
        <f>CI98</f>
        <v>34.17194382706694</v>
      </c>
      <c r="CK98" s="328">
        <f t="shared" ref="CK98:CT98" si="387">CJ98</f>
        <v>34.17194382706694</v>
      </c>
      <c r="CL98" s="328">
        <f t="shared" si="387"/>
        <v>34.17194382706694</v>
      </c>
      <c r="CM98" s="328">
        <f t="shared" si="387"/>
        <v>34.17194382706694</v>
      </c>
      <c r="CN98" s="328">
        <f t="shared" si="387"/>
        <v>34.17194382706694</v>
      </c>
      <c r="CO98" s="328">
        <f t="shared" si="387"/>
        <v>34.17194382706694</v>
      </c>
      <c r="CP98" s="328">
        <f t="shared" si="387"/>
        <v>34.17194382706694</v>
      </c>
      <c r="CQ98" s="328">
        <f t="shared" si="387"/>
        <v>34.17194382706694</v>
      </c>
      <c r="CR98" s="328">
        <f t="shared" si="387"/>
        <v>34.17194382706694</v>
      </c>
      <c r="CS98" s="328">
        <f t="shared" si="387"/>
        <v>34.17194382706694</v>
      </c>
      <c r="CT98" s="329">
        <f t="shared" si="387"/>
        <v>34.17194382706694</v>
      </c>
    </row>
    <row r="99" spans="1:98" s="167" customFormat="1" x14ac:dyDescent="0.25">
      <c r="A99" s="13" t="s">
        <v>192</v>
      </c>
      <c r="B99" s="15" t="s">
        <v>5</v>
      </c>
      <c r="C99" s="167">
        <f t="shared" ref="C99:N99" si="388">IFERROR(C23/C75,"")</f>
        <v>14.558849056603774</v>
      </c>
      <c r="D99" s="167">
        <f t="shared" si="388"/>
        <v>16.146166666666666</v>
      </c>
      <c r="E99" s="167">
        <f t="shared" si="388"/>
        <v>15.453551546391752</v>
      </c>
      <c r="F99" s="167">
        <f t="shared" si="388"/>
        <v>22.525333333333332</v>
      </c>
      <c r="G99" s="167">
        <f t="shared" si="388"/>
        <v>16.342366666666667</v>
      </c>
      <c r="H99" s="167">
        <f t="shared" si="388"/>
        <v>15.472935714285713</v>
      </c>
      <c r="I99" s="167">
        <f t="shared" si="388"/>
        <v>14.155029411764707</v>
      </c>
      <c r="J99" s="167">
        <f t="shared" si="388"/>
        <v>13.641843137254902</v>
      </c>
      <c r="K99" s="167">
        <f t="shared" si="388"/>
        <v>17.285173553719009</v>
      </c>
      <c r="L99" s="167">
        <f t="shared" si="388"/>
        <v>16.173677083333335</v>
      </c>
      <c r="M99" s="167">
        <f t="shared" si="388"/>
        <v>14.853510000000002</v>
      </c>
      <c r="N99" s="168">
        <f t="shared" si="388"/>
        <v>20.768148014440435</v>
      </c>
      <c r="O99" s="1305">
        <v>16.394789473684199</v>
      </c>
      <c r="P99" s="1306">
        <v>14.1786285714286</v>
      </c>
      <c r="Q99" s="1307">
        <v>20.425480349345001</v>
      </c>
      <c r="R99" s="1308">
        <v>19.384232758620701</v>
      </c>
      <c r="S99" s="1309">
        <v>16.384107843137301</v>
      </c>
      <c r="T99" s="1310">
        <v>14.582045000000001</v>
      </c>
      <c r="U99" s="1311">
        <v>15.173216666666701</v>
      </c>
      <c r="V99" s="1312">
        <v>16.6016474820144</v>
      </c>
      <c r="W99" s="1313">
        <v>15.7471641221374</v>
      </c>
      <c r="X99" s="1314">
        <v>14.227647482014399</v>
      </c>
      <c r="Y99" s="1315">
        <v>17.628799999999998</v>
      </c>
      <c r="Z99" s="1316">
        <v>16.904307812500001</v>
      </c>
      <c r="AA99" s="2146">
        <v>14.049899999999999</v>
      </c>
      <c r="AB99" s="2147">
        <v>13.476670886075899</v>
      </c>
      <c r="AC99" s="2148">
        <v>16.668076923076899</v>
      </c>
      <c r="AD99" s="2149">
        <v>15.4845059288538</v>
      </c>
      <c r="AE99" s="2150">
        <v>15.096521739130401</v>
      </c>
      <c r="AF99" s="2151">
        <v>14.846646884273</v>
      </c>
      <c r="AG99" s="2152">
        <v>15.1626785714286</v>
      </c>
      <c r="AH99" s="299">
        <f t="shared" ref="AH99:AL99" si="389">AG99</f>
        <v>15.1626785714286</v>
      </c>
      <c r="AI99" s="299">
        <f t="shared" si="389"/>
        <v>15.1626785714286</v>
      </c>
      <c r="AJ99" s="299">
        <f t="shared" si="389"/>
        <v>15.1626785714286</v>
      </c>
      <c r="AK99" s="299">
        <f t="shared" si="389"/>
        <v>15.1626785714286</v>
      </c>
      <c r="AL99" s="298">
        <f t="shared" si="389"/>
        <v>15.1626785714286</v>
      </c>
      <c r="AM99" s="297">
        <f>AVERAGE(AA99:AL99)*1</f>
        <v>15.049866149165135</v>
      </c>
      <c r="AN99" s="299">
        <f t="shared" ref="AN99:AX104" si="390">AM99</f>
        <v>15.049866149165135</v>
      </c>
      <c r="AO99" s="299">
        <f t="shared" si="390"/>
        <v>15.049866149165135</v>
      </c>
      <c r="AP99" s="299">
        <f t="shared" si="390"/>
        <v>15.049866149165135</v>
      </c>
      <c r="AQ99" s="299">
        <f t="shared" si="390"/>
        <v>15.049866149165135</v>
      </c>
      <c r="AR99" s="299">
        <f t="shared" si="390"/>
        <v>15.049866149165135</v>
      </c>
      <c r="AS99" s="299">
        <f t="shared" si="390"/>
        <v>15.049866149165135</v>
      </c>
      <c r="AT99" s="299">
        <f t="shared" si="390"/>
        <v>15.049866149165135</v>
      </c>
      <c r="AU99" s="299">
        <f t="shared" si="390"/>
        <v>15.049866149165135</v>
      </c>
      <c r="AV99" s="299">
        <f t="shared" si="390"/>
        <v>15.049866149165135</v>
      </c>
      <c r="AW99" s="299">
        <f t="shared" si="390"/>
        <v>15.049866149165135</v>
      </c>
      <c r="AX99" s="298">
        <f t="shared" si="390"/>
        <v>15.049866149165135</v>
      </c>
      <c r="AY99" s="297">
        <f>AVERAGE(AM99:AX99)*1.05</f>
        <v>15.802359456623391</v>
      </c>
      <c r="AZ99" s="299">
        <f t="shared" ref="AZ99:BJ104" si="391">AY99</f>
        <v>15.802359456623391</v>
      </c>
      <c r="BA99" s="299">
        <f t="shared" si="391"/>
        <v>15.802359456623391</v>
      </c>
      <c r="BB99" s="299">
        <f t="shared" si="391"/>
        <v>15.802359456623391</v>
      </c>
      <c r="BC99" s="299">
        <f t="shared" si="391"/>
        <v>15.802359456623391</v>
      </c>
      <c r="BD99" s="299">
        <f t="shared" si="391"/>
        <v>15.802359456623391</v>
      </c>
      <c r="BE99" s="299">
        <f t="shared" si="391"/>
        <v>15.802359456623391</v>
      </c>
      <c r="BF99" s="299">
        <f t="shared" si="391"/>
        <v>15.802359456623391</v>
      </c>
      <c r="BG99" s="299">
        <f t="shared" si="391"/>
        <v>15.802359456623391</v>
      </c>
      <c r="BH99" s="299">
        <f t="shared" si="391"/>
        <v>15.802359456623391</v>
      </c>
      <c r="BI99" s="299">
        <f t="shared" si="391"/>
        <v>15.802359456623391</v>
      </c>
      <c r="BJ99" s="298">
        <f t="shared" si="391"/>
        <v>15.802359456623391</v>
      </c>
      <c r="BK99" s="297">
        <f t="shared" ref="BK99:BK104" si="392">AVERAGE(AY99:BJ99)*1.06</f>
        <v>16.750501024020792</v>
      </c>
      <c r="BL99" s="299">
        <f t="shared" ref="BL99:BV104" si="393">BK99</f>
        <v>16.750501024020792</v>
      </c>
      <c r="BM99" s="299">
        <f t="shared" si="393"/>
        <v>16.750501024020792</v>
      </c>
      <c r="BN99" s="299">
        <f t="shared" si="393"/>
        <v>16.750501024020792</v>
      </c>
      <c r="BO99" s="299">
        <f t="shared" si="393"/>
        <v>16.750501024020792</v>
      </c>
      <c r="BP99" s="299">
        <f t="shared" si="393"/>
        <v>16.750501024020792</v>
      </c>
      <c r="BQ99" s="299">
        <f t="shared" si="393"/>
        <v>16.750501024020792</v>
      </c>
      <c r="BR99" s="299">
        <f t="shared" si="393"/>
        <v>16.750501024020792</v>
      </c>
      <c r="BS99" s="299">
        <f t="shared" si="393"/>
        <v>16.750501024020792</v>
      </c>
      <c r="BT99" s="299">
        <f t="shared" si="393"/>
        <v>16.750501024020792</v>
      </c>
      <c r="BU99" s="299">
        <f t="shared" si="393"/>
        <v>16.750501024020792</v>
      </c>
      <c r="BV99" s="298">
        <f t="shared" si="393"/>
        <v>16.750501024020792</v>
      </c>
      <c r="BW99" s="297">
        <f t="shared" ref="BW99:BW104" si="394">AVERAGE(BK99:BV99)*1.08</f>
        <v>18.090541105942457</v>
      </c>
      <c r="BX99" s="299">
        <f t="shared" ref="BX99:CH104" si="395">BW99</f>
        <v>18.090541105942457</v>
      </c>
      <c r="BY99" s="299">
        <f t="shared" si="395"/>
        <v>18.090541105942457</v>
      </c>
      <c r="BZ99" s="299">
        <f t="shared" si="395"/>
        <v>18.090541105942457</v>
      </c>
      <c r="CA99" s="299">
        <f t="shared" si="395"/>
        <v>18.090541105942457</v>
      </c>
      <c r="CB99" s="299">
        <f t="shared" si="395"/>
        <v>18.090541105942457</v>
      </c>
      <c r="CC99" s="299">
        <f t="shared" si="395"/>
        <v>18.090541105942457</v>
      </c>
      <c r="CD99" s="299">
        <f t="shared" si="395"/>
        <v>18.090541105942457</v>
      </c>
      <c r="CE99" s="299">
        <f t="shared" si="395"/>
        <v>18.090541105942457</v>
      </c>
      <c r="CF99" s="299">
        <f t="shared" si="395"/>
        <v>18.090541105942457</v>
      </c>
      <c r="CG99" s="299">
        <f t="shared" si="395"/>
        <v>18.090541105942457</v>
      </c>
      <c r="CH99" s="298">
        <f t="shared" si="395"/>
        <v>18.090541105942457</v>
      </c>
      <c r="CI99" s="297">
        <f t="shared" ref="CI99:CI104" si="396">AVERAGE(BW99:CH99)*1.09</f>
        <v>19.718689805477283</v>
      </c>
      <c r="CJ99" s="299">
        <f t="shared" ref="CJ99:CT104" si="397">CI99</f>
        <v>19.718689805477283</v>
      </c>
      <c r="CK99" s="299">
        <f t="shared" si="397"/>
        <v>19.718689805477283</v>
      </c>
      <c r="CL99" s="299">
        <f t="shared" si="397"/>
        <v>19.718689805477283</v>
      </c>
      <c r="CM99" s="299">
        <f t="shared" si="397"/>
        <v>19.718689805477283</v>
      </c>
      <c r="CN99" s="299">
        <f t="shared" si="397"/>
        <v>19.718689805477283</v>
      </c>
      <c r="CO99" s="299">
        <f t="shared" si="397"/>
        <v>19.718689805477283</v>
      </c>
      <c r="CP99" s="299">
        <f t="shared" si="397"/>
        <v>19.718689805477283</v>
      </c>
      <c r="CQ99" s="299">
        <f t="shared" si="397"/>
        <v>19.718689805477283</v>
      </c>
      <c r="CR99" s="299">
        <f t="shared" si="397"/>
        <v>19.718689805477283</v>
      </c>
      <c r="CS99" s="299">
        <f t="shared" si="397"/>
        <v>19.718689805477283</v>
      </c>
      <c r="CT99" s="298">
        <f t="shared" si="397"/>
        <v>19.718689805477283</v>
      </c>
    </row>
    <row r="100" spans="1:98" s="167" customFormat="1" x14ac:dyDescent="0.25">
      <c r="A100" s="13" t="s">
        <v>193</v>
      </c>
      <c r="B100" s="15" t="s">
        <v>6</v>
      </c>
      <c r="C100" s="167">
        <f t="shared" ref="C100:N100" si="398">IFERROR(C24/C76,"")</f>
        <v>12.272657894736842</v>
      </c>
      <c r="D100" s="167">
        <f t="shared" si="398"/>
        <v>15.917481481481461</v>
      </c>
      <c r="E100" s="167">
        <f t="shared" si="398"/>
        <v>27.707135135135136</v>
      </c>
      <c r="F100" s="167">
        <f t="shared" si="398"/>
        <v>18.574408695652171</v>
      </c>
      <c r="G100" s="167">
        <f t="shared" si="398"/>
        <v>15.756512605042017</v>
      </c>
      <c r="H100" s="167">
        <f t="shared" si="398"/>
        <v>17.131508474576272</v>
      </c>
      <c r="I100" s="167">
        <f t="shared" si="398"/>
        <v>15.45922018348624</v>
      </c>
      <c r="J100" s="167">
        <f t="shared" si="398"/>
        <v>16.096270270270271</v>
      </c>
      <c r="K100" s="167">
        <f t="shared" si="398"/>
        <v>18.945461883408072</v>
      </c>
      <c r="L100" s="167">
        <f t="shared" si="398"/>
        <v>19.736463157894736</v>
      </c>
      <c r="M100" s="167">
        <f t="shared" si="398"/>
        <v>14.543616161616162</v>
      </c>
      <c r="N100" s="168">
        <f t="shared" si="398"/>
        <v>14.40014481408998</v>
      </c>
      <c r="O100" s="1317">
        <v>15.584983870967701</v>
      </c>
      <c r="P100" s="1318">
        <v>14.5372857142857</v>
      </c>
      <c r="Q100" s="1319">
        <v>21.218352941176502</v>
      </c>
      <c r="R100" s="1320">
        <v>16.361619999999998</v>
      </c>
      <c r="S100" s="1321">
        <v>19.507380000000001</v>
      </c>
      <c r="T100" s="1322">
        <v>16.5843094339623</v>
      </c>
      <c r="U100" s="1323">
        <v>14.3531503759398</v>
      </c>
      <c r="V100" s="1324">
        <v>12.644315789473699</v>
      </c>
      <c r="W100" s="1325">
        <v>15.878701986755001</v>
      </c>
      <c r="X100" s="1326">
        <v>24.152524096385498</v>
      </c>
      <c r="Y100" s="1327">
        <v>19.861672489082999</v>
      </c>
      <c r="Z100" s="1328">
        <v>17.097616797900201</v>
      </c>
      <c r="AA100" s="2153">
        <v>15.254915662650602</v>
      </c>
      <c r="AB100" s="2154">
        <v>15.424130434782599</v>
      </c>
      <c r="AC100" s="2155">
        <v>16.414825870646801</v>
      </c>
      <c r="AD100" s="2156">
        <v>15.5569607843137</v>
      </c>
      <c r="AE100" s="2157">
        <v>20.559493670886098</v>
      </c>
      <c r="AF100" s="2158">
        <v>14.4707382550336</v>
      </c>
      <c r="AG100" s="2159">
        <v>17.991487603305799</v>
      </c>
      <c r="AH100" s="299">
        <f t="shared" ref="AH100:AL104" si="399">AG100</f>
        <v>17.991487603305799</v>
      </c>
      <c r="AI100" s="299">
        <f t="shared" si="399"/>
        <v>17.991487603305799</v>
      </c>
      <c r="AJ100" s="299">
        <f t="shared" si="399"/>
        <v>17.991487603305799</v>
      </c>
      <c r="AK100" s="299">
        <f t="shared" si="399"/>
        <v>17.991487603305799</v>
      </c>
      <c r="AL100" s="298">
        <f t="shared" si="399"/>
        <v>17.991487603305799</v>
      </c>
      <c r="AM100" s="297">
        <f>AVERAGE(AA100:AL100)*1</f>
        <v>17.135832524845686</v>
      </c>
      <c r="AN100" s="299">
        <f t="shared" si="390"/>
        <v>17.135832524845686</v>
      </c>
      <c r="AO100" s="299">
        <f t="shared" si="390"/>
        <v>17.135832524845686</v>
      </c>
      <c r="AP100" s="299">
        <f t="shared" si="390"/>
        <v>17.135832524845686</v>
      </c>
      <c r="AQ100" s="299">
        <f t="shared" si="390"/>
        <v>17.135832524845686</v>
      </c>
      <c r="AR100" s="299">
        <f t="shared" si="390"/>
        <v>17.135832524845686</v>
      </c>
      <c r="AS100" s="299">
        <f t="shared" si="390"/>
        <v>17.135832524845686</v>
      </c>
      <c r="AT100" s="299">
        <f t="shared" si="390"/>
        <v>17.135832524845686</v>
      </c>
      <c r="AU100" s="299">
        <f t="shared" si="390"/>
        <v>17.135832524845686</v>
      </c>
      <c r="AV100" s="299">
        <f t="shared" si="390"/>
        <v>17.135832524845686</v>
      </c>
      <c r="AW100" s="299">
        <f t="shared" si="390"/>
        <v>17.135832524845686</v>
      </c>
      <c r="AX100" s="298">
        <f t="shared" si="390"/>
        <v>17.135832524845686</v>
      </c>
      <c r="AY100" s="297">
        <f>AVERAGE(AM100:AX100)*1.05</f>
        <v>17.99262415108797</v>
      </c>
      <c r="AZ100" s="299">
        <f t="shared" si="391"/>
        <v>17.99262415108797</v>
      </c>
      <c r="BA100" s="299">
        <f t="shared" si="391"/>
        <v>17.99262415108797</v>
      </c>
      <c r="BB100" s="299">
        <f t="shared" si="391"/>
        <v>17.99262415108797</v>
      </c>
      <c r="BC100" s="299">
        <f t="shared" si="391"/>
        <v>17.99262415108797</v>
      </c>
      <c r="BD100" s="299">
        <f t="shared" si="391"/>
        <v>17.99262415108797</v>
      </c>
      <c r="BE100" s="299">
        <f t="shared" si="391"/>
        <v>17.99262415108797</v>
      </c>
      <c r="BF100" s="299">
        <f t="shared" si="391"/>
        <v>17.99262415108797</v>
      </c>
      <c r="BG100" s="299">
        <f t="shared" si="391"/>
        <v>17.99262415108797</v>
      </c>
      <c r="BH100" s="299">
        <f t="shared" si="391"/>
        <v>17.99262415108797</v>
      </c>
      <c r="BI100" s="299">
        <f t="shared" si="391"/>
        <v>17.99262415108797</v>
      </c>
      <c r="BJ100" s="298">
        <f t="shared" si="391"/>
        <v>17.99262415108797</v>
      </c>
      <c r="BK100" s="297">
        <f t="shared" si="392"/>
        <v>19.07218160015325</v>
      </c>
      <c r="BL100" s="299">
        <f t="shared" si="393"/>
        <v>19.07218160015325</v>
      </c>
      <c r="BM100" s="299">
        <f t="shared" si="393"/>
        <v>19.07218160015325</v>
      </c>
      <c r="BN100" s="299">
        <f t="shared" si="393"/>
        <v>19.07218160015325</v>
      </c>
      <c r="BO100" s="299">
        <f t="shared" si="393"/>
        <v>19.07218160015325</v>
      </c>
      <c r="BP100" s="299">
        <f t="shared" si="393"/>
        <v>19.07218160015325</v>
      </c>
      <c r="BQ100" s="299">
        <f t="shared" si="393"/>
        <v>19.07218160015325</v>
      </c>
      <c r="BR100" s="299">
        <f t="shared" si="393"/>
        <v>19.07218160015325</v>
      </c>
      <c r="BS100" s="299">
        <f t="shared" si="393"/>
        <v>19.07218160015325</v>
      </c>
      <c r="BT100" s="299">
        <f t="shared" si="393"/>
        <v>19.07218160015325</v>
      </c>
      <c r="BU100" s="299">
        <f t="shared" si="393"/>
        <v>19.07218160015325</v>
      </c>
      <c r="BV100" s="298">
        <f t="shared" si="393"/>
        <v>19.07218160015325</v>
      </c>
      <c r="BW100" s="297">
        <f t="shared" si="394"/>
        <v>20.597956128165507</v>
      </c>
      <c r="BX100" s="299">
        <f t="shared" si="395"/>
        <v>20.597956128165507</v>
      </c>
      <c r="BY100" s="299">
        <f t="shared" si="395"/>
        <v>20.597956128165507</v>
      </c>
      <c r="BZ100" s="299">
        <f t="shared" si="395"/>
        <v>20.597956128165507</v>
      </c>
      <c r="CA100" s="299">
        <f t="shared" si="395"/>
        <v>20.597956128165507</v>
      </c>
      <c r="CB100" s="299">
        <f t="shared" si="395"/>
        <v>20.597956128165507</v>
      </c>
      <c r="CC100" s="299">
        <f t="shared" si="395"/>
        <v>20.597956128165507</v>
      </c>
      <c r="CD100" s="299">
        <f t="shared" si="395"/>
        <v>20.597956128165507</v>
      </c>
      <c r="CE100" s="299">
        <f t="shared" si="395"/>
        <v>20.597956128165507</v>
      </c>
      <c r="CF100" s="299">
        <f t="shared" si="395"/>
        <v>20.597956128165507</v>
      </c>
      <c r="CG100" s="299">
        <f t="shared" si="395"/>
        <v>20.597956128165507</v>
      </c>
      <c r="CH100" s="298">
        <f t="shared" si="395"/>
        <v>20.597956128165507</v>
      </c>
      <c r="CI100" s="297">
        <f t="shared" si="396"/>
        <v>22.451772179700399</v>
      </c>
      <c r="CJ100" s="299">
        <f t="shared" si="397"/>
        <v>22.451772179700399</v>
      </c>
      <c r="CK100" s="299">
        <f t="shared" si="397"/>
        <v>22.451772179700399</v>
      </c>
      <c r="CL100" s="299">
        <f t="shared" si="397"/>
        <v>22.451772179700399</v>
      </c>
      <c r="CM100" s="299">
        <f t="shared" si="397"/>
        <v>22.451772179700399</v>
      </c>
      <c r="CN100" s="299">
        <f t="shared" si="397"/>
        <v>22.451772179700399</v>
      </c>
      <c r="CO100" s="299">
        <f t="shared" si="397"/>
        <v>22.451772179700399</v>
      </c>
      <c r="CP100" s="299">
        <f t="shared" si="397"/>
        <v>22.451772179700399</v>
      </c>
      <c r="CQ100" s="299">
        <f t="shared" si="397"/>
        <v>22.451772179700399</v>
      </c>
      <c r="CR100" s="299">
        <f t="shared" si="397"/>
        <v>22.451772179700399</v>
      </c>
      <c r="CS100" s="299">
        <f t="shared" si="397"/>
        <v>22.451772179700399</v>
      </c>
      <c r="CT100" s="298">
        <f t="shared" si="397"/>
        <v>22.451772179700399</v>
      </c>
    </row>
    <row r="101" spans="1:98" s="167" customFormat="1" x14ac:dyDescent="0.25">
      <c r="A101" s="13" t="s">
        <v>194</v>
      </c>
      <c r="B101" s="15" t="s">
        <v>7</v>
      </c>
      <c r="C101" s="167">
        <f t="shared" ref="C101:N101" si="400">IFERROR(C25/C77,"")</f>
        <v>13.188753246753247</v>
      </c>
      <c r="D101" s="167">
        <f t="shared" si="400"/>
        <v>13.030279069767442</v>
      </c>
      <c r="E101" s="167">
        <f t="shared" si="400"/>
        <v>18.94874603174603</v>
      </c>
      <c r="F101" s="167">
        <f t="shared" si="400"/>
        <v>15.064047619047621</v>
      </c>
      <c r="G101" s="167">
        <f t="shared" si="400"/>
        <v>16.235396825396823</v>
      </c>
      <c r="H101" s="167">
        <f t="shared" si="400"/>
        <v>18.597984168865384</v>
      </c>
      <c r="I101" s="167">
        <f t="shared" si="400"/>
        <v>15.567422360248447</v>
      </c>
      <c r="J101" s="167">
        <f t="shared" si="400"/>
        <v>14.518873684210526</v>
      </c>
      <c r="K101" s="167">
        <f t="shared" si="400"/>
        <v>15.355219178082192</v>
      </c>
      <c r="L101" s="167">
        <f t="shared" si="400"/>
        <v>19.448763636363637</v>
      </c>
      <c r="M101" s="167">
        <f t="shared" si="400"/>
        <v>16.079619289340101</v>
      </c>
      <c r="N101" s="168">
        <f t="shared" si="400"/>
        <v>16.162363013698631</v>
      </c>
      <c r="O101" s="1329">
        <v>15.0254893617021</v>
      </c>
      <c r="P101" s="1330">
        <v>20.085987012987001</v>
      </c>
      <c r="Q101" s="1331">
        <v>20.909401785714302</v>
      </c>
      <c r="R101" s="1332">
        <v>17.368819999999999</v>
      </c>
      <c r="S101" s="1333">
        <v>20.419537313432802</v>
      </c>
      <c r="T101" s="1334">
        <v>17.593969620253201</v>
      </c>
      <c r="U101" s="1335">
        <v>19.410223776223798</v>
      </c>
      <c r="V101" s="1336">
        <v>17.5893488372093</v>
      </c>
      <c r="W101" s="1337">
        <v>15.459732824427499</v>
      </c>
      <c r="X101" s="1338">
        <v>17.124852272727299</v>
      </c>
      <c r="Y101" s="1339">
        <v>26.332230337078698</v>
      </c>
      <c r="Z101" s="1340">
        <v>32.1834234042555</v>
      </c>
      <c r="AA101" s="2160">
        <v>17.411794797687861</v>
      </c>
      <c r="AB101" s="2161">
        <v>21.7984807692308</v>
      </c>
      <c r="AC101" s="2162">
        <v>15.661879194630901</v>
      </c>
      <c r="AD101" s="2163">
        <v>15.479603960396</v>
      </c>
      <c r="AE101" s="2164">
        <v>14.8028571428571</v>
      </c>
      <c r="AF101" s="2165">
        <v>19.178062678062702</v>
      </c>
      <c r="AG101" s="2166">
        <v>19.804832214765099</v>
      </c>
      <c r="AH101" s="299">
        <f t="shared" si="399"/>
        <v>19.804832214765099</v>
      </c>
      <c r="AI101" s="299">
        <f t="shared" si="399"/>
        <v>19.804832214765099</v>
      </c>
      <c r="AJ101" s="299">
        <f t="shared" si="399"/>
        <v>19.804832214765099</v>
      </c>
      <c r="AK101" s="299">
        <f t="shared" si="399"/>
        <v>19.804832214765099</v>
      </c>
      <c r="AL101" s="298">
        <f t="shared" si="399"/>
        <v>19.804832214765099</v>
      </c>
      <c r="AM101" s="297">
        <f>AVERAGE(AA101:AL101)*1.05</f>
        <v>19.526646285252397</v>
      </c>
      <c r="AN101" s="299">
        <f t="shared" si="390"/>
        <v>19.526646285252397</v>
      </c>
      <c r="AO101" s="299">
        <f t="shared" si="390"/>
        <v>19.526646285252397</v>
      </c>
      <c r="AP101" s="299">
        <f t="shared" si="390"/>
        <v>19.526646285252397</v>
      </c>
      <c r="AQ101" s="299">
        <f t="shared" si="390"/>
        <v>19.526646285252397</v>
      </c>
      <c r="AR101" s="299">
        <f t="shared" si="390"/>
        <v>19.526646285252397</v>
      </c>
      <c r="AS101" s="299">
        <f t="shared" si="390"/>
        <v>19.526646285252397</v>
      </c>
      <c r="AT101" s="299">
        <f t="shared" si="390"/>
        <v>19.526646285252397</v>
      </c>
      <c r="AU101" s="299">
        <f t="shared" si="390"/>
        <v>19.526646285252397</v>
      </c>
      <c r="AV101" s="299">
        <f t="shared" si="390"/>
        <v>19.526646285252397</v>
      </c>
      <c r="AW101" s="299">
        <f t="shared" si="390"/>
        <v>19.526646285252397</v>
      </c>
      <c r="AX101" s="298">
        <f t="shared" si="390"/>
        <v>19.526646285252397</v>
      </c>
      <c r="AY101" s="297">
        <f>AVERAGE(AM101:AX101)*1.05</f>
        <v>20.502978599515021</v>
      </c>
      <c r="AZ101" s="299">
        <f t="shared" si="391"/>
        <v>20.502978599515021</v>
      </c>
      <c r="BA101" s="299">
        <f t="shared" si="391"/>
        <v>20.502978599515021</v>
      </c>
      <c r="BB101" s="299">
        <f t="shared" si="391"/>
        <v>20.502978599515021</v>
      </c>
      <c r="BC101" s="299">
        <f t="shared" si="391"/>
        <v>20.502978599515021</v>
      </c>
      <c r="BD101" s="299">
        <f t="shared" si="391"/>
        <v>20.502978599515021</v>
      </c>
      <c r="BE101" s="299">
        <f t="shared" si="391"/>
        <v>20.502978599515021</v>
      </c>
      <c r="BF101" s="299">
        <f t="shared" si="391"/>
        <v>20.502978599515021</v>
      </c>
      <c r="BG101" s="299">
        <f t="shared" si="391"/>
        <v>20.502978599515021</v>
      </c>
      <c r="BH101" s="299">
        <f t="shared" si="391"/>
        <v>20.502978599515021</v>
      </c>
      <c r="BI101" s="299">
        <f t="shared" si="391"/>
        <v>20.502978599515021</v>
      </c>
      <c r="BJ101" s="298">
        <f t="shared" si="391"/>
        <v>20.502978599515021</v>
      </c>
      <c r="BK101" s="297">
        <f t="shared" si="392"/>
        <v>21.733157315485922</v>
      </c>
      <c r="BL101" s="299">
        <f t="shared" si="393"/>
        <v>21.733157315485922</v>
      </c>
      <c r="BM101" s="299">
        <f t="shared" si="393"/>
        <v>21.733157315485922</v>
      </c>
      <c r="BN101" s="299">
        <f t="shared" si="393"/>
        <v>21.733157315485922</v>
      </c>
      <c r="BO101" s="299">
        <f t="shared" si="393"/>
        <v>21.733157315485922</v>
      </c>
      <c r="BP101" s="299">
        <f t="shared" si="393"/>
        <v>21.733157315485922</v>
      </c>
      <c r="BQ101" s="299">
        <f t="shared" si="393"/>
        <v>21.733157315485922</v>
      </c>
      <c r="BR101" s="299">
        <f t="shared" si="393"/>
        <v>21.733157315485922</v>
      </c>
      <c r="BS101" s="299">
        <f t="shared" si="393"/>
        <v>21.733157315485922</v>
      </c>
      <c r="BT101" s="299">
        <f t="shared" si="393"/>
        <v>21.733157315485922</v>
      </c>
      <c r="BU101" s="299">
        <f t="shared" si="393"/>
        <v>21.733157315485922</v>
      </c>
      <c r="BV101" s="298">
        <f t="shared" si="393"/>
        <v>21.733157315485922</v>
      </c>
      <c r="BW101" s="297">
        <f t="shared" si="394"/>
        <v>23.471809900724796</v>
      </c>
      <c r="BX101" s="299">
        <f t="shared" si="395"/>
        <v>23.471809900724796</v>
      </c>
      <c r="BY101" s="299">
        <f t="shared" si="395"/>
        <v>23.471809900724796</v>
      </c>
      <c r="BZ101" s="299">
        <f t="shared" si="395"/>
        <v>23.471809900724796</v>
      </c>
      <c r="CA101" s="299">
        <f t="shared" si="395"/>
        <v>23.471809900724796</v>
      </c>
      <c r="CB101" s="299">
        <f t="shared" si="395"/>
        <v>23.471809900724796</v>
      </c>
      <c r="CC101" s="299">
        <f t="shared" si="395"/>
        <v>23.471809900724796</v>
      </c>
      <c r="CD101" s="299">
        <f t="shared" si="395"/>
        <v>23.471809900724796</v>
      </c>
      <c r="CE101" s="299">
        <f t="shared" si="395"/>
        <v>23.471809900724796</v>
      </c>
      <c r="CF101" s="299">
        <f t="shared" si="395"/>
        <v>23.471809900724796</v>
      </c>
      <c r="CG101" s="299">
        <f t="shared" si="395"/>
        <v>23.471809900724796</v>
      </c>
      <c r="CH101" s="298">
        <f t="shared" si="395"/>
        <v>23.471809900724796</v>
      </c>
      <c r="CI101" s="297">
        <f t="shared" si="396"/>
        <v>25.584272791790031</v>
      </c>
      <c r="CJ101" s="299">
        <f t="shared" si="397"/>
        <v>25.584272791790031</v>
      </c>
      <c r="CK101" s="299">
        <f t="shared" si="397"/>
        <v>25.584272791790031</v>
      </c>
      <c r="CL101" s="299">
        <f t="shared" si="397"/>
        <v>25.584272791790031</v>
      </c>
      <c r="CM101" s="299">
        <f t="shared" si="397"/>
        <v>25.584272791790031</v>
      </c>
      <c r="CN101" s="299">
        <f t="shared" si="397"/>
        <v>25.584272791790031</v>
      </c>
      <c r="CO101" s="299">
        <f t="shared" si="397"/>
        <v>25.584272791790031</v>
      </c>
      <c r="CP101" s="299">
        <f t="shared" si="397"/>
        <v>25.584272791790031</v>
      </c>
      <c r="CQ101" s="299">
        <f t="shared" si="397"/>
        <v>25.584272791790031</v>
      </c>
      <c r="CR101" s="299">
        <f t="shared" si="397"/>
        <v>25.584272791790031</v>
      </c>
      <c r="CS101" s="299">
        <f t="shared" si="397"/>
        <v>25.584272791790031</v>
      </c>
      <c r="CT101" s="298">
        <f t="shared" si="397"/>
        <v>25.584272791790031</v>
      </c>
    </row>
    <row r="102" spans="1:98" s="167" customFormat="1" x14ac:dyDescent="0.25">
      <c r="A102" s="13" t="s">
        <v>195</v>
      </c>
      <c r="B102" s="15" t="s">
        <v>8</v>
      </c>
      <c r="C102" s="167">
        <f t="shared" ref="C102:N102" si="401">IFERROR(C26/C78,"")</f>
        <v>6.8445471698113209</v>
      </c>
      <c r="D102" s="167">
        <f t="shared" si="401"/>
        <v>16.041604651162789</v>
      </c>
      <c r="E102" s="167">
        <f t="shared" si="401"/>
        <v>20.238</v>
      </c>
      <c r="F102" s="167">
        <f t="shared" si="401"/>
        <v>14.963740566037737</v>
      </c>
      <c r="G102" s="167">
        <f t="shared" si="401"/>
        <v>15.214456140350878</v>
      </c>
      <c r="H102" s="167">
        <f t="shared" si="401"/>
        <v>18.677173913043479</v>
      </c>
      <c r="I102" s="167">
        <f t="shared" si="401"/>
        <v>24.803630681818184</v>
      </c>
      <c r="J102" s="167">
        <f t="shared" si="401"/>
        <v>17.829767241379312</v>
      </c>
      <c r="K102" s="167">
        <f t="shared" si="401"/>
        <v>14.851494413407766</v>
      </c>
      <c r="L102" s="167">
        <f t="shared" si="401"/>
        <v>18.617431906614787</v>
      </c>
      <c r="M102" s="167">
        <f t="shared" si="401"/>
        <v>15.549158469945356</v>
      </c>
      <c r="N102" s="168">
        <f t="shared" si="401"/>
        <v>25.974134715025905</v>
      </c>
      <c r="O102" s="1341">
        <v>13.2145050505051</v>
      </c>
      <c r="P102" s="1342">
        <v>11.904695652173899</v>
      </c>
      <c r="Q102" s="1343">
        <v>16.117408163265299</v>
      </c>
      <c r="R102" s="1344">
        <v>26.573140243902401</v>
      </c>
      <c r="S102" s="1345">
        <v>20.156756410256399</v>
      </c>
      <c r="T102" s="1346">
        <v>17.996963855421701</v>
      </c>
      <c r="U102" s="1347">
        <v>16.161168421052601</v>
      </c>
      <c r="V102" s="1348">
        <v>19.8397734375</v>
      </c>
      <c r="W102" s="1349">
        <v>21.789536723163799</v>
      </c>
      <c r="X102" s="1350">
        <v>25.897059800664501</v>
      </c>
      <c r="Y102" s="1351">
        <v>17.710928888888901</v>
      </c>
      <c r="Z102" s="1352">
        <v>16.911466453674102</v>
      </c>
      <c r="AA102" s="2167">
        <v>20.015096774193548</v>
      </c>
      <c r="AB102" s="2168">
        <v>24.977717105263199</v>
      </c>
      <c r="AC102" s="2169">
        <v>19.6181003584229</v>
      </c>
      <c r="AD102" s="2170">
        <v>15.102138364779901</v>
      </c>
      <c r="AE102" s="2171">
        <v>19.2477358490566</v>
      </c>
      <c r="AF102" s="2172">
        <v>17.3224137931035</v>
      </c>
      <c r="AG102" s="2173">
        <v>16.5066129032258</v>
      </c>
      <c r="AH102" s="299">
        <f t="shared" si="399"/>
        <v>16.5066129032258</v>
      </c>
      <c r="AI102" s="299">
        <f t="shared" si="399"/>
        <v>16.5066129032258</v>
      </c>
      <c r="AJ102" s="299">
        <f t="shared" si="399"/>
        <v>16.5066129032258</v>
      </c>
      <c r="AK102" s="299">
        <f t="shared" si="399"/>
        <v>16.5066129032258</v>
      </c>
      <c r="AL102" s="298">
        <f t="shared" si="399"/>
        <v>16.5066129032258</v>
      </c>
      <c r="AM102" s="297">
        <f t="shared" ref="AM102:AM104" si="402">AVERAGE(AA102:AL102)*1.05</f>
        <v>18.840751970615266</v>
      </c>
      <c r="AN102" s="299">
        <f t="shared" si="390"/>
        <v>18.840751970615266</v>
      </c>
      <c r="AO102" s="299">
        <f t="shared" si="390"/>
        <v>18.840751970615266</v>
      </c>
      <c r="AP102" s="299">
        <f t="shared" si="390"/>
        <v>18.840751970615266</v>
      </c>
      <c r="AQ102" s="299">
        <f t="shared" si="390"/>
        <v>18.840751970615266</v>
      </c>
      <c r="AR102" s="299">
        <f t="shared" si="390"/>
        <v>18.840751970615266</v>
      </c>
      <c r="AS102" s="299">
        <f t="shared" si="390"/>
        <v>18.840751970615266</v>
      </c>
      <c r="AT102" s="299">
        <f t="shared" si="390"/>
        <v>18.840751970615266</v>
      </c>
      <c r="AU102" s="299">
        <f t="shared" si="390"/>
        <v>18.840751970615266</v>
      </c>
      <c r="AV102" s="299">
        <f t="shared" si="390"/>
        <v>18.840751970615266</v>
      </c>
      <c r="AW102" s="299">
        <f t="shared" si="390"/>
        <v>18.840751970615266</v>
      </c>
      <c r="AX102" s="298">
        <f t="shared" si="390"/>
        <v>18.840751970615266</v>
      </c>
      <c r="AY102" s="297">
        <f t="shared" ref="AY102:AY104" si="403">AVERAGE(AM102:AX102)*1.05</f>
        <v>19.782789569146026</v>
      </c>
      <c r="AZ102" s="299">
        <f t="shared" si="391"/>
        <v>19.782789569146026</v>
      </c>
      <c r="BA102" s="299">
        <f t="shared" si="391"/>
        <v>19.782789569146026</v>
      </c>
      <c r="BB102" s="299">
        <f t="shared" si="391"/>
        <v>19.782789569146026</v>
      </c>
      <c r="BC102" s="299">
        <f t="shared" si="391"/>
        <v>19.782789569146026</v>
      </c>
      <c r="BD102" s="299">
        <f t="shared" si="391"/>
        <v>19.782789569146026</v>
      </c>
      <c r="BE102" s="299">
        <f t="shared" si="391"/>
        <v>19.782789569146026</v>
      </c>
      <c r="BF102" s="299">
        <f t="shared" si="391"/>
        <v>19.782789569146026</v>
      </c>
      <c r="BG102" s="299">
        <f t="shared" si="391"/>
        <v>19.782789569146026</v>
      </c>
      <c r="BH102" s="299">
        <f t="shared" si="391"/>
        <v>19.782789569146026</v>
      </c>
      <c r="BI102" s="299">
        <f t="shared" si="391"/>
        <v>19.782789569146026</v>
      </c>
      <c r="BJ102" s="298">
        <f t="shared" si="391"/>
        <v>19.782789569146026</v>
      </c>
      <c r="BK102" s="297">
        <f t="shared" si="392"/>
        <v>20.969756943294783</v>
      </c>
      <c r="BL102" s="299">
        <f t="shared" si="393"/>
        <v>20.969756943294783</v>
      </c>
      <c r="BM102" s="299">
        <f t="shared" si="393"/>
        <v>20.969756943294783</v>
      </c>
      <c r="BN102" s="299">
        <f t="shared" si="393"/>
        <v>20.969756943294783</v>
      </c>
      <c r="BO102" s="299">
        <f t="shared" si="393"/>
        <v>20.969756943294783</v>
      </c>
      <c r="BP102" s="299">
        <f t="shared" si="393"/>
        <v>20.969756943294783</v>
      </c>
      <c r="BQ102" s="299">
        <f t="shared" si="393"/>
        <v>20.969756943294783</v>
      </c>
      <c r="BR102" s="299">
        <f t="shared" si="393"/>
        <v>20.969756943294783</v>
      </c>
      <c r="BS102" s="299">
        <f t="shared" si="393"/>
        <v>20.969756943294783</v>
      </c>
      <c r="BT102" s="299">
        <f t="shared" si="393"/>
        <v>20.969756943294783</v>
      </c>
      <c r="BU102" s="299">
        <f t="shared" si="393"/>
        <v>20.969756943294783</v>
      </c>
      <c r="BV102" s="298">
        <f t="shared" si="393"/>
        <v>20.969756943294783</v>
      </c>
      <c r="BW102" s="297">
        <f t="shared" si="394"/>
        <v>22.647337498758368</v>
      </c>
      <c r="BX102" s="299">
        <f t="shared" si="395"/>
        <v>22.647337498758368</v>
      </c>
      <c r="BY102" s="299">
        <f t="shared" si="395"/>
        <v>22.647337498758368</v>
      </c>
      <c r="BZ102" s="299">
        <f t="shared" si="395"/>
        <v>22.647337498758368</v>
      </c>
      <c r="CA102" s="299">
        <f t="shared" si="395"/>
        <v>22.647337498758368</v>
      </c>
      <c r="CB102" s="299">
        <f t="shared" si="395"/>
        <v>22.647337498758368</v>
      </c>
      <c r="CC102" s="299">
        <f t="shared" si="395"/>
        <v>22.647337498758368</v>
      </c>
      <c r="CD102" s="299">
        <f t="shared" si="395"/>
        <v>22.647337498758368</v>
      </c>
      <c r="CE102" s="299">
        <f t="shared" si="395"/>
        <v>22.647337498758368</v>
      </c>
      <c r="CF102" s="299">
        <f t="shared" si="395"/>
        <v>22.647337498758368</v>
      </c>
      <c r="CG102" s="299">
        <f t="shared" si="395"/>
        <v>22.647337498758368</v>
      </c>
      <c r="CH102" s="298">
        <f t="shared" si="395"/>
        <v>22.647337498758368</v>
      </c>
      <c r="CI102" s="297">
        <f t="shared" si="396"/>
        <v>24.685597873646618</v>
      </c>
      <c r="CJ102" s="299">
        <f t="shared" si="397"/>
        <v>24.685597873646618</v>
      </c>
      <c r="CK102" s="299">
        <f t="shared" si="397"/>
        <v>24.685597873646618</v>
      </c>
      <c r="CL102" s="299">
        <f t="shared" si="397"/>
        <v>24.685597873646618</v>
      </c>
      <c r="CM102" s="299">
        <f t="shared" si="397"/>
        <v>24.685597873646618</v>
      </c>
      <c r="CN102" s="299">
        <f t="shared" si="397"/>
        <v>24.685597873646618</v>
      </c>
      <c r="CO102" s="299">
        <f t="shared" si="397"/>
        <v>24.685597873646618</v>
      </c>
      <c r="CP102" s="299">
        <f t="shared" si="397"/>
        <v>24.685597873646618</v>
      </c>
      <c r="CQ102" s="299">
        <f t="shared" si="397"/>
        <v>24.685597873646618</v>
      </c>
      <c r="CR102" s="299">
        <f t="shared" si="397"/>
        <v>24.685597873646618</v>
      </c>
      <c r="CS102" s="299">
        <f t="shared" si="397"/>
        <v>24.685597873646618</v>
      </c>
      <c r="CT102" s="298">
        <f t="shared" si="397"/>
        <v>24.685597873646618</v>
      </c>
    </row>
    <row r="103" spans="1:98" s="167" customFormat="1" x14ac:dyDescent="0.25">
      <c r="A103" s="13" t="s">
        <v>196</v>
      </c>
      <c r="B103" s="15" t="s">
        <v>1</v>
      </c>
      <c r="C103" s="167">
        <f t="shared" ref="C103:N103" si="404">IFERROR(C27/C79,"")</f>
        <v>11.2874</v>
      </c>
      <c r="D103" s="167">
        <f t="shared" si="404"/>
        <v>14.020820512820514</v>
      </c>
      <c r="E103" s="167">
        <f t="shared" si="404"/>
        <v>12.777671428571429</v>
      </c>
      <c r="F103" s="167">
        <f t="shared" si="404"/>
        <v>18.312116883116882</v>
      </c>
      <c r="G103" s="167">
        <f t="shared" si="404"/>
        <v>15.928777777777778</v>
      </c>
      <c r="H103" s="167">
        <f t="shared" si="404"/>
        <v>39.556892376681617</v>
      </c>
      <c r="I103" s="167">
        <f t="shared" si="404"/>
        <v>21.7843203125</v>
      </c>
      <c r="J103" s="167">
        <f t="shared" si="404"/>
        <v>15.157414893617021</v>
      </c>
      <c r="K103" s="167">
        <f t="shared" si="404"/>
        <v>22.009</v>
      </c>
      <c r="L103" s="167">
        <f t="shared" si="404"/>
        <v>25.130366666666664</v>
      </c>
      <c r="M103" s="167">
        <f t="shared" si="404"/>
        <v>19.058154676259029</v>
      </c>
      <c r="N103" s="168">
        <f t="shared" si="404"/>
        <v>20.556903914590784</v>
      </c>
      <c r="O103" s="1353">
        <v>14.951499999999999</v>
      </c>
      <c r="P103" s="1354">
        <v>14.628892857142899</v>
      </c>
      <c r="Q103" s="1355">
        <v>17.621796747967501</v>
      </c>
      <c r="R103" s="1356">
        <v>15.3431214953271</v>
      </c>
      <c r="S103" s="1357">
        <v>19.045999999999999</v>
      </c>
      <c r="T103" s="1358">
        <v>16.033900621118001</v>
      </c>
      <c r="U103" s="1359">
        <v>16.937960629921299</v>
      </c>
      <c r="V103" s="1360">
        <v>18.394604562737602</v>
      </c>
      <c r="W103" s="1361">
        <v>19.751737931034501</v>
      </c>
      <c r="X103" s="1362">
        <v>20.9086260162602</v>
      </c>
      <c r="Y103" s="1363">
        <v>21.907093023255801</v>
      </c>
      <c r="Z103" s="1364">
        <v>23.347679214402699</v>
      </c>
      <c r="AA103" s="2174">
        <v>14.291323529411764</v>
      </c>
      <c r="AB103" s="2175">
        <v>14.49</v>
      </c>
      <c r="AC103" s="2176">
        <v>16.381875000000001</v>
      </c>
      <c r="AD103" s="2177">
        <v>23.490666666666701</v>
      </c>
      <c r="AE103" s="2178">
        <v>10.1235006435006</v>
      </c>
      <c r="AF103" s="2179">
        <v>17.829072164948499</v>
      </c>
      <c r="AG103" s="2180">
        <v>20.546434782608699</v>
      </c>
      <c r="AH103" s="299">
        <f t="shared" si="399"/>
        <v>20.546434782608699</v>
      </c>
      <c r="AI103" s="299">
        <f t="shared" si="399"/>
        <v>20.546434782608699</v>
      </c>
      <c r="AJ103" s="299">
        <f t="shared" si="399"/>
        <v>20.546434782608699</v>
      </c>
      <c r="AK103" s="299">
        <f t="shared" si="399"/>
        <v>20.546434782608699</v>
      </c>
      <c r="AL103" s="298">
        <f t="shared" si="399"/>
        <v>20.546434782608699</v>
      </c>
      <c r="AM103" s="297">
        <f t="shared" si="402"/>
        <v>19.239941586265726</v>
      </c>
      <c r="AN103" s="299">
        <f t="shared" si="390"/>
        <v>19.239941586265726</v>
      </c>
      <c r="AO103" s="299">
        <f t="shared" si="390"/>
        <v>19.239941586265726</v>
      </c>
      <c r="AP103" s="299">
        <f t="shared" si="390"/>
        <v>19.239941586265726</v>
      </c>
      <c r="AQ103" s="299">
        <f t="shared" si="390"/>
        <v>19.239941586265726</v>
      </c>
      <c r="AR103" s="299">
        <f t="shared" si="390"/>
        <v>19.239941586265726</v>
      </c>
      <c r="AS103" s="299">
        <f t="shared" si="390"/>
        <v>19.239941586265726</v>
      </c>
      <c r="AT103" s="299">
        <f t="shared" si="390"/>
        <v>19.239941586265726</v>
      </c>
      <c r="AU103" s="299">
        <f t="shared" si="390"/>
        <v>19.239941586265726</v>
      </c>
      <c r="AV103" s="299">
        <f t="shared" si="390"/>
        <v>19.239941586265726</v>
      </c>
      <c r="AW103" s="299">
        <f t="shared" si="390"/>
        <v>19.239941586265726</v>
      </c>
      <c r="AX103" s="298">
        <f t="shared" si="390"/>
        <v>19.239941586265726</v>
      </c>
      <c r="AY103" s="297">
        <f t="shared" si="403"/>
        <v>20.201938665579014</v>
      </c>
      <c r="AZ103" s="299">
        <f t="shared" si="391"/>
        <v>20.201938665579014</v>
      </c>
      <c r="BA103" s="299">
        <f t="shared" si="391"/>
        <v>20.201938665579014</v>
      </c>
      <c r="BB103" s="299">
        <f t="shared" si="391"/>
        <v>20.201938665579014</v>
      </c>
      <c r="BC103" s="299">
        <f t="shared" si="391"/>
        <v>20.201938665579014</v>
      </c>
      <c r="BD103" s="299">
        <f t="shared" si="391"/>
        <v>20.201938665579014</v>
      </c>
      <c r="BE103" s="299">
        <f t="shared" si="391"/>
        <v>20.201938665579014</v>
      </c>
      <c r="BF103" s="299">
        <f t="shared" si="391"/>
        <v>20.201938665579014</v>
      </c>
      <c r="BG103" s="299">
        <f t="shared" si="391"/>
        <v>20.201938665579014</v>
      </c>
      <c r="BH103" s="299">
        <f t="shared" si="391"/>
        <v>20.201938665579014</v>
      </c>
      <c r="BI103" s="299">
        <f t="shared" si="391"/>
        <v>20.201938665579014</v>
      </c>
      <c r="BJ103" s="298">
        <f t="shared" si="391"/>
        <v>20.201938665579014</v>
      </c>
      <c r="BK103" s="297">
        <f t="shared" si="392"/>
        <v>21.414054985513751</v>
      </c>
      <c r="BL103" s="299">
        <f t="shared" si="393"/>
        <v>21.414054985513751</v>
      </c>
      <c r="BM103" s="299">
        <f t="shared" si="393"/>
        <v>21.414054985513751</v>
      </c>
      <c r="BN103" s="299">
        <f t="shared" si="393"/>
        <v>21.414054985513751</v>
      </c>
      <c r="BO103" s="299">
        <f t="shared" si="393"/>
        <v>21.414054985513751</v>
      </c>
      <c r="BP103" s="299">
        <f t="shared" si="393"/>
        <v>21.414054985513751</v>
      </c>
      <c r="BQ103" s="299">
        <f t="shared" si="393"/>
        <v>21.414054985513751</v>
      </c>
      <c r="BR103" s="299">
        <f t="shared" si="393"/>
        <v>21.414054985513751</v>
      </c>
      <c r="BS103" s="299">
        <f t="shared" si="393"/>
        <v>21.414054985513751</v>
      </c>
      <c r="BT103" s="299">
        <f t="shared" si="393"/>
        <v>21.414054985513751</v>
      </c>
      <c r="BU103" s="299">
        <f t="shared" si="393"/>
        <v>21.414054985513751</v>
      </c>
      <c r="BV103" s="298">
        <f t="shared" si="393"/>
        <v>21.414054985513751</v>
      </c>
      <c r="BW103" s="297">
        <f t="shared" si="394"/>
        <v>23.127179384354857</v>
      </c>
      <c r="BX103" s="299">
        <f t="shared" si="395"/>
        <v>23.127179384354857</v>
      </c>
      <c r="BY103" s="299">
        <f t="shared" si="395"/>
        <v>23.127179384354857</v>
      </c>
      <c r="BZ103" s="299">
        <f t="shared" si="395"/>
        <v>23.127179384354857</v>
      </c>
      <c r="CA103" s="299">
        <f t="shared" si="395"/>
        <v>23.127179384354857</v>
      </c>
      <c r="CB103" s="299">
        <f t="shared" si="395"/>
        <v>23.127179384354857</v>
      </c>
      <c r="CC103" s="299">
        <f t="shared" si="395"/>
        <v>23.127179384354857</v>
      </c>
      <c r="CD103" s="299">
        <f t="shared" si="395"/>
        <v>23.127179384354857</v>
      </c>
      <c r="CE103" s="299">
        <f t="shared" si="395"/>
        <v>23.127179384354857</v>
      </c>
      <c r="CF103" s="299">
        <f t="shared" si="395"/>
        <v>23.127179384354857</v>
      </c>
      <c r="CG103" s="299">
        <f t="shared" si="395"/>
        <v>23.127179384354857</v>
      </c>
      <c r="CH103" s="298">
        <f t="shared" si="395"/>
        <v>23.127179384354857</v>
      </c>
      <c r="CI103" s="297">
        <f t="shared" si="396"/>
        <v>25.208625528946797</v>
      </c>
      <c r="CJ103" s="299">
        <f t="shared" si="397"/>
        <v>25.208625528946797</v>
      </c>
      <c r="CK103" s="299">
        <f t="shared" si="397"/>
        <v>25.208625528946797</v>
      </c>
      <c r="CL103" s="299">
        <f t="shared" si="397"/>
        <v>25.208625528946797</v>
      </c>
      <c r="CM103" s="299">
        <f t="shared" si="397"/>
        <v>25.208625528946797</v>
      </c>
      <c r="CN103" s="299">
        <f t="shared" si="397"/>
        <v>25.208625528946797</v>
      </c>
      <c r="CO103" s="299">
        <f t="shared" si="397"/>
        <v>25.208625528946797</v>
      </c>
      <c r="CP103" s="299">
        <f t="shared" si="397"/>
        <v>25.208625528946797</v>
      </c>
      <c r="CQ103" s="299">
        <f t="shared" si="397"/>
        <v>25.208625528946797</v>
      </c>
      <c r="CR103" s="299">
        <f t="shared" si="397"/>
        <v>25.208625528946797</v>
      </c>
      <c r="CS103" s="299">
        <f t="shared" si="397"/>
        <v>25.208625528946797</v>
      </c>
      <c r="CT103" s="298">
        <f t="shared" si="397"/>
        <v>25.208625528946797</v>
      </c>
    </row>
    <row r="104" spans="1:98" s="167" customFormat="1" x14ac:dyDescent="0.25">
      <c r="A104" s="13" t="s">
        <v>197</v>
      </c>
      <c r="B104" s="15" t="s">
        <v>2</v>
      </c>
      <c r="C104" s="167">
        <f t="shared" ref="C104:N104" si="405">IFERROR(C28/C80,"")</f>
        <v>13.929083333333333</v>
      </c>
      <c r="D104" s="167">
        <f t="shared" si="405"/>
        <v>20.834769230769229</v>
      </c>
      <c r="E104" s="167">
        <f t="shared" si="405"/>
        <v>25.093136363636361</v>
      </c>
      <c r="F104" s="167">
        <f t="shared" si="405"/>
        <v>21.55777777777778</v>
      </c>
      <c r="G104" s="167">
        <f t="shared" si="405"/>
        <v>18.706124999999997</v>
      </c>
      <c r="H104" s="167">
        <f t="shared" si="405"/>
        <v>23.125835820895524</v>
      </c>
      <c r="I104" s="167">
        <f t="shared" si="405"/>
        <v>19.168636363636367</v>
      </c>
      <c r="J104" s="167">
        <f t="shared" si="405"/>
        <v>17.002506024096387</v>
      </c>
      <c r="K104" s="167">
        <f t="shared" si="405"/>
        <v>45.677237500000004</v>
      </c>
      <c r="L104" s="167">
        <f t="shared" si="405"/>
        <v>-17.779970149253732</v>
      </c>
      <c r="M104" s="167">
        <f t="shared" si="405"/>
        <v>18.761503968253969</v>
      </c>
      <c r="N104" s="168">
        <f t="shared" si="405"/>
        <v>23.461231578947316</v>
      </c>
      <c r="O104" s="1365">
        <v>14.5606585365854</v>
      </c>
      <c r="P104" s="1366">
        <v>31.5565909090909</v>
      </c>
      <c r="Q104" s="1367">
        <v>16.501870967741901</v>
      </c>
      <c r="R104" s="1368">
        <v>17.242599999999999</v>
      </c>
      <c r="S104" s="1369">
        <v>19.434519999999999</v>
      </c>
      <c r="T104" s="1370">
        <v>15.770808441558399</v>
      </c>
      <c r="U104" s="1371">
        <v>16.020828282828301</v>
      </c>
      <c r="V104" s="1372">
        <v>17.4672533333333</v>
      </c>
      <c r="W104" s="1373">
        <v>16.641587412587398</v>
      </c>
      <c r="X104" s="1374">
        <v>20.574754385964901</v>
      </c>
      <c r="Y104" s="1375">
        <v>18.5574851851852</v>
      </c>
      <c r="Z104" s="1376">
        <v>22.357531468531501</v>
      </c>
      <c r="AA104" s="2181">
        <v>20.747410596026491</v>
      </c>
      <c r="AB104" s="2182">
        <v>17.3797777777778</v>
      </c>
      <c r="AC104" s="2183">
        <v>16.5224444444444</v>
      </c>
      <c r="AD104" s="2184">
        <v>19.449469026548702</v>
      </c>
      <c r="AE104" s="2185">
        <v>21.8247787610619</v>
      </c>
      <c r="AF104" s="2186">
        <v>21.633004926108399</v>
      </c>
      <c r="AG104" s="2187">
        <v>25.541596244131501</v>
      </c>
      <c r="AH104" s="299">
        <f t="shared" si="399"/>
        <v>25.541596244131501</v>
      </c>
      <c r="AI104" s="299">
        <f t="shared" si="399"/>
        <v>25.541596244131501</v>
      </c>
      <c r="AJ104" s="299">
        <f t="shared" si="399"/>
        <v>25.541596244131501</v>
      </c>
      <c r="AK104" s="299">
        <f t="shared" si="399"/>
        <v>25.541596244131501</v>
      </c>
      <c r="AL104" s="298">
        <f t="shared" si="399"/>
        <v>25.541596244131501</v>
      </c>
      <c r="AM104" s="297">
        <f t="shared" si="402"/>
        <v>23.695565512216216</v>
      </c>
      <c r="AN104" s="299">
        <f t="shared" si="390"/>
        <v>23.695565512216216</v>
      </c>
      <c r="AO104" s="299">
        <f t="shared" si="390"/>
        <v>23.695565512216216</v>
      </c>
      <c r="AP104" s="299">
        <f t="shared" si="390"/>
        <v>23.695565512216216</v>
      </c>
      <c r="AQ104" s="299">
        <f t="shared" si="390"/>
        <v>23.695565512216216</v>
      </c>
      <c r="AR104" s="299">
        <f t="shared" si="390"/>
        <v>23.695565512216216</v>
      </c>
      <c r="AS104" s="299">
        <f t="shared" si="390"/>
        <v>23.695565512216216</v>
      </c>
      <c r="AT104" s="299">
        <f t="shared" si="390"/>
        <v>23.695565512216216</v>
      </c>
      <c r="AU104" s="299">
        <f t="shared" si="390"/>
        <v>23.695565512216216</v>
      </c>
      <c r="AV104" s="299">
        <f t="shared" si="390"/>
        <v>23.695565512216216</v>
      </c>
      <c r="AW104" s="299">
        <f t="shared" si="390"/>
        <v>23.695565512216216</v>
      </c>
      <c r="AX104" s="298">
        <f t="shared" si="390"/>
        <v>23.695565512216216</v>
      </c>
      <c r="AY104" s="297">
        <f t="shared" si="403"/>
        <v>24.880343787827019</v>
      </c>
      <c r="AZ104" s="299">
        <f t="shared" si="391"/>
        <v>24.880343787827019</v>
      </c>
      <c r="BA104" s="299">
        <f t="shared" si="391"/>
        <v>24.880343787827019</v>
      </c>
      <c r="BB104" s="299">
        <f t="shared" si="391"/>
        <v>24.880343787827019</v>
      </c>
      <c r="BC104" s="299">
        <f t="shared" si="391"/>
        <v>24.880343787827019</v>
      </c>
      <c r="BD104" s="299">
        <f t="shared" si="391"/>
        <v>24.880343787827019</v>
      </c>
      <c r="BE104" s="299">
        <f t="shared" si="391"/>
        <v>24.880343787827019</v>
      </c>
      <c r="BF104" s="299">
        <f t="shared" si="391"/>
        <v>24.880343787827019</v>
      </c>
      <c r="BG104" s="299">
        <f t="shared" si="391"/>
        <v>24.880343787827019</v>
      </c>
      <c r="BH104" s="299">
        <f t="shared" si="391"/>
        <v>24.880343787827019</v>
      </c>
      <c r="BI104" s="299">
        <f t="shared" si="391"/>
        <v>24.880343787827019</v>
      </c>
      <c r="BJ104" s="298">
        <f t="shared" si="391"/>
        <v>24.880343787827019</v>
      </c>
      <c r="BK104" s="297">
        <f t="shared" si="392"/>
        <v>26.37316441509665</v>
      </c>
      <c r="BL104" s="299">
        <f t="shared" si="393"/>
        <v>26.37316441509665</v>
      </c>
      <c r="BM104" s="299">
        <f t="shared" si="393"/>
        <v>26.37316441509665</v>
      </c>
      <c r="BN104" s="299">
        <f t="shared" si="393"/>
        <v>26.37316441509665</v>
      </c>
      <c r="BO104" s="299">
        <f t="shared" si="393"/>
        <v>26.37316441509665</v>
      </c>
      <c r="BP104" s="299">
        <f t="shared" si="393"/>
        <v>26.37316441509665</v>
      </c>
      <c r="BQ104" s="299">
        <f t="shared" si="393"/>
        <v>26.37316441509665</v>
      </c>
      <c r="BR104" s="299">
        <f t="shared" si="393"/>
        <v>26.37316441509665</v>
      </c>
      <c r="BS104" s="299">
        <f t="shared" si="393"/>
        <v>26.37316441509665</v>
      </c>
      <c r="BT104" s="299">
        <f t="shared" si="393"/>
        <v>26.37316441509665</v>
      </c>
      <c r="BU104" s="299">
        <f t="shared" si="393"/>
        <v>26.37316441509665</v>
      </c>
      <c r="BV104" s="298">
        <f t="shared" si="393"/>
        <v>26.37316441509665</v>
      </c>
      <c r="BW104" s="297">
        <f t="shared" si="394"/>
        <v>28.483017568304383</v>
      </c>
      <c r="BX104" s="299">
        <f t="shared" si="395"/>
        <v>28.483017568304383</v>
      </c>
      <c r="BY104" s="299">
        <f t="shared" si="395"/>
        <v>28.483017568304383</v>
      </c>
      <c r="BZ104" s="299">
        <f t="shared" si="395"/>
        <v>28.483017568304383</v>
      </c>
      <c r="CA104" s="299">
        <f t="shared" si="395"/>
        <v>28.483017568304383</v>
      </c>
      <c r="CB104" s="299">
        <f t="shared" si="395"/>
        <v>28.483017568304383</v>
      </c>
      <c r="CC104" s="299">
        <f t="shared" si="395"/>
        <v>28.483017568304383</v>
      </c>
      <c r="CD104" s="299">
        <f t="shared" si="395"/>
        <v>28.483017568304383</v>
      </c>
      <c r="CE104" s="299">
        <f t="shared" si="395"/>
        <v>28.483017568304383</v>
      </c>
      <c r="CF104" s="299">
        <f t="shared" si="395"/>
        <v>28.483017568304383</v>
      </c>
      <c r="CG104" s="299">
        <f t="shared" si="395"/>
        <v>28.483017568304383</v>
      </c>
      <c r="CH104" s="298">
        <f t="shared" si="395"/>
        <v>28.483017568304383</v>
      </c>
      <c r="CI104" s="297">
        <f t="shared" si="396"/>
        <v>31.046489149451777</v>
      </c>
      <c r="CJ104" s="299">
        <f t="shared" si="397"/>
        <v>31.046489149451777</v>
      </c>
      <c r="CK104" s="299">
        <f t="shared" si="397"/>
        <v>31.046489149451777</v>
      </c>
      <c r="CL104" s="299">
        <f t="shared" si="397"/>
        <v>31.046489149451777</v>
      </c>
      <c r="CM104" s="299">
        <f t="shared" si="397"/>
        <v>31.046489149451777</v>
      </c>
      <c r="CN104" s="299">
        <f t="shared" si="397"/>
        <v>31.046489149451777</v>
      </c>
      <c r="CO104" s="299">
        <f t="shared" si="397"/>
        <v>31.046489149451777</v>
      </c>
      <c r="CP104" s="299">
        <f t="shared" si="397"/>
        <v>31.046489149451777</v>
      </c>
      <c r="CQ104" s="299">
        <f t="shared" si="397"/>
        <v>31.046489149451777</v>
      </c>
      <c r="CR104" s="299">
        <f t="shared" si="397"/>
        <v>31.046489149451777</v>
      </c>
      <c r="CS104" s="299">
        <f t="shared" si="397"/>
        <v>31.046489149451777</v>
      </c>
      <c r="CT104" s="298">
        <f t="shared" si="397"/>
        <v>31.046489149451777</v>
      </c>
    </row>
    <row r="105" spans="1:98" s="167" customFormat="1" x14ac:dyDescent="0.25">
      <c r="A105" s="13" t="s">
        <v>198</v>
      </c>
      <c r="B105" s="15" t="s">
        <v>150</v>
      </c>
      <c r="N105" s="168"/>
      <c r="O105" s="1377"/>
      <c r="P105" s="1377"/>
      <c r="Q105" s="1377"/>
      <c r="R105" s="1377"/>
      <c r="S105" s="1377"/>
      <c r="T105" s="1377"/>
      <c r="U105" s="1377"/>
      <c r="V105" s="1377"/>
      <c r="W105" s="1377"/>
      <c r="X105" s="1377"/>
      <c r="Y105" s="1377"/>
      <c r="Z105" s="1377"/>
      <c r="AA105" s="1377"/>
      <c r="AB105" s="2188">
        <v>14.834301369863001</v>
      </c>
      <c r="AC105" s="2189">
        <v>15.3987341772152</v>
      </c>
      <c r="AD105" s="2190">
        <v>14.6911504424779</v>
      </c>
      <c r="AE105" s="2191">
        <v>16.654137931034501</v>
      </c>
      <c r="AF105" s="2192">
        <v>16.957999999999998</v>
      </c>
      <c r="AG105" s="2193">
        <v>15.5076</v>
      </c>
      <c r="AH105" s="299"/>
      <c r="AI105" s="299"/>
      <c r="AJ105" s="299"/>
      <c r="AK105" s="299"/>
      <c r="AL105" s="298"/>
      <c r="AM105" s="297"/>
      <c r="AN105" s="299"/>
      <c r="AO105" s="299"/>
      <c r="AP105" s="299"/>
      <c r="AQ105" s="299"/>
      <c r="AR105" s="299"/>
      <c r="AS105" s="299"/>
      <c r="AT105" s="299"/>
      <c r="AU105" s="299"/>
      <c r="AV105" s="299"/>
      <c r="AW105" s="299"/>
      <c r="AX105" s="298"/>
      <c r="AY105" s="297"/>
      <c r="AZ105" s="299"/>
      <c r="BA105" s="299"/>
      <c r="BB105" s="299"/>
      <c r="BC105" s="299"/>
      <c r="BD105" s="299"/>
      <c r="BE105" s="299"/>
      <c r="BF105" s="299"/>
      <c r="BG105" s="299"/>
      <c r="BH105" s="299"/>
      <c r="BI105" s="299"/>
      <c r="BJ105" s="298"/>
      <c r="BK105" s="297"/>
      <c r="BL105" s="299"/>
      <c r="BM105" s="299"/>
      <c r="BN105" s="299"/>
      <c r="BO105" s="299"/>
      <c r="BP105" s="299"/>
      <c r="BQ105" s="299"/>
      <c r="BR105" s="299"/>
      <c r="BS105" s="299"/>
      <c r="BT105" s="299"/>
      <c r="BU105" s="299"/>
      <c r="BV105" s="298"/>
      <c r="BW105" s="297"/>
      <c r="BX105" s="299"/>
      <c r="BY105" s="299"/>
      <c r="BZ105" s="299"/>
      <c r="CA105" s="299"/>
      <c r="CB105" s="299"/>
      <c r="CC105" s="299"/>
      <c r="CD105" s="299"/>
      <c r="CE105" s="299"/>
      <c r="CF105" s="299"/>
      <c r="CG105" s="299"/>
      <c r="CH105" s="298"/>
      <c r="CI105" s="297"/>
      <c r="CJ105" s="299"/>
      <c r="CK105" s="299"/>
      <c r="CL105" s="299"/>
      <c r="CM105" s="299"/>
      <c r="CN105" s="299"/>
      <c r="CO105" s="299"/>
      <c r="CP105" s="299"/>
      <c r="CQ105" s="299"/>
      <c r="CR105" s="299"/>
      <c r="CS105" s="299"/>
      <c r="CT105" s="298"/>
    </row>
    <row r="106" spans="1:98" s="182" customFormat="1" x14ac:dyDescent="0.25">
      <c r="A106" s="14"/>
      <c r="B106" s="16" t="s">
        <v>3</v>
      </c>
      <c r="C106" s="182">
        <f t="shared" ref="C106:Y106" si="406">IFERROR(C30/C82,"")</f>
        <v>14.02</v>
      </c>
      <c r="D106" s="182">
        <f t="shared" si="406"/>
        <v>15.625955835962142</v>
      </c>
      <c r="E106" s="182">
        <f t="shared" si="406"/>
        <v>21.10266990291262</v>
      </c>
      <c r="F106" s="182">
        <f t="shared" si="406"/>
        <v>21.302693009118546</v>
      </c>
      <c r="G106" s="182">
        <f t="shared" si="406"/>
        <v>17.635987577639753</v>
      </c>
      <c r="H106" s="182">
        <f t="shared" si="406"/>
        <v>23.390156327543412</v>
      </c>
      <c r="I106" s="182">
        <f t="shared" si="406"/>
        <v>21.231783610755439</v>
      </c>
      <c r="J106" s="182">
        <f t="shared" si="406"/>
        <v>16.960227655986508</v>
      </c>
      <c r="K106" s="182">
        <f t="shared" si="406"/>
        <v>23.138451001053731</v>
      </c>
      <c r="L106" s="182">
        <f t="shared" si="406"/>
        <v>18.239158311345633</v>
      </c>
      <c r="M106" s="182">
        <f t="shared" si="406"/>
        <v>17.904116818558418</v>
      </c>
      <c r="N106" s="183">
        <f t="shared" si="406"/>
        <v>21.332745024875607</v>
      </c>
      <c r="O106" s="182">
        <f t="shared" si="406"/>
        <v>17.371126074498566</v>
      </c>
      <c r="P106" s="182">
        <f t="shared" si="406"/>
        <v>20.357589820359191</v>
      </c>
      <c r="Q106" s="182">
        <f t="shared" si="406"/>
        <v>20.374723428571418</v>
      </c>
      <c r="R106" s="182">
        <f t="shared" si="406"/>
        <v>22.610008652657601</v>
      </c>
      <c r="S106" s="182">
        <f>IFERROR(S30/S82,"")</f>
        <v>20.347913690476194</v>
      </c>
      <c r="T106" s="182">
        <f t="shared" si="406"/>
        <v>16.997334630350196</v>
      </c>
      <c r="U106" s="184">
        <f t="shared" si="406"/>
        <v>19.763958158995816</v>
      </c>
      <c r="V106" s="184">
        <f t="shared" si="406"/>
        <v>20.146645161290323</v>
      </c>
      <c r="W106" s="184">
        <f t="shared" si="406"/>
        <v>20.043893954410304</v>
      </c>
      <c r="X106" s="184">
        <f t="shared" si="406"/>
        <v>24.41611569148936</v>
      </c>
      <c r="Y106" s="184">
        <f t="shared" si="406"/>
        <v>23.750707348517437</v>
      </c>
      <c r="Z106" s="185">
        <f>IFERROR(Z30/Z82,"")</f>
        <v>26.032885160543891</v>
      </c>
      <c r="AA106" s="182">
        <f>IFERROR(AA30/AA82,"")</f>
        <v>24.675661835748794</v>
      </c>
      <c r="AB106" s="182">
        <f t="shared" ref="AB106:CL106" si="407">IFERROR(AB30/AB82,"")</f>
        <v>29.73545560407571</v>
      </c>
      <c r="AC106" s="182">
        <f t="shared" si="407"/>
        <v>24.412889492753621</v>
      </c>
      <c r="AD106" s="182">
        <f t="shared" si="407"/>
        <v>31.36375580623756</v>
      </c>
      <c r="AE106" s="182">
        <f t="shared" si="407"/>
        <v>21.241777931511589</v>
      </c>
      <c r="AF106" s="182">
        <f t="shared" si="407"/>
        <v>31.565421624418008</v>
      </c>
      <c r="AG106" s="182">
        <f t="shared" si="407"/>
        <v>29.371408360128619</v>
      </c>
      <c r="AH106" s="182">
        <f t="shared" si="407"/>
        <v>25.909607025787111</v>
      </c>
      <c r="AI106" s="182">
        <f t="shared" si="407"/>
        <v>25.112590753238671</v>
      </c>
      <c r="AJ106" s="182">
        <f t="shared" si="407"/>
        <v>25.442109813744924</v>
      </c>
      <c r="AK106" s="182">
        <f t="shared" si="407"/>
        <v>25.19567340373904</v>
      </c>
      <c r="AL106" s="183">
        <f t="shared" si="407"/>
        <v>24.326805088941047</v>
      </c>
      <c r="AM106" s="182">
        <f t="shared" si="407"/>
        <v>26.804126359698046</v>
      </c>
      <c r="AN106" s="182">
        <f t="shared" si="407"/>
        <v>25.636974619518661</v>
      </c>
      <c r="AO106" s="182">
        <f t="shared" si="407"/>
        <v>21.468029150069913</v>
      </c>
      <c r="AP106" s="182">
        <f t="shared" si="407"/>
        <v>20.541312143244252</v>
      </c>
      <c r="AQ106" s="182">
        <f t="shared" si="407"/>
        <v>19.645775470136236</v>
      </c>
      <c r="AR106" s="182">
        <f t="shared" si="407"/>
        <v>20.947778227537597</v>
      </c>
      <c r="AS106" s="182">
        <f t="shared" si="407"/>
        <v>20.456871301230098</v>
      </c>
      <c r="AT106" s="182">
        <f t="shared" si="407"/>
        <v>20.4643845924939</v>
      </c>
      <c r="AU106" s="182">
        <f t="shared" si="407"/>
        <v>20.275004483527393</v>
      </c>
      <c r="AV106" s="182">
        <f t="shared" si="407"/>
        <v>20.334981980388637</v>
      </c>
      <c r="AW106" s="182">
        <f t="shared" si="407"/>
        <v>20.331293857201882</v>
      </c>
      <c r="AX106" s="183">
        <f t="shared" si="407"/>
        <v>20.255364500599772</v>
      </c>
      <c r="AY106" s="182">
        <f t="shared" si="407"/>
        <v>27.464990920652387</v>
      </c>
      <c r="AZ106" s="182">
        <f t="shared" si="407"/>
        <v>26.388689054326733</v>
      </c>
      <c r="BA106" s="182">
        <f t="shared" si="407"/>
        <v>22.403169079865041</v>
      </c>
      <c r="BB106" s="182">
        <f t="shared" si="407"/>
        <v>21.618848385314827</v>
      </c>
      <c r="BC106" s="182">
        <f t="shared" si="407"/>
        <v>20.66424246681586</v>
      </c>
      <c r="BD106" s="182">
        <f t="shared" si="407"/>
        <v>22.175607662386589</v>
      </c>
      <c r="BE106" s="182">
        <f t="shared" si="407"/>
        <v>21.676710287283342</v>
      </c>
      <c r="BF106" s="182">
        <f t="shared" si="407"/>
        <v>21.6933856383625</v>
      </c>
      <c r="BG106" s="182">
        <f t="shared" si="407"/>
        <v>21.597152932199684</v>
      </c>
      <c r="BH106" s="182">
        <f t="shared" si="407"/>
        <v>21.623118912680514</v>
      </c>
      <c r="BI106" s="182">
        <f t="shared" si="407"/>
        <v>21.592655933275662</v>
      </c>
      <c r="BJ106" s="183">
        <f t="shared" si="407"/>
        <v>21.456563570093099</v>
      </c>
      <c r="BK106" s="182">
        <f t="shared" si="407"/>
        <v>28.816704722099086</v>
      </c>
      <c r="BL106" s="182">
        <f t="shared" si="407"/>
        <v>27.757353570998159</v>
      </c>
      <c r="BM106" s="182">
        <f t="shared" si="407"/>
        <v>23.708092850056879</v>
      </c>
      <c r="BN106" s="182">
        <f t="shared" si="407"/>
        <v>22.875493098343103</v>
      </c>
      <c r="BO106" s="182">
        <f t="shared" si="407"/>
        <v>21.871133267746174</v>
      </c>
      <c r="BP106" s="182">
        <f t="shared" si="407"/>
        <v>23.459897103870865</v>
      </c>
      <c r="BQ106" s="182">
        <f t="shared" si="407"/>
        <v>22.95375409328533</v>
      </c>
      <c r="BR106" s="182">
        <f t="shared" si="407"/>
        <v>23.016200932573593</v>
      </c>
      <c r="BS106" s="182">
        <f t="shared" si="407"/>
        <v>22.999942403383962</v>
      </c>
      <c r="BT106" s="182">
        <f t="shared" si="407"/>
        <v>23.027450435561068</v>
      </c>
      <c r="BU106" s="182">
        <f t="shared" si="407"/>
        <v>22.998593639345582</v>
      </c>
      <c r="BV106" s="183">
        <f t="shared" si="407"/>
        <v>22.9180933405441</v>
      </c>
      <c r="BW106" s="182">
        <f t="shared" si="407"/>
        <v>31.074984442620728</v>
      </c>
      <c r="BX106" s="182">
        <f t="shared" si="407"/>
        <v>29.926698032171128</v>
      </c>
      <c r="BY106" s="182">
        <f t="shared" si="407"/>
        <v>25.564589581853081</v>
      </c>
      <c r="BZ106" s="182">
        <f t="shared" si="407"/>
        <v>24.670714798504488</v>
      </c>
      <c r="CA106" s="182">
        <f t="shared" si="407"/>
        <v>23.639981383968777</v>
      </c>
      <c r="CB106" s="182">
        <f t="shared" si="407"/>
        <v>25.388009619222903</v>
      </c>
      <c r="CC106" s="182">
        <f t="shared" si="407"/>
        <v>24.821005169869494</v>
      </c>
      <c r="CD106" s="182">
        <f t="shared" si="407"/>
        <v>24.871225146584056</v>
      </c>
      <c r="CE106" s="182">
        <f t="shared" si="407"/>
        <v>24.840335416715913</v>
      </c>
      <c r="CF106" s="182">
        <f t="shared" si="407"/>
        <v>24.841653298289827</v>
      </c>
      <c r="CG106" s="182">
        <f t="shared" si="407"/>
        <v>24.79556304664651</v>
      </c>
      <c r="CH106" s="183">
        <f t="shared" si="407"/>
        <v>24.694063442683227</v>
      </c>
      <c r="CI106" s="182">
        <f t="shared" si="407"/>
        <v>33.670006964218622</v>
      </c>
      <c r="CJ106" s="182">
        <f t="shared" si="407"/>
        <v>32.437711103296891</v>
      </c>
      <c r="CK106" s="182">
        <f t="shared" si="407"/>
        <v>27.753348914872184</v>
      </c>
      <c r="CL106" s="182">
        <f t="shared" si="407"/>
        <v>26.806221746099215</v>
      </c>
      <c r="CM106" s="182">
        <f t="shared" ref="CM106:CT106" si="408">IFERROR(CM30/CM82,"")</f>
        <v>25.737067842952719</v>
      </c>
      <c r="CN106" s="182">
        <f t="shared" si="408"/>
        <v>27.581648684699427</v>
      </c>
      <c r="CO106" s="182">
        <f t="shared" si="408"/>
        <v>26.993115653835883</v>
      </c>
      <c r="CP106" s="182">
        <f t="shared" si="408"/>
        <v>27.045677202795567</v>
      </c>
      <c r="CQ106" s="182">
        <f t="shared" si="408"/>
        <v>27.016519996918262</v>
      </c>
      <c r="CR106" s="182">
        <f t="shared" si="408"/>
        <v>27.023978517871477</v>
      </c>
      <c r="CS106" s="182">
        <f t="shared" si="408"/>
        <v>26.978375598627679</v>
      </c>
      <c r="CT106" s="183">
        <f t="shared" si="408"/>
        <v>26.872159390704926</v>
      </c>
    </row>
    <row r="108" spans="1:98" s="4" customFormat="1" x14ac:dyDescent="0.25">
      <c r="A108" s="116"/>
      <c r="B108"/>
      <c r="C108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12"/>
    </row>
    <row r="109" spans="1:98" s="104" customFormat="1" x14ac:dyDescent="0.25">
      <c r="B109" s="104" t="s">
        <v>15</v>
      </c>
      <c r="C109" s="104">
        <f t="shared" ref="C109:BN109" si="409">C49</f>
        <v>42005</v>
      </c>
      <c r="D109" s="104">
        <f t="shared" si="409"/>
        <v>42036</v>
      </c>
      <c r="E109" s="104">
        <f t="shared" si="409"/>
        <v>42064</v>
      </c>
      <c r="F109" s="104">
        <f t="shared" si="409"/>
        <v>42095</v>
      </c>
      <c r="G109" s="104">
        <f t="shared" si="409"/>
        <v>42125</v>
      </c>
      <c r="H109" s="104">
        <f t="shared" si="409"/>
        <v>42156</v>
      </c>
      <c r="I109" s="104">
        <f t="shared" si="409"/>
        <v>42186</v>
      </c>
      <c r="J109" s="104">
        <f t="shared" si="409"/>
        <v>42217</v>
      </c>
      <c r="K109" s="104">
        <f t="shared" si="409"/>
        <v>42248</v>
      </c>
      <c r="L109" s="104">
        <f t="shared" si="409"/>
        <v>42278</v>
      </c>
      <c r="M109" s="104">
        <f t="shared" si="409"/>
        <v>42309</v>
      </c>
      <c r="N109" s="105">
        <f t="shared" si="409"/>
        <v>42339</v>
      </c>
      <c r="O109" s="104">
        <f t="shared" si="409"/>
        <v>42370</v>
      </c>
      <c r="P109" s="104">
        <f t="shared" si="409"/>
        <v>42401</v>
      </c>
      <c r="Q109" s="104">
        <f t="shared" si="409"/>
        <v>42430</v>
      </c>
      <c r="R109" s="104">
        <f t="shared" si="409"/>
        <v>42461</v>
      </c>
      <c r="S109" s="104">
        <f t="shared" si="409"/>
        <v>42491</v>
      </c>
      <c r="T109" s="104">
        <f t="shared" si="409"/>
        <v>42522</v>
      </c>
      <c r="U109" s="113">
        <f t="shared" si="409"/>
        <v>42552</v>
      </c>
      <c r="V109" s="113">
        <f t="shared" si="409"/>
        <v>42583</v>
      </c>
      <c r="W109" s="113">
        <f t="shared" si="409"/>
        <v>42614</v>
      </c>
      <c r="X109" s="113">
        <f t="shared" si="409"/>
        <v>42644</v>
      </c>
      <c r="Y109" s="113">
        <f t="shared" si="409"/>
        <v>42675</v>
      </c>
      <c r="Z109" s="117">
        <f t="shared" si="409"/>
        <v>42705</v>
      </c>
      <c r="AA109" s="104">
        <f t="shared" si="409"/>
        <v>42752</v>
      </c>
      <c r="AB109" s="104">
        <f t="shared" si="409"/>
        <v>42783</v>
      </c>
      <c r="AC109" s="104">
        <f t="shared" si="409"/>
        <v>42811</v>
      </c>
      <c r="AD109" s="104">
        <f t="shared" si="409"/>
        <v>42842</v>
      </c>
      <c r="AE109" s="104">
        <f t="shared" si="409"/>
        <v>42872</v>
      </c>
      <c r="AF109" s="104">
        <f t="shared" si="409"/>
        <v>42903</v>
      </c>
      <c r="AG109" s="104">
        <f t="shared" si="409"/>
        <v>42933</v>
      </c>
      <c r="AH109" s="104">
        <f t="shared" si="409"/>
        <v>42964</v>
      </c>
      <c r="AI109" s="104">
        <f t="shared" si="409"/>
        <v>42995</v>
      </c>
      <c r="AJ109" s="104">
        <f t="shared" si="409"/>
        <v>43025</v>
      </c>
      <c r="AK109" s="104">
        <f t="shared" si="409"/>
        <v>43056</v>
      </c>
      <c r="AL109" s="105">
        <f t="shared" si="409"/>
        <v>43086</v>
      </c>
      <c r="AM109" s="104">
        <f t="shared" si="409"/>
        <v>43118</v>
      </c>
      <c r="AN109" s="104">
        <f t="shared" si="409"/>
        <v>43149</v>
      </c>
      <c r="AO109" s="104">
        <f t="shared" si="409"/>
        <v>43177</v>
      </c>
      <c r="AP109" s="104">
        <f t="shared" si="409"/>
        <v>43208</v>
      </c>
      <c r="AQ109" s="104">
        <f t="shared" si="409"/>
        <v>43238</v>
      </c>
      <c r="AR109" s="104">
        <f t="shared" si="409"/>
        <v>43269</v>
      </c>
      <c r="AS109" s="104">
        <f t="shared" si="409"/>
        <v>43299</v>
      </c>
      <c r="AT109" s="104">
        <f t="shared" si="409"/>
        <v>43330</v>
      </c>
      <c r="AU109" s="104">
        <f t="shared" si="409"/>
        <v>43361</v>
      </c>
      <c r="AV109" s="104">
        <f t="shared" si="409"/>
        <v>43391</v>
      </c>
      <c r="AW109" s="104">
        <f t="shared" si="409"/>
        <v>43422</v>
      </c>
      <c r="AX109" s="105">
        <f t="shared" si="409"/>
        <v>43452</v>
      </c>
      <c r="AY109" s="104">
        <f t="shared" si="409"/>
        <v>43483</v>
      </c>
      <c r="AZ109" s="104">
        <f t="shared" si="409"/>
        <v>43514</v>
      </c>
      <c r="BA109" s="104">
        <f t="shared" si="409"/>
        <v>43542</v>
      </c>
      <c r="BB109" s="104">
        <f t="shared" si="409"/>
        <v>43573</v>
      </c>
      <c r="BC109" s="104">
        <f t="shared" si="409"/>
        <v>43603</v>
      </c>
      <c r="BD109" s="104">
        <f t="shared" si="409"/>
        <v>43634</v>
      </c>
      <c r="BE109" s="104">
        <f t="shared" si="409"/>
        <v>43664</v>
      </c>
      <c r="BF109" s="104">
        <f t="shared" si="409"/>
        <v>43695</v>
      </c>
      <c r="BG109" s="104">
        <f t="shared" si="409"/>
        <v>43726</v>
      </c>
      <c r="BH109" s="104">
        <f t="shared" si="409"/>
        <v>43756</v>
      </c>
      <c r="BI109" s="104">
        <f t="shared" si="409"/>
        <v>43787</v>
      </c>
      <c r="BJ109" s="105">
        <f t="shared" si="409"/>
        <v>43817</v>
      </c>
      <c r="BK109" s="104">
        <f t="shared" si="409"/>
        <v>43848</v>
      </c>
      <c r="BL109" s="104">
        <f t="shared" si="409"/>
        <v>43879</v>
      </c>
      <c r="BM109" s="104">
        <f t="shared" si="409"/>
        <v>43908</v>
      </c>
      <c r="BN109" s="104">
        <f t="shared" si="409"/>
        <v>43939</v>
      </c>
      <c r="BO109" s="104">
        <f t="shared" ref="BO109:CT109" si="410">BO49</f>
        <v>43969</v>
      </c>
      <c r="BP109" s="104">
        <f t="shared" si="410"/>
        <v>44000</v>
      </c>
      <c r="BQ109" s="104">
        <f t="shared" si="410"/>
        <v>44030</v>
      </c>
      <c r="BR109" s="104">
        <f t="shared" si="410"/>
        <v>44061</v>
      </c>
      <c r="BS109" s="104">
        <f t="shared" si="410"/>
        <v>44092</v>
      </c>
      <c r="BT109" s="104">
        <f t="shared" si="410"/>
        <v>44122</v>
      </c>
      <c r="BU109" s="104">
        <f t="shared" si="410"/>
        <v>44153</v>
      </c>
      <c r="BV109" s="105">
        <f t="shared" si="410"/>
        <v>44183</v>
      </c>
      <c r="BW109" s="104">
        <f t="shared" si="410"/>
        <v>44214</v>
      </c>
      <c r="BX109" s="104">
        <f t="shared" si="410"/>
        <v>44245</v>
      </c>
      <c r="BY109" s="104">
        <f t="shared" si="410"/>
        <v>44273</v>
      </c>
      <c r="BZ109" s="104">
        <f t="shared" si="410"/>
        <v>44304</v>
      </c>
      <c r="CA109" s="104">
        <f t="shared" si="410"/>
        <v>44334</v>
      </c>
      <c r="CB109" s="104">
        <f t="shared" si="410"/>
        <v>44365</v>
      </c>
      <c r="CC109" s="104">
        <f t="shared" si="410"/>
        <v>44395</v>
      </c>
      <c r="CD109" s="104">
        <f t="shared" si="410"/>
        <v>44426</v>
      </c>
      <c r="CE109" s="104">
        <f t="shared" si="410"/>
        <v>44457</v>
      </c>
      <c r="CF109" s="104">
        <f t="shared" si="410"/>
        <v>44487</v>
      </c>
      <c r="CG109" s="104">
        <f t="shared" si="410"/>
        <v>44518</v>
      </c>
      <c r="CH109" s="105">
        <f t="shared" si="410"/>
        <v>44548</v>
      </c>
      <c r="CI109" s="104">
        <f t="shared" si="410"/>
        <v>44579</v>
      </c>
      <c r="CJ109" s="104">
        <f t="shared" si="410"/>
        <v>44610</v>
      </c>
      <c r="CK109" s="104">
        <f t="shared" si="410"/>
        <v>44638</v>
      </c>
      <c r="CL109" s="104">
        <f t="shared" si="410"/>
        <v>44669</v>
      </c>
      <c r="CM109" s="104">
        <f t="shared" si="410"/>
        <v>44699</v>
      </c>
      <c r="CN109" s="104">
        <f t="shared" si="410"/>
        <v>44730</v>
      </c>
      <c r="CO109" s="104">
        <f t="shared" si="410"/>
        <v>44760</v>
      </c>
      <c r="CP109" s="104">
        <f t="shared" si="410"/>
        <v>44791</v>
      </c>
      <c r="CQ109" s="104">
        <f t="shared" si="410"/>
        <v>44822</v>
      </c>
      <c r="CR109" s="104">
        <f t="shared" si="410"/>
        <v>44852</v>
      </c>
      <c r="CS109" s="104">
        <f t="shared" si="410"/>
        <v>44883</v>
      </c>
      <c r="CT109" s="105">
        <f t="shared" si="410"/>
        <v>44913</v>
      </c>
    </row>
    <row r="110" spans="1:98" s="4" customFormat="1" x14ac:dyDescent="0.25">
      <c r="B110" t="s">
        <v>142</v>
      </c>
      <c r="C110" s="6">
        <f t="shared" ref="C110:S110" si="411">IFERROR(C22/C50,"")</f>
        <v>54.589037037037038</v>
      </c>
      <c r="D110" s="6">
        <f t="shared" si="411"/>
        <v>43.132759999999998</v>
      </c>
      <c r="E110" s="6">
        <f t="shared" si="411"/>
        <v>109.23843333333333</v>
      </c>
      <c r="F110" s="6">
        <f t="shared" si="411"/>
        <v>114.25641666666668</v>
      </c>
      <c r="G110" s="6">
        <f t="shared" si="411"/>
        <v>61.449406976744193</v>
      </c>
      <c r="H110" s="6">
        <f t="shared" si="411"/>
        <v>103.33682926829269</v>
      </c>
      <c r="I110" s="6">
        <f t="shared" si="411"/>
        <v>127.94346052631579</v>
      </c>
      <c r="J110" s="6">
        <f t="shared" si="411"/>
        <v>55.790470588235294</v>
      </c>
      <c r="K110" s="6">
        <f t="shared" si="411"/>
        <v>113.71826041666667</v>
      </c>
      <c r="L110" s="6">
        <f t="shared" si="411"/>
        <v>96.227499999999765</v>
      </c>
      <c r="M110" s="6">
        <f t="shared" si="411"/>
        <v>83.915511904761914</v>
      </c>
      <c r="N110" s="102">
        <f t="shared" si="411"/>
        <v>144.86548809523785</v>
      </c>
      <c r="O110" s="6">
        <f t="shared" si="411"/>
        <v>47.795787878787877</v>
      </c>
      <c r="P110" s="6">
        <f t="shared" si="411"/>
        <v>51.392575757574846</v>
      </c>
      <c r="Q110" s="6">
        <f t="shared" si="411"/>
        <v>77.766914893616814</v>
      </c>
      <c r="R110" s="6">
        <f t="shared" si="411"/>
        <v>145.09344736842107</v>
      </c>
      <c r="S110" s="6">
        <f t="shared" si="411"/>
        <v>66.931810810810802</v>
      </c>
      <c r="T110" s="6">
        <f t="shared" ref="T110:V110" si="412">IFERROR(T22/T50,"")</f>
        <v>48.585928571428575</v>
      </c>
      <c r="U110" s="6">
        <f t="shared" si="412"/>
        <v>77.188612903225817</v>
      </c>
      <c r="V110" s="6">
        <f t="shared" si="412"/>
        <v>57.314128571428569</v>
      </c>
      <c r="W110" s="175">
        <f t="shared" ref="W110:Z110" si="413">IFERROR(W22/W50,"")</f>
        <v>67.766473684210538</v>
      </c>
      <c r="X110" s="175">
        <f t="shared" si="413"/>
        <v>85.114838709677414</v>
      </c>
      <c r="Y110" s="175">
        <f t="shared" si="413"/>
        <v>104.29840322580645</v>
      </c>
      <c r="Z110" s="176">
        <f t="shared" si="413"/>
        <v>132.40905263157893</v>
      </c>
      <c r="AA110" s="4">
        <f t="shared" ref="AA110:CL110" si="414">IFERROR(AA22/AA50,"")</f>
        <v>71.518090909090901</v>
      </c>
      <c r="AB110" s="4">
        <f t="shared" si="414"/>
        <v>111.89116923076939</v>
      </c>
      <c r="AC110" s="4">
        <f t="shared" si="414"/>
        <v>109.18630136986302</v>
      </c>
      <c r="AD110" s="4">
        <f t="shared" si="414"/>
        <v>72.296148648648654</v>
      </c>
      <c r="AE110" s="4">
        <f t="shared" si="414"/>
        <v>73.426510067114094</v>
      </c>
      <c r="AF110" s="4">
        <f t="shared" si="414"/>
        <v>100.6254609929078</v>
      </c>
      <c r="AG110" s="4">
        <f t="shared" si="414"/>
        <v>71.978157894736839</v>
      </c>
      <c r="AH110" s="4">
        <f t="shared" si="414"/>
        <v>80.162377204884834</v>
      </c>
      <c r="AI110" s="4">
        <f t="shared" si="414"/>
        <v>80.162377204884848</v>
      </c>
      <c r="AJ110" s="4">
        <f t="shared" si="414"/>
        <v>76.15425834464061</v>
      </c>
      <c r="AK110" s="4">
        <f t="shared" si="414"/>
        <v>80.162377204884834</v>
      </c>
      <c r="AL110" s="108">
        <f t="shared" si="414"/>
        <v>80.162377204884848</v>
      </c>
      <c r="AM110" s="4">
        <f t="shared" si="414"/>
        <v>82.678658623022883</v>
      </c>
      <c r="AN110" s="4">
        <f t="shared" si="414"/>
        <v>78.115318559788946</v>
      </c>
      <c r="AO110" s="4">
        <f t="shared" si="414"/>
        <v>101.73944631242011</v>
      </c>
      <c r="AP110" s="4">
        <f t="shared" si="414"/>
        <v>79.198067538645148</v>
      </c>
      <c r="AQ110" s="4">
        <f t="shared" si="414"/>
        <v>77.177304003145395</v>
      </c>
      <c r="AR110" s="4">
        <f t="shared" si="414"/>
        <v>119.32563885452637</v>
      </c>
      <c r="AS110" s="4">
        <f t="shared" si="414"/>
        <v>86.039081912707886</v>
      </c>
      <c r="AT110" s="4">
        <f t="shared" si="414"/>
        <v>96.743453652604245</v>
      </c>
      <c r="AU110" s="4">
        <f t="shared" si="414"/>
        <v>96.743453652604259</v>
      </c>
      <c r="AV110" s="4">
        <f t="shared" si="414"/>
        <v>91.906280969974034</v>
      </c>
      <c r="AW110" s="4">
        <f t="shared" si="414"/>
        <v>96.743453652604245</v>
      </c>
      <c r="AX110" s="108">
        <f t="shared" si="414"/>
        <v>96.743453652604259</v>
      </c>
      <c r="AY110" s="4">
        <f t="shared" si="414"/>
        <v>92.889472962966238</v>
      </c>
      <c r="AZ110" s="4">
        <f t="shared" si="414"/>
        <v>87.762560401922869</v>
      </c>
      <c r="BA110" s="4">
        <f t="shared" si="414"/>
        <v>114.30426793200402</v>
      </c>
      <c r="BB110" s="4">
        <f t="shared" si="414"/>
        <v>88.979028879667823</v>
      </c>
      <c r="BC110" s="4">
        <f t="shared" si="414"/>
        <v>86.70870104753385</v>
      </c>
      <c r="BD110" s="4">
        <f t="shared" si="414"/>
        <v>134.06235525306039</v>
      </c>
      <c r="BE110" s="4">
        <f t="shared" si="414"/>
        <v>96.664908528927327</v>
      </c>
      <c r="BF110" s="4">
        <f t="shared" si="414"/>
        <v>108.69127017870088</v>
      </c>
      <c r="BG110" s="4">
        <f t="shared" si="414"/>
        <v>108.69127017870088</v>
      </c>
      <c r="BH110" s="4">
        <f t="shared" si="414"/>
        <v>103.25670666976585</v>
      </c>
      <c r="BI110" s="4">
        <f t="shared" si="414"/>
        <v>108.69127017870089</v>
      </c>
      <c r="BJ110" s="108">
        <f t="shared" si="414"/>
        <v>108.69127017870088</v>
      </c>
      <c r="BK110" s="4">
        <f t="shared" si="414"/>
        <v>101.41672658096654</v>
      </c>
      <c r="BL110" s="4">
        <f t="shared" si="414"/>
        <v>95.819163446819402</v>
      </c>
      <c r="BM110" s="4">
        <f t="shared" si="414"/>
        <v>124.79739972816199</v>
      </c>
      <c r="BN110" s="4">
        <f t="shared" si="414"/>
        <v>97.147303730821349</v>
      </c>
      <c r="BO110" s="4">
        <f t="shared" si="414"/>
        <v>94.668559803697477</v>
      </c>
      <c r="BP110" s="4">
        <f t="shared" si="414"/>
        <v>146.36927946529136</v>
      </c>
      <c r="BQ110" s="4">
        <f t="shared" si="414"/>
        <v>105.53874713188284</v>
      </c>
      <c r="BR110" s="4">
        <f t="shared" si="414"/>
        <v>118.66912878110561</v>
      </c>
      <c r="BS110" s="4">
        <f t="shared" si="414"/>
        <v>118.66912878110563</v>
      </c>
      <c r="BT110" s="4">
        <f t="shared" si="414"/>
        <v>112.73567234205036</v>
      </c>
      <c r="BU110" s="4">
        <f t="shared" si="414"/>
        <v>118.66912878110564</v>
      </c>
      <c r="BV110" s="108">
        <f t="shared" si="414"/>
        <v>118.66912878110561</v>
      </c>
      <c r="BW110" s="4">
        <f t="shared" si="414"/>
        <v>113.91126729574164</v>
      </c>
      <c r="BX110" s="4">
        <f t="shared" si="414"/>
        <v>107.62408438346758</v>
      </c>
      <c r="BY110" s="4">
        <f t="shared" si="414"/>
        <v>140.1724393746716</v>
      </c>
      <c r="BZ110" s="4">
        <f t="shared" si="414"/>
        <v>109.11585155045856</v>
      </c>
      <c r="CA110" s="4">
        <f t="shared" si="414"/>
        <v>106.33172637151301</v>
      </c>
      <c r="CB110" s="4">
        <f t="shared" si="414"/>
        <v>164.4019746954153</v>
      </c>
      <c r="CC110" s="4">
        <f t="shared" si="414"/>
        <v>118.54112077853084</v>
      </c>
      <c r="CD110" s="4">
        <f t="shared" si="414"/>
        <v>133.28916544693789</v>
      </c>
      <c r="CE110" s="4">
        <f t="shared" si="414"/>
        <v>133.28916544693783</v>
      </c>
      <c r="CF110" s="4">
        <f t="shared" si="414"/>
        <v>126.62470717459099</v>
      </c>
      <c r="CG110" s="4">
        <f t="shared" si="414"/>
        <v>133.28916544693786</v>
      </c>
      <c r="CH110" s="108">
        <f t="shared" si="414"/>
        <v>133.28916544693786</v>
      </c>
      <c r="CI110" s="4">
        <f t="shared" si="414"/>
        <v>130.37144541997628</v>
      </c>
      <c r="CJ110" s="4">
        <f t="shared" si="414"/>
        <v>123.17576457687865</v>
      </c>
      <c r="CK110" s="4">
        <f t="shared" si="414"/>
        <v>160.42735686431161</v>
      </c>
      <c r="CL110" s="4">
        <f t="shared" si="414"/>
        <v>124.88309209949979</v>
      </c>
      <c r="CM110" s="4">
        <f t="shared" ref="CM110:CT110" si="415">IFERROR(CM22/CM50,"")</f>
        <v>121.69666083219661</v>
      </c>
      <c r="CN110" s="4">
        <f t="shared" si="415"/>
        <v>188.15806003890279</v>
      </c>
      <c r="CO110" s="4">
        <f t="shared" si="415"/>
        <v>135.67031273102853</v>
      </c>
      <c r="CP110" s="4">
        <f t="shared" si="415"/>
        <v>152.54944985402039</v>
      </c>
      <c r="CQ110" s="4">
        <f t="shared" si="415"/>
        <v>152.54944985402039</v>
      </c>
      <c r="CR110" s="4">
        <f t="shared" si="415"/>
        <v>144.92197736131936</v>
      </c>
      <c r="CS110" s="4">
        <f t="shared" si="415"/>
        <v>152.54944985402037</v>
      </c>
      <c r="CT110" s="108">
        <f t="shared" si="415"/>
        <v>152.54944985402037</v>
      </c>
    </row>
    <row r="111" spans="1:98" s="4" customFormat="1" x14ac:dyDescent="0.25">
      <c r="B111" t="s">
        <v>5</v>
      </c>
      <c r="C111" s="6">
        <f t="shared" ref="C111:S111" si="416">IFERROR(C23/C51,"")</f>
        <v>17.147088888888888</v>
      </c>
      <c r="D111" s="6">
        <f t="shared" si="416"/>
        <v>19.375399999999999</v>
      </c>
      <c r="E111" s="6">
        <f t="shared" si="416"/>
        <v>24.573680327868853</v>
      </c>
      <c r="F111" s="6">
        <f t="shared" si="416"/>
        <v>32.009684210526316</v>
      </c>
      <c r="G111" s="6">
        <f t="shared" si="416"/>
        <v>20.148123287671233</v>
      </c>
      <c r="H111" s="6">
        <f t="shared" si="416"/>
        <v>20.244962616822427</v>
      </c>
      <c r="I111" s="6">
        <f t="shared" si="416"/>
        <v>20.264042105263158</v>
      </c>
      <c r="J111" s="6">
        <f t="shared" si="416"/>
        <v>18.308789473684211</v>
      </c>
      <c r="K111" s="6">
        <f t="shared" si="416"/>
        <v>26.474759493670884</v>
      </c>
      <c r="L111" s="6">
        <f t="shared" si="416"/>
        <v>21.868633802816902</v>
      </c>
      <c r="M111" s="6">
        <f t="shared" si="416"/>
        <v>24.755850000000002</v>
      </c>
      <c r="N111" s="102">
        <f t="shared" si="416"/>
        <v>50.02414782608696</v>
      </c>
      <c r="O111" s="6">
        <f t="shared" si="416"/>
        <v>23.961615384615381</v>
      </c>
      <c r="P111" s="6">
        <f t="shared" si="416"/>
        <v>21.57617391304348</v>
      </c>
      <c r="Q111" s="6">
        <f t="shared" si="416"/>
        <v>41.030131578947369</v>
      </c>
      <c r="R111" s="6">
        <f t="shared" si="416"/>
        <v>32.587985507246373</v>
      </c>
      <c r="S111" s="6">
        <f t="shared" si="416"/>
        <v>22.583500000000001</v>
      </c>
      <c r="T111" s="6">
        <f t="shared" ref="T111:V111" si="417">IFERROR(T23/T51,"")</f>
        <v>25.141456896551723</v>
      </c>
      <c r="U111" s="6">
        <f t="shared" si="417"/>
        <v>23.047924050632911</v>
      </c>
      <c r="V111" s="6">
        <f t="shared" si="417"/>
        <v>30.768386666666665</v>
      </c>
      <c r="W111" s="175">
        <f t="shared" ref="W111:Z111" si="418">IFERROR(W23/W51,"")</f>
        <v>32.48627559055118</v>
      </c>
      <c r="X111" s="175">
        <f t="shared" si="418"/>
        <v>22.220707865168539</v>
      </c>
      <c r="Y111" s="175">
        <f t="shared" si="418"/>
        <v>28.455937007874017</v>
      </c>
      <c r="Z111" s="176">
        <f t="shared" si="418"/>
        <v>31.088382183908102</v>
      </c>
      <c r="AA111" s="4">
        <f t="shared" ref="AA111:CL111" si="419">IFERROR(AA23/AA51,"")</f>
        <v>26.904063829787233</v>
      </c>
      <c r="AB111" s="4">
        <f t="shared" si="419"/>
        <v>17.45339344262295</v>
      </c>
      <c r="AC111" s="4">
        <f t="shared" si="419"/>
        <v>30.305594405594405</v>
      </c>
      <c r="AD111" s="4">
        <f t="shared" si="419"/>
        <v>27.395664335664335</v>
      </c>
      <c r="AE111" s="4">
        <f t="shared" si="419"/>
        <v>21.419415584415585</v>
      </c>
      <c r="AF111" s="4">
        <f t="shared" si="419"/>
        <v>24.054423076923076</v>
      </c>
      <c r="AG111" s="4">
        <f t="shared" si="419"/>
        <v>21.912516129032259</v>
      </c>
      <c r="AH111" s="4">
        <f t="shared" si="419"/>
        <v>27.292821428571479</v>
      </c>
      <c r="AI111" s="4">
        <f t="shared" si="419"/>
        <v>27.292821428571482</v>
      </c>
      <c r="AJ111" s="4">
        <f t="shared" si="419"/>
        <v>25.928180357142903</v>
      </c>
      <c r="AK111" s="4">
        <f t="shared" si="419"/>
        <v>27.292821428571482</v>
      </c>
      <c r="AL111" s="108">
        <f t="shared" si="419"/>
        <v>27.292821428571482</v>
      </c>
      <c r="AM111" s="4">
        <f t="shared" si="419"/>
        <v>29.683459404842729</v>
      </c>
      <c r="AN111" s="4">
        <f t="shared" si="419"/>
        <v>19.880626463929872</v>
      </c>
      <c r="AO111" s="4">
        <f t="shared" si="419"/>
        <v>27.910660858451731</v>
      </c>
      <c r="AP111" s="4">
        <f t="shared" si="419"/>
        <v>27.159219989185708</v>
      </c>
      <c r="AQ111" s="4">
        <f t="shared" si="419"/>
        <v>21.780283562756079</v>
      </c>
      <c r="AR111" s="4">
        <f t="shared" si="419"/>
        <v>24.871350914009767</v>
      </c>
      <c r="AS111" s="4">
        <f t="shared" si="419"/>
        <v>22.619463342641989</v>
      </c>
      <c r="AT111" s="4">
        <f t="shared" si="419"/>
        <v>28.444247021922106</v>
      </c>
      <c r="AU111" s="4">
        <f t="shared" si="419"/>
        <v>28.444247021922109</v>
      </c>
      <c r="AV111" s="4">
        <f t="shared" si="419"/>
        <v>27.022034670825999</v>
      </c>
      <c r="AW111" s="4">
        <f t="shared" si="419"/>
        <v>28.444247021922109</v>
      </c>
      <c r="AX111" s="108">
        <f t="shared" si="419"/>
        <v>28.444247021922109</v>
      </c>
      <c r="AY111" s="4">
        <f t="shared" si="419"/>
        <v>32.726013993839103</v>
      </c>
      <c r="AZ111" s="4">
        <f t="shared" si="419"/>
        <v>21.918390676482677</v>
      </c>
      <c r="BA111" s="4">
        <f t="shared" si="419"/>
        <v>30.771503596443033</v>
      </c>
      <c r="BB111" s="4">
        <f t="shared" si="419"/>
        <v>29.943040038077243</v>
      </c>
      <c r="BC111" s="4">
        <f t="shared" si="419"/>
        <v>24.012762627938578</v>
      </c>
      <c r="BD111" s="4">
        <f t="shared" si="419"/>
        <v>27.420664382695769</v>
      </c>
      <c r="BE111" s="4">
        <f t="shared" si="419"/>
        <v>24.937958335262788</v>
      </c>
      <c r="BF111" s="4">
        <f t="shared" si="419"/>
        <v>31.359782341669124</v>
      </c>
      <c r="BG111" s="4">
        <f t="shared" si="419"/>
        <v>31.359782341669121</v>
      </c>
      <c r="BH111" s="4">
        <f t="shared" si="419"/>
        <v>29.791793224585668</v>
      </c>
      <c r="BI111" s="4">
        <f t="shared" si="419"/>
        <v>31.359782341669124</v>
      </c>
      <c r="BJ111" s="108">
        <f t="shared" si="419"/>
        <v>31.359782341669121</v>
      </c>
      <c r="BK111" s="4">
        <f t="shared" si="419"/>
        <v>35.730262078473537</v>
      </c>
      <c r="BL111" s="4">
        <f t="shared" si="419"/>
        <v>23.930498940583789</v>
      </c>
      <c r="BM111" s="4">
        <f t="shared" si="419"/>
        <v>33.596327626596505</v>
      </c>
      <c r="BN111" s="4">
        <f t="shared" si="419"/>
        <v>32.691811113572733</v>
      </c>
      <c r="BO111" s="4">
        <f t="shared" si="419"/>
        <v>26.217134237183338</v>
      </c>
      <c r="BP111" s="4">
        <f t="shared" si="419"/>
        <v>29.937881373027235</v>
      </c>
      <c r="BQ111" s="4">
        <f t="shared" si="419"/>
        <v>27.227262910439915</v>
      </c>
      <c r="BR111" s="4">
        <f t="shared" si="419"/>
        <v>34.23861036063434</v>
      </c>
      <c r="BS111" s="4">
        <f t="shared" si="419"/>
        <v>34.238610360634347</v>
      </c>
      <c r="BT111" s="4">
        <f t="shared" si="419"/>
        <v>32.526679842602633</v>
      </c>
      <c r="BU111" s="4">
        <f t="shared" si="419"/>
        <v>34.238610360634347</v>
      </c>
      <c r="BV111" s="108">
        <f t="shared" si="419"/>
        <v>34.23861036063434</v>
      </c>
      <c r="BW111" s="4">
        <f t="shared" si="419"/>
        <v>40.132230366541485</v>
      </c>
      <c r="BX111" s="4">
        <f t="shared" si="419"/>
        <v>26.878736410063716</v>
      </c>
      <c r="BY111" s="4">
        <f t="shared" si="419"/>
        <v>37.735395190193195</v>
      </c>
      <c r="BZ111" s="4">
        <f t="shared" si="419"/>
        <v>36.719442242764892</v>
      </c>
      <c r="CA111" s="4">
        <f t="shared" si="419"/>
        <v>29.447085175204329</v>
      </c>
      <c r="CB111" s="4">
        <f t="shared" si="419"/>
        <v>33.626228358184193</v>
      </c>
      <c r="CC111" s="4">
        <f t="shared" si="419"/>
        <v>30.581661701006116</v>
      </c>
      <c r="CD111" s="4">
        <f t="shared" si="419"/>
        <v>38.456807157064489</v>
      </c>
      <c r="CE111" s="4">
        <f t="shared" si="419"/>
        <v>38.456807157064496</v>
      </c>
      <c r="CF111" s="4">
        <f t="shared" si="419"/>
        <v>36.533966799211278</v>
      </c>
      <c r="CG111" s="4">
        <f t="shared" si="419"/>
        <v>38.456807157064489</v>
      </c>
      <c r="CH111" s="108">
        <f t="shared" si="419"/>
        <v>38.456807157064496</v>
      </c>
      <c r="CI111" s="4">
        <f t="shared" si="419"/>
        <v>45.931337654506741</v>
      </c>
      <c r="CJ111" s="4">
        <f t="shared" si="419"/>
        <v>30.762713821317931</v>
      </c>
      <c r="CK111" s="4">
        <f t="shared" si="419"/>
        <v>43.188159795176141</v>
      </c>
      <c r="CL111" s="4">
        <f t="shared" si="419"/>
        <v>42.025401646844429</v>
      </c>
      <c r="CM111" s="4">
        <f t="shared" ref="CM111:CT111" si="420">IFERROR(CM23/CM51,"")</f>
        <v>33.702188983021358</v>
      </c>
      <c r="CN111" s="4">
        <f t="shared" si="420"/>
        <v>38.485218355941818</v>
      </c>
      <c r="CO111" s="4">
        <f t="shared" si="420"/>
        <v>35.000711816801513</v>
      </c>
      <c r="CP111" s="4">
        <f t="shared" si="420"/>
        <v>44.013815791260328</v>
      </c>
      <c r="CQ111" s="4">
        <f t="shared" si="420"/>
        <v>44.013815791260328</v>
      </c>
      <c r="CR111" s="4">
        <f t="shared" si="420"/>
        <v>41.813125001697315</v>
      </c>
      <c r="CS111" s="4">
        <f t="shared" si="420"/>
        <v>44.013815791260328</v>
      </c>
      <c r="CT111" s="108">
        <f t="shared" si="420"/>
        <v>44.013815791260335</v>
      </c>
    </row>
    <row r="112" spans="1:98" s="4" customFormat="1" x14ac:dyDescent="0.25">
      <c r="B112" t="s">
        <v>6</v>
      </c>
      <c r="C112" s="6">
        <f t="shared" ref="C112:S112" si="421">IFERROR(C24/C52,"")</f>
        <v>15.545366666666666</v>
      </c>
      <c r="D112" s="6">
        <f t="shared" si="421"/>
        <v>20.465333333333309</v>
      </c>
      <c r="E112" s="6">
        <f t="shared" si="421"/>
        <v>48.81733333333333</v>
      </c>
      <c r="F112" s="6">
        <f t="shared" si="421"/>
        <v>29.667458333333329</v>
      </c>
      <c r="G112" s="6">
        <f t="shared" si="421"/>
        <v>23.4378125</v>
      </c>
      <c r="H112" s="6">
        <f t="shared" si="421"/>
        <v>28.472084507042254</v>
      </c>
      <c r="I112" s="6">
        <f t="shared" si="421"/>
        <v>21.329810126582281</v>
      </c>
      <c r="J112" s="6">
        <f t="shared" si="421"/>
        <v>24.30865306122449</v>
      </c>
      <c r="K112" s="6">
        <f t="shared" si="421"/>
        <v>33.530460317460317</v>
      </c>
      <c r="L112" s="6">
        <f t="shared" si="421"/>
        <v>29.761333333333333</v>
      </c>
      <c r="M112" s="6">
        <f t="shared" si="421"/>
        <v>29.996208333333332</v>
      </c>
      <c r="N112" s="102">
        <f t="shared" si="421"/>
        <v>29.433895999999919</v>
      </c>
      <c r="O112" s="6">
        <f t="shared" si="421"/>
        <v>26.115378378378352</v>
      </c>
      <c r="P112" s="6">
        <f t="shared" si="421"/>
        <v>21.805928571428574</v>
      </c>
      <c r="Q112" s="6">
        <f t="shared" si="421"/>
        <v>45.088999999999999</v>
      </c>
      <c r="R112" s="6">
        <f t="shared" si="421"/>
        <v>28.209689655172411</v>
      </c>
      <c r="S112" s="6">
        <f t="shared" si="421"/>
        <v>33.063355932203393</v>
      </c>
      <c r="T112" s="6">
        <f t="shared" ref="T112:V112" si="422">IFERROR(T24/T52,"")</f>
        <v>32.315014705882348</v>
      </c>
      <c r="U112" s="6">
        <f t="shared" si="422"/>
        <v>22.458458823529412</v>
      </c>
      <c r="V112" s="6">
        <f t="shared" si="422"/>
        <v>17.160142857142858</v>
      </c>
      <c r="W112" s="175">
        <f t="shared" ref="W112:Z112" si="423">IFERROR(W24/W52,"")</f>
        <v>33.770197183098595</v>
      </c>
      <c r="X112" s="175">
        <f t="shared" si="423"/>
        <v>40.498171717171715</v>
      </c>
      <c r="Y112" s="175">
        <f t="shared" si="423"/>
        <v>42.908707547169911</v>
      </c>
      <c r="Z112" s="176">
        <f t="shared" si="423"/>
        <v>30.727320754716885</v>
      </c>
      <c r="AA112" s="4">
        <f t="shared" ref="AA112:CL112" si="424">IFERROR(AA24/AA52,"")</f>
        <v>23.021054545454543</v>
      </c>
      <c r="AB112" s="4">
        <f t="shared" si="424"/>
        <v>23.136195652173914</v>
      </c>
      <c r="AC112" s="4">
        <f t="shared" si="424"/>
        <v>34.730315789473686</v>
      </c>
      <c r="AD112" s="4">
        <f t="shared" si="424"/>
        <v>21.443378378378377</v>
      </c>
      <c r="AE112" s="4">
        <f t="shared" si="424"/>
        <v>42.742105263157896</v>
      </c>
      <c r="AF112" s="4">
        <f t="shared" si="424"/>
        <v>24.501590909090908</v>
      </c>
      <c r="AG112" s="4">
        <f t="shared" si="424"/>
        <v>34.555079365079365</v>
      </c>
      <c r="AH112" s="4">
        <f t="shared" si="424"/>
        <v>34.183826446281017</v>
      </c>
      <c r="AI112" s="4">
        <f t="shared" si="424"/>
        <v>34.183826446281017</v>
      </c>
      <c r="AJ112" s="4">
        <f t="shared" si="424"/>
        <v>32.474635123966969</v>
      </c>
      <c r="AK112" s="4">
        <f t="shared" si="424"/>
        <v>34.183826446281017</v>
      </c>
      <c r="AL112" s="108">
        <f t="shared" si="424"/>
        <v>34.183826446281017</v>
      </c>
      <c r="AM112" s="4">
        <f t="shared" si="424"/>
        <v>26.635314955437412</v>
      </c>
      <c r="AN112" s="4">
        <f t="shared" si="424"/>
        <v>26.217823763013897</v>
      </c>
      <c r="AO112" s="4">
        <f t="shared" si="424"/>
        <v>36.980930360461699</v>
      </c>
      <c r="AP112" s="4">
        <f t="shared" si="424"/>
        <v>24.092054268715508</v>
      </c>
      <c r="AQ112" s="4">
        <f t="shared" si="424"/>
        <v>36.33698381189641</v>
      </c>
      <c r="AR112" s="4">
        <f t="shared" si="424"/>
        <v>29.594361671886933</v>
      </c>
      <c r="AS112" s="4">
        <f t="shared" si="424"/>
        <v>34.228145475025087</v>
      </c>
      <c r="AT112" s="4">
        <f t="shared" si="424"/>
        <v>34.18598588706714</v>
      </c>
      <c r="AU112" s="4">
        <f t="shared" si="424"/>
        <v>34.18598588706714</v>
      </c>
      <c r="AV112" s="4">
        <f t="shared" si="424"/>
        <v>32.47668659271379</v>
      </c>
      <c r="AW112" s="4">
        <f t="shared" si="424"/>
        <v>34.18598588706714</v>
      </c>
      <c r="AX112" s="108">
        <f t="shared" si="424"/>
        <v>34.185985887067147</v>
      </c>
      <c r="AY112" s="4">
        <f t="shared" si="424"/>
        <v>29.365434738369746</v>
      </c>
      <c r="AZ112" s="4">
        <f t="shared" si="424"/>
        <v>28.905150698722824</v>
      </c>
      <c r="BA112" s="4">
        <f t="shared" si="424"/>
        <v>40.771475722409029</v>
      </c>
      <c r="BB112" s="4">
        <f t="shared" si="424"/>
        <v>26.56148983125885</v>
      </c>
      <c r="BC112" s="4">
        <f t="shared" si="424"/>
        <v>40.061524652615795</v>
      </c>
      <c r="BD112" s="4">
        <f t="shared" si="424"/>
        <v>32.62778374325535</v>
      </c>
      <c r="BE112" s="4">
        <f t="shared" si="424"/>
        <v>37.736530386215158</v>
      </c>
      <c r="BF112" s="4">
        <f t="shared" si="424"/>
        <v>37.690049440491528</v>
      </c>
      <c r="BG112" s="4">
        <f t="shared" si="424"/>
        <v>37.690049440491521</v>
      </c>
      <c r="BH112" s="4">
        <f t="shared" si="424"/>
        <v>35.805546968466956</v>
      </c>
      <c r="BI112" s="4">
        <f t="shared" si="424"/>
        <v>37.690049440491521</v>
      </c>
      <c r="BJ112" s="108">
        <f t="shared" si="424"/>
        <v>37.690049440491521</v>
      </c>
      <c r="BK112" s="4">
        <f t="shared" si="424"/>
        <v>32.061181647352093</v>
      </c>
      <c r="BL112" s="4">
        <f t="shared" si="424"/>
        <v>31.558643532865588</v>
      </c>
      <c r="BM112" s="4">
        <f t="shared" si="424"/>
        <v>44.514297193726179</v>
      </c>
      <c r="BN112" s="4">
        <f t="shared" si="424"/>
        <v>28.999834597768412</v>
      </c>
      <c r="BO112" s="4">
        <f t="shared" si="424"/>
        <v>43.739172615725927</v>
      </c>
      <c r="BP112" s="4">
        <f t="shared" si="424"/>
        <v>35.623014290886189</v>
      </c>
      <c r="BQ112" s="4">
        <f t="shared" si="424"/>
        <v>41.200743875669716</v>
      </c>
      <c r="BR112" s="4">
        <f t="shared" si="424"/>
        <v>41.149995979128654</v>
      </c>
      <c r="BS112" s="4">
        <f t="shared" si="424"/>
        <v>41.149995979128647</v>
      </c>
      <c r="BT112" s="4">
        <f t="shared" si="424"/>
        <v>39.092496180172226</v>
      </c>
      <c r="BU112" s="4">
        <f t="shared" si="424"/>
        <v>41.149995979128647</v>
      </c>
      <c r="BV112" s="108">
        <f t="shared" si="424"/>
        <v>41.14999597912864</v>
      </c>
      <c r="BW112" s="4">
        <f t="shared" si="424"/>
        <v>36.011119226305865</v>
      </c>
      <c r="BX112" s="4">
        <f t="shared" si="424"/>
        <v>35.446668416114619</v>
      </c>
      <c r="BY112" s="4">
        <f t="shared" si="424"/>
        <v>49.998458607993228</v>
      </c>
      <c r="BZ112" s="4">
        <f t="shared" si="424"/>
        <v>32.572614220213481</v>
      </c>
      <c r="CA112" s="4">
        <f t="shared" si="424"/>
        <v>49.127838681983349</v>
      </c>
      <c r="CB112" s="4">
        <f t="shared" si="424"/>
        <v>40.011769651523359</v>
      </c>
      <c r="CC112" s="4">
        <f t="shared" si="424"/>
        <v>46.276675521152221</v>
      </c>
      <c r="CD112" s="4">
        <f t="shared" si="424"/>
        <v>46.219675483757293</v>
      </c>
      <c r="CE112" s="4">
        <f t="shared" si="424"/>
        <v>46.219675483757293</v>
      </c>
      <c r="CF112" s="4">
        <f t="shared" si="424"/>
        <v>43.908691709569432</v>
      </c>
      <c r="CG112" s="4">
        <f t="shared" si="424"/>
        <v>46.2196754837573</v>
      </c>
      <c r="CH112" s="108">
        <f t="shared" si="424"/>
        <v>46.2196754837573</v>
      </c>
      <c r="CI112" s="4">
        <f t="shared" si="424"/>
        <v>41.21472595450706</v>
      </c>
      <c r="CJ112" s="4">
        <f t="shared" si="424"/>
        <v>40.568712002243174</v>
      </c>
      <c r="CK112" s="4">
        <f t="shared" si="424"/>
        <v>57.223235876848243</v>
      </c>
      <c r="CL112" s="4">
        <f t="shared" si="424"/>
        <v>37.279356975034318</v>
      </c>
      <c r="CM112" s="4">
        <f t="shared" ref="CM112:CT112" si="425">IFERROR(CM24/CM52,"")</f>
        <v>56.226811371529941</v>
      </c>
      <c r="CN112" s="4">
        <f t="shared" si="425"/>
        <v>45.793470366168485</v>
      </c>
      <c r="CO112" s="4">
        <f t="shared" si="425"/>
        <v>52.963655133958717</v>
      </c>
      <c r="CP112" s="4">
        <f t="shared" si="425"/>
        <v>52.898418591160215</v>
      </c>
      <c r="CQ112" s="4">
        <f t="shared" si="425"/>
        <v>52.898418591160215</v>
      </c>
      <c r="CR112" s="4">
        <f t="shared" si="425"/>
        <v>50.253497661602204</v>
      </c>
      <c r="CS112" s="4">
        <f t="shared" si="425"/>
        <v>52.898418591160215</v>
      </c>
      <c r="CT112" s="108">
        <f t="shared" si="425"/>
        <v>52.898418591160215</v>
      </c>
    </row>
    <row r="113" spans="1:98" s="4" customFormat="1" x14ac:dyDescent="0.25">
      <c r="B113" t="s">
        <v>7</v>
      </c>
      <c r="C113" s="6">
        <f t="shared" ref="C113:S113" si="426">IFERROR(C25/C53,"")</f>
        <v>16.925566666666665</v>
      </c>
      <c r="D113" s="6">
        <f t="shared" si="426"/>
        <v>18.07425806451613</v>
      </c>
      <c r="E113" s="6">
        <f t="shared" si="426"/>
        <v>25.95154347826087</v>
      </c>
      <c r="F113" s="6">
        <f t="shared" si="426"/>
        <v>24.334230769230771</v>
      </c>
      <c r="G113" s="6">
        <f t="shared" si="426"/>
        <v>21.308958333333333</v>
      </c>
      <c r="H113" s="6">
        <f t="shared" si="426"/>
        <v>25.538536231883988</v>
      </c>
      <c r="I113" s="6">
        <f t="shared" si="426"/>
        <v>20.376869918699189</v>
      </c>
      <c r="J113" s="6">
        <f t="shared" si="426"/>
        <v>18.639094594594592</v>
      </c>
      <c r="K113" s="6">
        <f t="shared" si="426"/>
        <v>20.380563636363636</v>
      </c>
      <c r="L113" s="6">
        <f t="shared" si="426"/>
        <v>28.149526315789473</v>
      </c>
      <c r="M113" s="6">
        <f t="shared" si="426"/>
        <v>29.604532710280374</v>
      </c>
      <c r="N113" s="102">
        <f t="shared" si="426"/>
        <v>29.252541322314048</v>
      </c>
      <c r="O113" s="6">
        <f t="shared" si="426"/>
        <v>21.185940000000002</v>
      </c>
      <c r="P113" s="6">
        <f t="shared" si="426"/>
        <v>27.618232142857146</v>
      </c>
      <c r="Q113" s="6">
        <f t="shared" si="426"/>
        <v>43.367648148148149</v>
      </c>
      <c r="R113" s="6">
        <f t="shared" si="426"/>
        <v>34.737639999999963</v>
      </c>
      <c r="S113" s="6">
        <f t="shared" si="426"/>
        <v>34.202725000000001</v>
      </c>
      <c r="T113" s="6">
        <f t="shared" ref="T113:V113" si="427">IFERROR(T25/T53,"")</f>
        <v>35.099080808080807</v>
      </c>
      <c r="U113" s="6">
        <f t="shared" si="427"/>
        <v>38.022767123287672</v>
      </c>
      <c r="V113" s="6">
        <f t="shared" si="427"/>
        <v>29.855605263157894</v>
      </c>
      <c r="W113" s="175">
        <f t="shared" ref="W113:Z113" si="428">IFERROR(W25/W53,"")</f>
        <v>28.128124999999997</v>
      </c>
      <c r="X113" s="175">
        <f t="shared" si="428"/>
        <v>23.546671875000001</v>
      </c>
      <c r="Y113" s="175">
        <f t="shared" si="428"/>
        <v>65.707528037383369</v>
      </c>
      <c r="Z113" s="176">
        <f t="shared" si="428"/>
        <v>91.121740963856027</v>
      </c>
      <c r="AA113" s="4">
        <f t="shared" ref="AA113:CL113" si="429">IFERROR(AA25/AA53,"")</f>
        <v>35.860005952380952</v>
      </c>
      <c r="AB113" s="4">
        <f t="shared" si="429"/>
        <v>36.565193548387093</v>
      </c>
      <c r="AC113" s="4">
        <f t="shared" si="429"/>
        <v>26.823218390804595</v>
      </c>
      <c r="AD113" s="4">
        <f t="shared" si="429"/>
        <v>23.334925373134329</v>
      </c>
      <c r="AE113" s="4">
        <f t="shared" si="429"/>
        <v>23.026666666666667</v>
      </c>
      <c r="AF113" s="4">
        <f t="shared" si="429"/>
        <v>39.136627906976742</v>
      </c>
      <c r="AG113" s="4">
        <f t="shared" si="429"/>
        <v>37.353417721518987</v>
      </c>
      <c r="AH113" s="4">
        <f t="shared" si="429"/>
        <v>39.609664429530199</v>
      </c>
      <c r="AI113" s="4">
        <f t="shared" si="429"/>
        <v>39.609664429530199</v>
      </c>
      <c r="AJ113" s="4">
        <f t="shared" si="429"/>
        <v>37.629181208053687</v>
      </c>
      <c r="AK113" s="4">
        <f t="shared" si="429"/>
        <v>39.609664429530199</v>
      </c>
      <c r="AL113" s="108">
        <f t="shared" si="429"/>
        <v>39.609664429530199</v>
      </c>
      <c r="AM113" s="4">
        <f t="shared" si="429"/>
        <v>41.422060732965775</v>
      </c>
      <c r="AN113" s="4">
        <f t="shared" si="429"/>
        <v>33.409461902251202</v>
      </c>
      <c r="AO113" s="4">
        <f t="shared" si="429"/>
        <v>34.111031062444376</v>
      </c>
      <c r="AP113" s="4">
        <f t="shared" si="429"/>
        <v>30.024404482189503</v>
      </c>
      <c r="AQ113" s="4">
        <f t="shared" si="429"/>
        <v>30.982278772600562</v>
      </c>
      <c r="AR113" s="4">
        <f t="shared" si="429"/>
        <v>40.644941296779351</v>
      </c>
      <c r="AS113" s="4">
        <f t="shared" si="429"/>
        <v>38.301887447629298</v>
      </c>
      <c r="AT113" s="4">
        <f t="shared" si="429"/>
        <v>41.005957199030036</v>
      </c>
      <c r="AU113" s="4">
        <f t="shared" si="429"/>
        <v>41.005957199030036</v>
      </c>
      <c r="AV113" s="4">
        <f t="shared" si="429"/>
        <v>38.95565933907853</v>
      </c>
      <c r="AW113" s="4">
        <f t="shared" si="429"/>
        <v>41.005957199030043</v>
      </c>
      <c r="AX113" s="108">
        <f t="shared" si="429"/>
        <v>41.005957199030043</v>
      </c>
      <c r="AY113" s="4">
        <f t="shared" si="429"/>
        <v>45.66782195809477</v>
      </c>
      <c r="AZ113" s="4">
        <f t="shared" si="429"/>
        <v>36.833931747231965</v>
      </c>
      <c r="BA113" s="4">
        <f t="shared" si="429"/>
        <v>37.60741174634493</v>
      </c>
      <c r="BB113" s="4">
        <f t="shared" si="429"/>
        <v>33.101905941613936</v>
      </c>
      <c r="BC113" s="4">
        <f t="shared" si="429"/>
        <v>34.157962346792132</v>
      </c>
      <c r="BD113" s="4">
        <f t="shared" si="429"/>
        <v>44.811047779699244</v>
      </c>
      <c r="BE113" s="4">
        <f t="shared" si="429"/>
        <v>42.227830911011303</v>
      </c>
      <c r="BF113" s="4">
        <f t="shared" si="429"/>
        <v>45.20906781193063</v>
      </c>
      <c r="BG113" s="4">
        <f t="shared" si="429"/>
        <v>45.209067811930623</v>
      </c>
      <c r="BH113" s="4">
        <f t="shared" si="429"/>
        <v>42.948614421334092</v>
      </c>
      <c r="BI113" s="4">
        <f t="shared" si="429"/>
        <v>45.209067811930623</v>
      </c>
      <c r="BJ113" s="108">
        <f t="shared" si="429"/>
        <v>45.209067811930623</v>
      </c>
      <c r="BK113" s="4">
        <f t="shared" si="429"/>
        <v>49.860128013847877</v>
      </c>
      <c r="BL113" s="4">
        <f t="shared" si="429"/>
        <v>40.215286681627859</v>
      </c>
      <c r="BM113" s="4">
        <f t="shared" si="429"/>
        <v>41.059772144659391</v>
      </c>
      <c r="BN113" s="4">
        <f t="shared" si="429"/>
        <v>36.140660907054098</v>
      </c>
      <c r="BO113" s="4">
        <f t="shared" si="429"/>
        <v>37.293663290227641</v>
      </c>
      <c r="BP113" s="4">
        <f t="shared" si="429"/>
        <v>48.924701965875627</v>
      </c>
      <c r="BQ113" s="4">
        <f t="shared" si="429"/>
        <v>46.104345788642142</v>
      </c>
      <c r="BR113" s="4">
        <f t="shared" si="429"/>
        <v>49.359260237065854</v>
      </c>
      <c r="BS113" s="4">
        <f t="shared" si="429"/>
        <v>49.359260237065854</v>
      </c>
      <c r="BT113" s="4">
        <f t="shared" si="429"/>
        <v>46.891297225212554</v>
      </c>
      <c r="BU113" s="4">
        <f t="shared" si="429"/>
        <v>49.359260237065847</v>
      </c>
      <c r="BV113" s="108">
        <f t="shared" si="429"/>
        <v>49.359260237065847</v>
      </c>
      <c r="BW113" s="4">
        <f t="shared" si="429"/>
        <v>56.002895785153953</v>
      </c>
      <c r="BX113" s="4">
        <f t="shared" si="429"/>
        <v>45.169810000804418</v>
      </c>
      <c r="BY113" s="4">
        <f t="shared" si="429"/>
        <v>46.118336072881434</v>
      </c>
      <c r="BZ113" s="4">
        <f t="shared" si="429"/>
        <v>40.593190330803161</v>
      </c>
      <c r="CA113" s="4">
        <f t="shared" si="429"/>
        <v>41.888242607583699</v>
      </c>
      <c r="CB113" s="4">
        <f t="shared" si="429"/>
        <v>54.952225248071514</v>
      </c>
      <c r="CC113" s="4">
        <f t="shared" si="429"/>
        <v>51.784401189802857</v>
      </c>
      <c r="CD113" s="4">
        <f t="shared" si="429"/>
        <v>55.440321098272364</v>
      </c>
      <c r="CE113" s="4">
        <f t="shared" si="429"/>
        <v>55.440321098272371</v>
      </c>
      <c r="CF113" s="4">
        <f t="shared" si="429"/>
        <v>52.668305043358743</v>
      </c>
      <c r="CG113" s="4">
        <f t="shared" si="429"/>
        <v>55.440321098272371</v>
      </c>
      <c r="CH113" s="108">
        <f t="shared" si="429"/>
        <v>55.440321098272371</v>
      </c>
      <c r="CI113" s="4">
        <f t="shared" si="429"/>
        <v>64.095314226108698</v>
      </c>
      <c r="CJ113" s="4">
        <f t="shared" si="429"/>
        <v>51.696847545920662</v>
      </c>
      <c r="CK113" s="4">
        <f t="shared" si="429"/>
        <v>52.782435635412817</v>
      </c>
      <c r="CL113" s="4">
        <f t="shared" si="429"/>
        <v>46.458906333604226</v>
      </c>
      <c r="CM113" s="4">
        <f t="shared" ref="CM113:CT113" si="430">IFERROR(CM25/CM53,"")</f>
        <v>47.941093664379544</v>
      </c>
      <c r="CN113" s="4">
        <f t="shared" si="430"/>
        <v>62.892821796417856</v>
      </c>
      <c r="CO113" s="4">
        <f t="shared" si="430"/>
        <v>59.267247161729387</v>
      </c>
      <c r="CP113" s="4">
        <f t="shared" si="430"/>
        <v>63.451447496972733</v>
      </c>
      <c r="CQ113" s="4">
        <f t="shared" si="430"/>
        <v>63.451447496972733</v>
      </c>
      <c r="CR113" s="4">
        <f t="shared" si="430"/>
        <v>60.278875122124099</v>
      </c>
      <c r="CS113" s="4">
        <f t="shared" si="430"/>
        <v>63.451447496972726</v>
      </c>
      <c r="CT113" s="108">
        <f t="shared" si="430"/>
        <v>63.451447496972733</v>
      </c>
    </row>
    <row r="114" spans="1:98" s="4" customFormat="1" x14ac:dyDescent="0.25">
      <c r="B114" t="s">
        <v>8</v>
      </c>
      <c r="C114" s="6">
        <f t="shared" ref="C114:S114" si="431">IFERROR(C26/C54,"")</f>
        <v>7.1129607843137261</v>
      </c>
      <c r="D114" s="6">
        <f t="shared" si="431"/>
        <v>19.708257142857143</v>
      </c>
      <c r="E114" s="6">
        <f t="shared" si="431"/>
        <v>28.961275862068963</v>
      </c>
      <c r="F114" s="6">
        <f t="shared" si="431"/>
        <v>19.826956250000002</v>
      </c>
      <c r="G114" s="6">
        <f t="shared" si="431"/>
        <v>17.880907216494847</v>
      </c>
      <c r="H114" s="6">
        <f t="shared" si="431"/>
        <v>24.547142857142855</v>
      </c>
      <c r="I114" s="6">
        <f t="shared" si="431"/>
        <v>30.742528169014086</v>
      </c>
      <c r="J114" s="6">
        <f t="shared" si="431"/>
        <v>24.918710843373496</v>
      </c>
      <c r="K114" s="6">
        <f t="shared" si="431"/>
        <v>19.404507299270001</v>
      </c>
      <c r="L114" s="6">
        <f t="shared" si="431"/>
        <v>24.165050505050505</v>
      </c>
      <c r="M114" s="6">
        <f t="shared" si="431"/>
        <v>31.269186813186813</v>
      </c>
      <c r="N114" s="102">
        <f t="shared" si="431"/>
        <v>40.104064000000001</v>
      </c>
      <c r="O114" s="6">
        <f t="shared" si="431"/>
        <v>18.169944444444447</v>
      </c>
      <c r="P114" s="6">
        <f t="shared" si="431"/>
        <v>15.646171428571428</v>
      </c>
      <c r="Q114" s="6">
        <f t="shared" si="431"/>
        <v>28.205464285714285</v>
      </c>
      <c r="R114" s="6">
        <f t="shared" si="431"/>
        <v>57.34203947368421</v>
      </c>
      <c r="S114" s="6">
        <f t="shared" si="431"/>
        <v>32.086265306122449</v>
      </c>
      <c r="T114" s="6">
        <f t="shared" ref="T114:V114" si="432">IFERROR(T26/T54,"")</f>
        <v>29.874960000000002</v>
      </c>
      <c r="U114" s="6">
        <f t="shared" si="432"/>
        <v>25.169032786885246</v>
      </c>
      <c r="V114" s="6">
        <f t="shared" si="432"/>
        <v>31.743637499999998</v>
      </c>
      <c r="W114" s="175">
        <f t="shared" ref="W114:Z114" si="433">IFERROR(W26/W54,"")</f>
        <v>43.826681818181818</v>
      </c>
      <c r="X114" s="175">
        <f t="shared" si="433"/>
        <v>59.961653846153851</v>
      </c>
      <c r="Y114" s="175">
        <f t="shared" si="433"/>
        <v>41.509989583333329</v>
      </c>
      <c r="Z114" s="176">
        <f t="shared" si="433"/>
        <v>29.084005494505494</v>
      </c>
      <c r="AA114" s="4">
        <f t="shared" ref="AA114:CL114" si="434">IFERROR(AA26/AA54,"")</f>
        <v>30.266731707317071</v>
      </c>
      <c r="AB114" s="4">
        <f t="shared" si="434"/>
        <v>43.639229885057468</v>
      </c>
      <c r="AC114" s="4">
        <f t="shared" si="434"/>
        <v>36.982770270270272</v>
      </c>
      <c r="AD114" s="4">
        <f t="shared" si="434"/>
        <v>24.0124</v>
      </c>
      <c r="AE114" s="4">
        <f t="shared" si="434"/>
        <v>26.157179487179487</v>
      </c>
      <c r="AF114" s="4">
        <f t="shared" si="434"/>
        <v>27.154054054054054</v>
      </c>
      <c r="AG114" s="4">
        <f t="shared" si="434"/>
        <v>22.742444444444445</v>
      </c>
      <c r="AH114" s="4">
        <f t="shared" si="434"/>
        <v>33.013225806451601</v>
      </c>
      <c r="AI114" s="4">
        <f t="shared" si="434"/>
        <v>33.013225806451601</v>
      </c>
      <c r="AJ114" s="4">
        <f t="shared" si="434"/>
        <v>31.362564516129023</v>
      </c>
      <c r="AK114" s="4">
        <f t="shared" si="434"/>
        <v>33.013225806451601</v>
      </c>
      <c r="AL114" s="108">
        <f t="shared" si="434"/>
        <v>33.013225806451601</v>
      </c>
      <c r="AM114" s="4">
        <f t="shared" si="434"/>
        <v>29.345620020572948</v>
      </c>
      <c r="AN114" s="4">
        <f t="shared" si="434"/>
        <v>33.575519373841288</v>
      </c>
      <c r="AO114" s="4">
        <f t="shared" si="434"/>
        <v>36.227710782416928</v>
      </c>
      <c r="AP114" s="4">
        <f t="shared" si="434"/>
        <v>30.555931545943839</v>
      </c>
      <c r="AQ114" s="4">
        <f t="shared" si="434"/>
        <v>26.116180808499024</v>
      </c>
      <c r="AR114" s="4">
        <f t="shared" si="434"/>
        <v>30.124834772475701</v>
      </c>
      <c r="AS114" s="4">
        <f t="shared" si="434"/>
        <v>26.996704157006096</v>
      </c>
      <c r="AT114" s="4">
        <f t="shared" si="434"/>
        <v>39.565579138292058</v>
      </c>
      <c r="AU114" s="4">
        <f t="shared" si="434"/>
        <v>39.565579138292058</v>
      </c>
      <c r="AV114" s="4">
        <f t="shared" si="434"/>
        <v>37.587300181377451</v>
      </c>
      <c r="AW114" s="4">
        <f t="shared" si="434"/>
        <v>39.565579138292065</v>
      </c>
      <c r="AX114" s="108">
        <f t="shared" si="434"/>
        <v>39.565579138292065</v>
      </c>
      <c r="AY114" s="4">
        <f t="shared" si="434"/>
        <v>32.353546072681674</v>
      </c>
      <c r="AZ114" s="4">
        <f t="shared" si="434"/>
        <v>37.017010109660013</v>
      </c>
      <c r="BA114" s="4">
        <f t="shared" si="434"/>
        <v>39.941051137614672</v>
      </c>
      <c r="BB114" s="4">
        <f t="shared" si="434"/>
        <v>33.687914529403081</v>
      </c>
      <c r="BC114" s="4">
        <f t="shared" si="434"/>
        <v>28.793089341370173</v>
      </c>
      <c r="BD114" s="4">
        <f t="shared" si="434"/>
        <v>33.212630336654456</v>
      </c>
      <c r="BE114" s="4">
        <f t="shared" si="434"/>
        <v>29.763866333099216</v>
      </c>
      <c r="BF114" s="4">
        <f t="shared" si="434"/>
        <v>43.62105099996699</v>
      </c>
      <c r="BG114" s="4">
        <f t="shared" si="434"/>
        <v>43.62105099996699</v>
      </c>
      <c r="BH114" s="4">
        <f t="shared" si="434"/>
        <v>41.439998449968627</v>
      </c>
      <c r="BI114" s="4">
        <f t="shared" si="434"/>
        <v>43.621050999966982</v>
      </c>
      <c r="BJ114" s="108">
        <f t="shared" si="434"/>
        <v>43.62105099996699</v>
      </c>
      <c r="BK114" s="4">
        <f t="shared" si="434"/>
        <v>35.323601602153843</v>
      </c>
      <c r="BL114" s="4">
        <f t="shared" si="434"/>
        <v>40.415171637726793</v>
      </c>
      <c r="BM114" s="4">
        <f t="shared" si="434"/>
        <v>43.607639632047686</v>
      </c>
      <c r="BN114" s="4">
        <f t="shared" si="434"/>
        <v>36.78046508320228</v>
      </c>
      <c r="BO114" s="4">
        <f t="shared" si="434"/>
        <v>31.436294942907956</v>
      </c>
      <c r="BP114" s="4">
        <f t="shared" si="434"/>
        <v>36.261549801559326</v>
      </c>
      <c r="BQ114" s="4">
        <f t="shared" si="434"/>
        <v>32.496189262477721</v>
      </c>
      <c r="BR114" s="4">
        <f t="shared" si="434"/>
        <v>47.625463481763951</v>
      </c>
      <c r="BS114" s="4">
        <f t="shared" si="434"/>
        <v>47.625463481763944</v>
      </c>
      <c r="BT114" s="4">
        <f t="shared" si="434"/>
        <v>45.244190307675744</v>
      </c>
      <c r="BU114" s="4">
        <f t="shared" si="434"/>
        <v>47.625463481763951</v>
      </c>
      <c r="BV114" s="108">
        <f t="shared" si="434"/>
        <v>47.625463481763937</v>
      </c>
      <c r="BW114" s="4">
        <f t="shared" si="434"/>
        <v>39.675469319539204</v>
      </c>
      <c r="BX114" s="4">
        <f t="shared" si="434"/>
        <v>45.394320783494742</v>
      </c>
      <c r="BY114" s="4">
        <f t="shared" si="434"/>
        <v>48.980100834715969</v>
      </c>
      <c r="BZ114" s="4">
        <f t="shared" si="434"/>
        <v>41.311818381452809</v>
      </c>
      <c r="CA114" s="4">
        <f t="shared" si="434"/>
        <v>35.309246479874218</v>
      </c>
      <c r="CB114" s="4">
        <f t="shared" si="434"/>
        <v>40.728972737111441</v>
      </c>
      <c r="CC114" s="4">
        <f t="shared" si="434"/>
        <v>36.499719779614978</v>
      </c>
      <c r="CD114" s="4">
        <f t="shared" si="434"/>
        <v>53.492920582717275</v>
      </c>
      <c r="CE114" s="4">
        <f t="shared" si="434"/>
        <v>53.492920582717268</v>
      </c>
      <c r="CF114" s="4">
        <f t="shared" si="434"/>
        <v>50.818274553581411</v>
      </c>
      <c r="CG114" s="4">
        <f t="shared" si="434"/>
        <v>53.492920582717268</v>
      </c>
      <c r="CH114" s="108">
        <f t="shared" si="434"/>
        <v>53.492920582717268</v>
      </c>
      <c r="CI114" s="4">
        <f t="shared" si="434"/>
        <v>45.40857463621262</v>
      </c>
      <c r="CJ114" s="4">
        <f t="shared" si="434"/>
        <v>51.953800136709724</v>
      </c>
      <c r="CK114" s="4">
        <f t="shared" si="434"/>
        <v>56.057725405332405</v>
      </c>
      <c r="CL114" s="4">
        <f t="shared" si="434"/>
        <v>47.281376137572728</v>
      </c>
      <c r="CM114" s="4">
        <f t="shared" ref="CM114:CT114" si="435">IFERROR(CM26/CM54,"")</f>
        <v>40.411432596216038</v>
      </c>
      <c r="CN114" s="4">
        <f t="shared" si="435"/>
        <v>46.614309297624047</v>
      </c>
      <c r="CO114" s="4">
        <f t="shared" si="435"/>
        <v>41.773929287769342</v>
      </c>
      <c r="CP114" s="4">
        <f t="shared" si="435"/>
        <v>61.222647606919907</v>
      </c>
      <c r="CQ114" s="4">
        <f t="shared" si="435"/>
        <v>61.222647606919907</v>
      </c>
      <c r="CR114" s="4">
        <f t="shared" si="435"/>
        <v>58.161515226573918</v>
      </c>
      <c r="CS114" s="4">
        <f t="shared" si="435"/>
        <v>61.222647606919907</v>
      </c>
      <c r="CT114" s="108">
        <f t="shared" si="435"/>
        <v>61.222647606919907</v>
      </c>
    </row>
    <row r="115" spans="1:98" s="4" customFormat="1" x14ac:dyDescent="0.25">
      <c r="B115" t="s">
        <v>1</v>
      </c>
      <c r="C115" s="6">
        <f t="shared" ref="C115:S115" si="436">IFERROR(C27/C55,"")</f>
        <v>10.923290322580646</v>
      </c>
      <c r="D115" s="6">
        <f t="shared" si="436"/>
        <v>17.087875</v>
      </c>
      <c r="E115" s="6">
        <f t="shared" si="436"/>
        <v>15.972089285714286</v>
      </c>
      <c r="F115" s="6">
        <f t="shared" si="436"/>
        <v>23.500549999999997</v>
      </c>
      <c r="G115" s="6">
        <f t="shared" si="436"/>
        <v>21.025986666666668</v>
      </c>
      <c r="H115" s="6">
        <f t="shared" si="436"/>
        <v>48.468060439560439</v>
      </c>
      <c r="I115" s="6">
        <f t="shared" si="436"/>
        <v>32.423174418604653</v>
      </c>
      <c r="J115" s="6">
        <f t="shared" si="436"/>
        <v>18.997293333333335</v>
      </c>
      <c r="K115" s="6">
        <f t="shared" si="436"/>
        <v>37.04485148514852</v>
      </c>
      <c r="L115" s="6">
        <f t="shared" si="436"/>
        <v>32.778739130434779</v>
      </c>
      <c r="M115" s="6">
        <f t="shared" si="436"/>
        <v>40.444022900763436</v>
      </c>
      <c r="N115" s="102">
        <f t="shared" si="436"/>
        <v>40.67950704225359</v>
      </c>
      <c r="O115" s="6">
        <f t="shared" si="436"/>
        <v>19.935333333333332</v>
      </c>
      <c r="P115" s="6">
        <f t="shared" si="436"/>
        <v>18.618590909090909</v>
      </c>
      <c r="Q115" s="6">
        <f t="shared" si="436"/>
        <v>26.759024691358029</v>
      </c>
      <c r="R115" s="6">
        <f t="shared" si="436"/>
        <v>21.320961038961038</v>
      </c>
      <c r="S115" s="6">
        <f t="shared" si="436"/>
        <v>26.222753623188403</v>
      </c>
      <c r="T115" s="6">
        <f t="shared" ref="T115:V115" si="437">IFERROR(T27/T55,"")</f>
        <v>27.462319148936171</v>
      </c>
      <c r="U115" s="6">
        <f t="shared" si="437"/>
        <v>26.557049382716052</v>
      </c>
      <c r="V115" s="6">
        <f t="shared" si="437"/>
        <v>32.687709459459462</v>
      </c>
      <c r="W115" s="175">
        <f t="shared" ref="W115:Z115" si="438">IFERROR(W27/W55,"")</f>
        <v>46.950852459016396</v>
      </c>
      <c r="X115" s="175">
        <f t="shared" si="438"/>
        <v>39.565553846153847</v>
      </c>
      <c r="Y115" s="175">
        <f t="shared" si="438"/>
        <v>58.875312499999993</v>
      </c>
      <c r="Z115" s="176">
        <f t="shared" si="438"/>
        <v>63.684964285714379</v>
      </c>
      <c r="AA115" s="4">
        <f t="shared" ref="AA115:CL115" si="439">IFERROR(AA27/AA55,"")</f>
        <v>17.353749999999998</v>
      </c>
      <c r="AB115" s="4">
        <f t="shared" si="439"/>
        <v>15.768529411764705</v>
      </c>
      <c r="AC115" s="4">
        <f t="shared" si="439"/>
        <v>23.828181818181818</v>
      </c>
      <c r="AD115" s="4">
        <f t="shared" si="439"/>
        <v>54.811555555555557</v>
      </c>
      <c r="AE115" s="4">
        <f t="shared" si="439"/>
        <v>148.41433962264151</v>
      </c>
      <c r="AF115" s="4">
        <f t="shared" si="439"/>
        <v>47.166000000000004</v>
      </c>
      <c r="AG115" s="4">
        <f t="shared" si="439"/>
        <v>60.585641025641031</v>
      </c>
      <c r="AH115" s="4">
        <f t="shared" si="439"/>
        <v>30.819652173913049</v>
      </c>
      <c r="AI115" s="4">
        <f t="shared" si="439"/>
        <v>30.819652173913052</v>
      </c>
      <c r="AJ115" s="4">
        <f t="shared" si="439"/>
        <v>29.278669565217392</v>
      </c>
      <c r="AK115" s="4">
        <f t="shared" si="439"/>
        <v>30.819652173913049</v>
      </c>
      <c r="AL115" s="108">
        <f t="shared" si="439"/>
        <v>30.819652173913049</v>
      </c>
      <c r="AM115" s="4">
        <f t="shared" si="439"/>
        <v>24.063669798250917</v>
      </c>
      <c r="AN115" s="4">
        <f t="shared" si="439"/>
        <v>21.356335160755016</v>
      </c>
      <c r="AO115" s="4">
        <f t="shared" si="439"/>
        <v>28.545076971623242</v>
      </c>
      <c r="AP115" s="4">
        <f t="shared" si="439"/>
        <v>45.791060975312369</v>
      </c>
      <c r="AQ115" s="4">
        <f t="shared" si="439"/>
        <v>287.70610009017116</v>
      </c>
      <c r="AR115" s="4">
        <f t="shared" si="439"/>
        <v>51.916358742140027</v>
      </c>
      <c r="AS115" s="4">
        <f t="shared" si="439"/>
        <v>59.002487531214904</v>
      </c>
      <c r="AT115" s="4">
        <f t="shared" si="439"/>
        <v>30.302907998368521</v>
      </c>
      <c r="AU115" s="4">
        <f t="shared" si="439"/>
        <v>30.302907998368525</v>
      </c>
      <c r="AV115" s="4">
        <f t="shared" si="439"/>
        <v>28.78776259845009</v>
      </c>
      <c r="AW115" s="4">
        <f t="shared" si="439"/>
        <v>30.302907998368525</v>
      </c>
      <c r="AX115" s="108">
        <f t="shared" si="439"/>
        <v>30.302907998368521</v>
      </c>
      <c r="AY115" s="4">
        <f t="shared" si="439"/>
        <v>26.530195952571642</v>
      </c>
      <c r="AZ115" s="4">
        <f t="shared" si="439"/>
        <v>23.545359514732407</v>
      </c>
      <c r="BA115" s="4">
        <f t="shared" si="439"/>
        <v>31.470947361214623</v>
      </c>
      <c r="BB115" s="4">
        <f t="shared" si="439"/>
        <v>50.484644725281882</v>
      </c>
      <c r="BC115" s="4">
        <f t="shared" si="439"/>
        <v>317.1959753494138</v>
      </c>
      <c r="BD115" s="4">
        <f t="shared" si="439"/>
        <v>57.237785513209388</v>
      </c>
      <c r="BE115" s="4">
        <f t="shared" si="439"/>
        <v>65.050242503164441</v>
      </c>
      <c r="BF115" s="4">
        <f t="shared" si="439"/>
        <v>33.408956068201299</v>
      </c>
      <c r="BG115" s="4">
        <f t="shared" si="439"/>
        <v>33.408956068201299</v>
      </c>
      <c r="BH115" s="4">
        <f t="shared" si="439"/>
        <v>31.738508264791225</v>
      </c>
      <c r="BI115" s="4">
        <f t="shared" si="439"/>
        <v>33.408956068201299</v>
      </c>
      <c r="BJ115" s="108">
        <f t="shared" si="439"/>
        <v>33.408956068201299</v>
      </c>
      <c r="BK115" s="4">
        <f t="shared" si="439"/>
        <v>28.965667941017713</v>
      </c>
      <c r="BL115" s="4">
        <f t="shared" si="439"/>
        <v>25.706823518184837</v>
      </c>
      <c r="BM115" s="4">
        <f t="shared" si="439"/>
        <v>34.359980328974117</v>
      </c>
      <c r="BN115" s="4">
        <f t="shared" si="439"/>
        <v>55.119135111062747</v>
      </c>
      <c r="BO115" s="4">
        <f t="shared" si="439"/>
        <v>346.31456588648996</v>
      </c>
      <c r="BP115" s="4">
        <f t="shared" si="439"/>
        <v>62.492214223321987</v>
      </c>
      <c r="BQ115" s="4">
        <f t="shared" si="439"/>
        <v>71.021854764954924</v>
      </c>
      <c r="BR115" s="4">
        <f t="shared" si="439"/>
        <v>36.475898235262171</v>
      </c>
      <c r="BS115" s="4">
        <f t="shared" si="439"/>
        <v>36.475898235262171</v>
      </c>
      <c r="BT115" s="4">
        <f t="shared" si="439"/>
        <v>34.652103323499055</v>
      </c>
      <c r="BU115" s="4">
        <f t="shared" si="439"/>
        <v>36.475898235262171</v>
      </c>
      <c r="BV115" s="108">
        <f t="shared" si="439"/>
        <v>36.475898235262171</v>
      </c>
      <c r="BW115" s="4">
        <f t="shared" si="439"/>
        <v>32.534238231351104</v>
      </c>
      <c r="BX115" s="4">
        <f t="shared" si="439"/>
        <v>28.873904175625221</v>
      </c>
      <c r="BY115" s="4">
        <f t="shared" si="439"/>
        <v>38.593129905503751</v>
      </c>
      <c r="BZ115" s="4">
        <f t="shared" si="439"/>
        <v>61.909812556745713</v>
      </c>
      <c r="CA115" s="4">
        <f t="shared" si="439"/>
        <v>388.98052040370561</v>
      </c>
      <c r="CB115" s="4">
        <f t="shared" si="439"/>
        <v>70.191255015635278</v>
      </c>
      <c r="CC115" s="4">
        <f t="shared" si="439"/>
        <v>79.771747271997398</v>
      </c>
      <c r="CD115" s="4">
        <f t="shared" si="439"/>
        <v>40.96972889784648</v>
      </c>
      <c r="CE115" s="4">
        <f t="shared" si="439"/>
        <v>40.969728897846487</v>
      </c>
      <c r="CF115" s="4">
        <f t="shared" si="439"/>
        <v>38.921242452954154</v>
      </c>
      <c r="CG115" s="4">
        <f t="shared" si="439"/>
        <v>40.969728897846487</v>
      </c>
      <c r="CH115" s="108">
        <f t="shared" si="439"/>
        <v>40.96972889784648</v>
      </c>
      <c r="CI115" s="4">
        <f t="shared" si="439"/>
        <v>37.235435655781345</v>
      </c>
      <c r="CJ115" s="4">
        <f t="shared" si="439"/>
        <v>33.046183329003078</v>
      </c>
      <c r="CK115" s="4">
        <f t="shared" si="439"/>
        <v>44.169837176849043</v>
      </c>
      <c r="CL115" s="4">
        <f t="shared" si="439"/>
        <v>70.855780471195473</v>
      </c>
      <c r="CM115" s="4">
        <f t="shared" ref="CM115:CT115" si="440">IFERROR(CM27/CM55,"")</f>
        <v>445.18820560204108</v>
      </c>
      <c r="CN115" s="4">
        <f t="shared" si="440"/>
        <v>80.333891365394607</v>
      </c>
      <c r="CO115" s="4">
        <f t="shared" si="440"/>
        <v>91.298764752801034</v>
      </c>
      <c r="CP115" s="4">
        <f t="shared" si="440"/>
        <v>46.889854723585309</v>
      </c>
      <c r="CQ115" s="4">
        <f t="shared" si="440"/>
        <v>46.889854723585309</v>
      </c>
      <c r="CR115" s="4">
        <f t="shared" si="440"/>
        <v>44.545361987406039</v>
      </c>
      <c r="CS115" s="4">
        <f t="shared" si="440"/>
        <v>46.889854723585309</v>
      </c>
      <c r="CT115" s="108">
        <f t="shared" si="440"/>
        <v>46.889854723585309</v>
      </c>
    </row>
    <row r="116" spans="1:98" s="4" customFormat="1" x14ac:dyDescent="0.25">
      <c r="B116" t="s">
        <v>2</v>
      </c>
      <c r="C116" s="6">
        <f t="shared" ref="C116:S116" si="441">IFERROR(C28/C56,"")</f>
        <v>15.918952380952382</v>
      </c>
      <c r="D116" s="6">
        <f t="shared" si="441"/>
        <v>24.62290909090909</v>
      </c>
      <c r="E116" s="6">
        <f t="shared" si="441"/>
        <v>34.503062499999999</v>
      </c>
      <c r="F116" s="6">
        <f t="shared" si="441"/>
        <v>21.55777777777778</v>
      </c>
      <c r="G116" s="6">
        <f t="shared" si="441"/>
        <v>20.145057692307692</v>
      </c>
      <c r="H116" s="6">
        <f t="shared" si="441"/>
        <v>28.693166666666666</v>
      </c>
      <c r="I116" s="6">
        <f t="shared" si="441"/>
        <v>26.356875000000002</v>
      </c>
      <c r="J116" s="6">
        <f t="shared" si="441"/>
        <v>23.520133333333334</v>
      </c>
      <c r="K116" s="6">
        <f t="shared" si="441"/>
        <v>59.904573770491808</v>
      </c>
      <c r="L116" s="6">
        <f t="shared" si="441"/>
        <v>-23.358000000000001</v>
      </c>
      <c r="M116" s="6">
        <f t="shared" si="441"/>
        <v>33.29506338028169</v>
      </c>
      <c r="N116" s="102">
        <f t="shared" si="441"/>
        <v>49.529266666666558</v>
      </c>
      <c r="O116" s="6">
        <f t="shared" si="441"/>
        <v>22.110629629629628</v>
      </c>
      <c r="P116" s="6">
        <f t="shared" si="441"/>
        <v>49.588928571428575</v>
      </c>
      <c r="Q116" s="6">
        <f t="shared" si="441"/>
        <v>26.924105263157895</v>
      </c>
      <c r="R116" s="6">
        <f t="shared" si="441"/>
        <v>22.351518518518517</v>
      </c>
      <c r="S116" s="6">
        <f t="shared" si="441"/>
        <v>25.571736842105263</v>
      </c>
      <c r="T116" s="6">
        <f t="shared" ref="T116:V116" si="442">IFERROR(T28/T56,"")</f>
        <v>22.912306603773583</v>
      </c>
      <c r="U116" s="6">
        <f t="shared" si="442"/>
        <v>22.986405797101447</v>
      </c>
      <c r="V116" s="6">
        <f t="shared" si="442"/>
        <v>24.260074074074076</v>
      </c>
      <c r="W116" s="175">
        <f t="shared" ref="W116:Z116" si="443">IFERROR(W28/W56,"")</f>
        <v>32.158743243243244</v>
      </c>
      <c r="X116" s="175">
        <f t="shared" si="443"/>
        <v>27.92288095238095</v>
      </c>
      <c r="Y116" s="175">
        <f t="shared" si="443"/>
        <v>33.403473333333331</v>
      </c>
      <c r="Z116" s="176">
        <f t="shared" si="443"/>
        <v>47.364844444444444</v>
      </c>
      <c r="AA116" s="4">
        <f t="shared" ref="AA116:CL116" si="444">IFERROR(AA28/AA56,"")</f>
        <v>31.328589999999998</v>
      </c>
      <c r="AB116" s="4">
        <f t="shared" si="444"/>
        <v>24.884681818181818</v>
      </c>
      <c r="AC116" s="4">
        <f t="shared" si="444"/>
        <v>32.801911764705885</v>
      </c>
      <c r="AD116" s="4">
        <f t="shared" si="444"/>
        <v>37.892931034482757</v>
      </c>
      <c r="AE116" s="4">
        <f t="shared" si="444"/>
        <v>48.356862745098034</v>
      </c>
      <c r="AF116" s="4">
        <f t="shared" si="444"/>
        <v>46.718085106382979</v>
      </c>
      <c r="AG116" s="4">
        <f t="shared" si="444"/>
        <v>60.448444444444441</v>
      </c>
      <c r="AH116" s="4">
        <f t="shared" si="444"/>
        <v>38.312394366197253</v>
      </c>
      <c r="AI116" s="4">
        <f t="shared" si="444"/>
        <v>38.312394366197253</v>
      </c>
      <c r="AJ116" s="4">
        <f t="shared" si="444"/>
        <v>36.396774647887383</v>
      </c>
      <c r="AK116" s="4">
        <f t="shared" si="444"/>
        <v>38.312394366197253</v>
      </c>
      <c r="AL116" s="108">
        <f t="shared" si="444"/>
        <v>38.312394366197253</v>
      </c>
      <c r="AM116" s="4">
        <f t="shared" si="444"/>
        <v>36.853713041149881</v>
      </c>
      <c r="AN116" s="4">
        <f t="shared" si="444"/>
        <v>34.606296359432093</v>
      </c>
      <c r="AO116" s="4">
        <f t="shared" si="444"/>
        <v>47.983520162237866</v>
      </c>
      <c r="AP116" s="4">
        <f t="shared" si="444"/>
        <v>47.088808292035303</v>
      </c>
      <c r="AQ116" s="4">
        <f t="shared" si="444"/>
        <v>53.551978057608558</v>
      </c>
      <c r="AR116" s="4">
        <f t="shared" si="444"/>
        <v>52.195785052760606</v>
      </c>
      <c r="AS116" s="4">
        <f t="shared" si="444"/>
        <v>58.322685247401601</v>
      </c>
      <c r="AT116" s="4">
        <f t="shared" si="444"/>
        <v>37.320515681740545</v>
      </c>
      <c r="AU116" s="4">
        <f t="shared" si="444"/>
        <v>37.320515681740552</v>
      </c>
      <c r="AV116" s="4">
        <f t="shared" si="444"/>
        <v>35.454489897653509</v>
      </c>
      <c r="AW116" s="4">
        <f t="shared" si="444"/>
        <v>37.320515681740545</v>
      </c>
      <c r="AX116" s="108">
        <f t="shared" si="444"/>
        <v>37.320515681740545</v>
      </c>
      <c r="AY116" s="4">
        <f t="shared" si="444"/>
        <v>40.631218627867732</v>
      </c>
      <c r="AZ116" s="4">
        <f t="shared" si="444"/>
        <v>38.153441736273876</v>
      </c>
      <c r="BA116" s="4">
        <f t="shared" si="444"/>
        <v>52.901830978867238</v>
      </c>
      <c r="BB116" s="4">
        <f t="shared" si="444"/>
        <v>51.915411141968896</v>
      </c>
      <c r="BC116" s="4">
        <f t="shared" si="444"/>
        <v>59.04105580851342</v>
      </c>
      <c r="BD116" s="4">
        <f t="shared" si="444"/>
        <v>57.545853020668559</v>
      </c>
      <c r="BE116" s="4">
        <f t="shared" si="444"/>
        <v>64.300760485260241</v>
      </c>
      <c r="BF116" s="4">
        <f t="shared" si="444"/>
        <v>41.145868539118936</v>
      </c>
      <c r="BG116" s="4">
        <f t="shared" si="444"/>
        <v>41.145868539118943</v>
      </c>
      <c r="BH116" s="4">
        <f t="shared" si="444"/>
        <v>39.088575112162978</v>
      </c>
      <c r="BI116" s="4">
        <f t="shared" si="444"/>
        <v>41.145868539118936</v>
      </c>
      <c r="BJ116" s="108">
        <f t="shared" si="444"/>
        <v>41.145868539118943</v>
      </c>
      <c r="BK116" s="4">
        <f t="shared" si="444"/>
        <v>44.36116449790601</v>
      </c>
      <c r="BL116" s="4">
        <f t="shared" si="444"/>
        <v>41.655927687663834</v>
      </c>
      <c r="BM116" s="4">
        <f t="shared" si="444"/>
        <v>57.758219062727271</v>
      </c>
      <c r="BN116" s="4">
        <f t="shared" si="444"/>
        <v>56.681245884801662</v>
      </c>
      <c r="BO116" s="4">
        <f t="shared" si="444"/>
        <v>64.46102473173498</v>
      </c>
      <c r="BP116" s="4">
        <f t="shared" si="444"/>
        <v>62.828562327965948</v>
      </c>
      <c r="BQ116" s="4">
        <f t="shared" si="444"/>
        <v>70.203570297807161</v>
      </c>
      <c r="BR116" s="4">
        <f t="shared" si="444"/>
        <v>44.923059271010075</v>
      </c>
      <c r="BS116" s="4">
        <f t="shared" si="444"/>
        <v>44.923059271010075</v>
      </c>
      <c r="BT116" s="4">
        <f t="shared" si="444"/>
        <v>42.676906307459561</v>
      </c>
      <c r="BU116" s="4">
        <f t="shared" si="444"/>
        <v>44.923059271010068</v>
      </c>
      <c r="BV116" s="108">
        <f t="shared" si="444"/>
        <v>44.923059271010075</v>
      </c>
      <c r="BW116" s="4">
        <f t="shared" si="444"/>
        <v>49.826459964048034</v>
      </c>
      <c r="BX116" s="4">
        <f t="shared" si="444"/>
        <v>46.787937978784029</v>
      </c>
      <c r="BY116" s="4">
        <f t="shared" si="444"/>
        <v>64.874031651255294</v>
      </c>
      <c r="BZ116" s="4">
        <f t="shared" si="444"/>
        <v>63.664375377809243</v>
      </c>
      <c r="CA116" s="4">
        <f t="shared" si="444"/>
        <v>72.402622978684747</v>
      </c>
      <c r="CB116" s="4">
        <f t="shared" si="444"/>
        <v>70.569041206771374</v>
      </c>
      <c r="CC116" s="4">
        <f t="shared" si="444"/>
        <v>78.852650158497013</v>
      </c>
      <c r="CD116" s="4">
        <f t="shared" si="444"/>
        <v>50.457580173198522</v>
      </c>
      <c r="CE116" s="4">
        <f t="shared" si="444"/>
        <v>50.457580173198522</v>
      </c>
      <c r="CF116" s="4">
        <f t="shared" si="444"/>
        <v>47.934701164538588</v>
      </c>
      <c r="CG116" s="4">
        <f t="shared" si="444"/>
        <v>50.457580173198522</v>
      </c>
      <c r="CH116" s="108">
        <f t="shared" si="444"/>
        <v>50.457580173198522</v>
      </c>
      <c r="CI116" s="4">
        <f t="shared" si="444"/>
        <v>57.026383428852974</v>
      </c>
      <c r="CJ116" s="4">
        <f t="shared" si="444"/>
        <v>53.548795016718316</v>
      </c>
      <c r="CK116" s="4">
        <f t="shared" si="444"/>
        <v>74.248329224861678</v>
      </c>
      <c r="CL116" s="4">
        <f t="shared" si="444"/>
        <v>72.863877619902681</v>
      </c>
      <c r="CM116" s="4">
        <f t="shared" ref="CM116:CT116" si="445">IFERROR(CM28/CM56,"")</f>
        <v>82.864801999104685</v>
      </c>
      <c r="CN116" s="4">
        <f t="shared" si="445"/>
        <v>80.76626766114984</v>
      </c>
      <c r="CO116" s="4">
        <f t="shared" si="445"/>
        <v>90.246858106399827</v>
      </c>
      <c r="CP116" s="4">
        <f t="shared" si="445"/>
        <v>57.74870050822571</v>
      </c>
      <c r="CQ116" s="4">
        <f t="shared" si="445"/>
        <v>57.748700508225703</v>
      </c>
      <c r="CR116" s="4">
        <f t="shared" si="445"/>
        <v>54.86126548281441</v>
      </c>
      <c r="CS116" s="4">
        <f t="shared" si="445"/>
        <v>57.748700508225703</v>
      </c>
      <c r="CT116" s="108">
        <f t="shared" si="445"/>
        <v>57.748700508225703</v>
      </c>
    </row>
    <row r="117" spans="1:98" s="4" customFormat="1" x14ac:dyDescent="0.25">
      <c r="B117" s="1378" t="s">
        <v>150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102"/>
      <c r="O117" s="6"/>
      <c r="P117" s="6"/>
      <c r="Q117" s="6"/>
      <c r="R117" s="6"/>
      <c r="S117" s="6"/>
      <c r="T117" s="6"/>
      <c r="U117" s="6"/>
      <c r="V117" s="6"/>
      <c r="W117" s="175"/>
      <c r="X117" s="175"/>
      <c r="Y117" s="175"/>
      <c r="Z117" s="176"/>
      <c r="AL117" s="108"/>
      <c r="AX117" s="108"/>
      <c r="BJ117" s="108"/>
      <c r="BV117" s="108"/>
      <c r="CH117" s="108"/>
      <c r="CT117" s="108"/>
    </row>
    <row r="118" spans="1:98" s="5" customFormat="1" x14ac:dyDescent="0.25">
      <c r="B118" s="1" t="s">
        <v>3</v>
      </c>
      <c r="C118" s="7">
        <f t="shared" ref="C118:S118" si="446">IFERROR(C30/C58,"")</f>
        <v>17.726983050847458</v>
      </c>
      <c r="D118" s="7">
        <f t="shared" si="446"/>
        <v>21.821268722466957</v>
      </c>
      <c r="E118" s="7">
        <f t="shared" si="446"/>
        <v>35.515931372549019</v>
      </c>
      <c r="F118" s="7">
        <f t="shared" si="446"/>
        <v>35.042930000000005</v>
      </c>
      <c r="G118" s="7">
        <f t="shared" si="446"/>
        <v>24.37248068669528</v>
      </c>
      <c r="H118" s="7">
        <f t="shared" si="446"/>
        <v>34.591680733944933</v>
      </c>
      <c r="I118" s="7">
        <f t="shared" si="446"/>
        <v>32.135703488372087</v>
      </c>
      <c r="J118" s="7">
        <f t="shared" si="446"/>
        <v>23.889346793349166</v>
      </c>
      <c r="K118" s="7">
        <f t="shared" si="446"/>
        <v>36.658414023372274</v>
      </c>
      <c r="L118" s="7">
        <f t="shared" si="446"/>
        <v>27.986400809716578</v>
      </c>
      <c r="M118" s="7">
        <f t="shared" si="446"/>
        <v>35.4266704918033</v>
      </c>
      <c r="N118" s="103">
        <f t="shared" si="446"/>
        <v>45.135597368421017</v>
      </c>
      <c r="O118" s="7">
        <f t="shared" si="446"/>
        <v>25.155697095435681</v>
      </c>
      <c r="P118" s="7">
        <f t="shared" si="446"/>
        <v>29.182124463519184</v>
      </c>
      <c r="Q118" s="7">
        <f t="shared" si="446"/>
        <v>38.672197396963107</v>
      </c>
      <c r="R118" s="7">
        <f t="shared" si="446"/>
        <v>42.937786384976526</v>
      </c>
      <c r="S118" s="7">
        <f t="shared" si="446"/>
        <v>32.173642352941179</v>
      </c>
      <c r="T118" s="7">
        <f t="shared" ref="T118" si="447">IFERROR(T42/T94,"")</f>
        <v>1298.1770428015564</v>
      </c>
      <c r="U118" s="177">
        <f t="shared" ref="U118:Z118" si="448">IFERROR(U30/U58,"")</f>
        <v>31.63115625</v>
      </c>
      <c r="V118" s="177">
        <f t="shared" si="448"/>
        <v>32.755909090909093</v>
      </c>
      <c r="W118" s="177">
        <f t="shared" si="448"/>
        <v>41.022898580121698</v>
      </c>
      <c r="X118" s="177">
        <f t="shared" si="448"/>
        <v>41.260492134831459</v>
      </c>
      <c r="Y118" s="177">
        <f t="shared" si="448"/>
        <v>50.891248618784601</v>
      </c>
      <c r="Z118" s="178">
        <f t="shared" si="448"/>
        <v>57.395206632653206</v>
      </c>
      <c r="AA118" s="5">
        <f t="shared" ref="AA118:CL118" si="449">IFERROR(AA30/AA58,"")</f>
        <v>41.867721311475414</v>
      </c>
      <c r="AB118" s="5">
        <f t="shared" si="449"/>
        <v>44.700783369803091</v>
      </c>
      <c r="AC118" s="5">
        <f t="shared" si="449"/>
        <v>45.221191275167783</v>
      </c>
      <c r="AD118" s="5">
        <f t="shared" si="449"/>
        <v>54.0791533180778</v>
      </c>
      <c r="AE118" s="5">
        <f t="shared" si="449"/>
        <v>67.632136563876657</v>
      </c>
      <c r="AF118" s="5">
        <f t="shared" si="449"/>
        <v>58.556583493282155</v>
      </c>
      <c r="AG118" s="5">
        <f t="shared" si="449"/>
        <v>53.606267605633803</v>
      </c>
      <c r="AH118" s="5">
        <f t="shared" si="449"/>
        <v>44.664892182390417</v>
      </c>
      <c r="AI118" s="5">
        <f t="shared" si="449"/>
        <v>43.359354229044179</v>
      </c>
      <c r="AJ118" s="5">
        <f t="shared" si="449"/>
        <v>41.937554529813276</v>
      </c>
      <c r="AK118" s="5">
        <f t="shared" si="449"/>
        <v>43.961053332761608</v>
      </c>
      <c r="AL118" s="109">
        <f t="shared" si="449"/>
        <v>42.159759168405287</v>
      </c>
      <c r="AM118" s="5">
        <f t="shared" si="449"/>
        <v>43.233594123846089</v>
      </c>
      <c r="AN118" s="5">
        <f t="shared" si="449"/>
        <v>38.123491090581631</v>
      </c>
      <c r="AO118" s="5">
        <f t="shared" si="449"/>
        <v>37.68560069977795</v>
      </c>
      <c r="AP118" s="5">
        <f t="shared" si="449"/>
        <v>40.295402757475536</v>
      </c>
      <c r="AQ118" s="5">
        <f t="shared" si="449"/>
        <v>126.2677980356154</v>
      </c>
      <c r="AR118" s="5">
        <f t="shared" si="449"/>
        <v>44.658901392413725</v>
      </c>
      <c r="AS118" s="5">
        <f t="shared" si="449"/>
        <v>45.103943633346553</v>
      </c>
      <c r="AT118" s="5">
        <f t="shared" si="449"/>
        <v>37.7671263480783</v>
      </c>
      <c r="AU118" s="5">
        <f t="shared" si="449"/>
        <v>37.337705529636693</v>
      </c>
      <c r="AV118" s="5">
        <f t="shared" si="449"/>
        <v>35.62698849066448</v>
      </c>
      <c r="AW118" s="5">
        <f t="shared" si="449"/>
        <v>37.443838773127041</v>
      </c>
      <c r="AX118" s="109">
        <f t="shared" si="449"/>
        <v>37.09521594078263</v>
      </c>
      <c r="AY118" s="5">
        <f t="shared" si="449"/>
        <v>46.849415208169496</v>
      </c>
      <c r="AZ118" s="5">
        <f t="shared" si="449"/>
        <v>41.891165572141631</v>
      </c>
      <c r="BA118" s="5">
        <f t="shared" si="449"/>
        <v>41.501794781146607</v>
      </c>
      <c r="BB118" s="5">
        <f t="shared" si="449"/>
        <v>44.108832289462462</v>
      </c>
      <c r="BC118" s="5">
        <f t="shared" si="449"/>
        <v>137.17284356966178</v>
      </c>
      <c r="BD118" s="5">
        <f t="shared" si="449"/>
        <v>49.724186521475197</v>
      </c>
      <c r="BE118" s="5">
        <f t="shared" si="449"/>
        <v>50.287947504168585</v>
      </c>
      <c r="BF118" s="5">
        <f t="shared" si="449"/>
        <v>41.775819107390859</v>
      </c>
      <c r="BG118" s="5">
        <f t="shared" si="449"/>
        <v>41.334942970048353</v>
      </c>
      <c r="BH118" s="5">
        <f t="shared" si="449"/>
        <v>39.259277883759069</v>
      </c>
      <c r="BI118" s="5">
        <f t="shared" si="449"/>
        <v>41.194931555936257</v>
      </c>
      <c r="BJ118" s="109">
        <f t="shared" si="449"/>
        <v>40.791353277219613</v>
      </c>
      <c r="BK118" s="5">
        <f t="shared" si="449"/>
        <v>50.22804805431177</v>
      </c>
      <c r="BL118" s="5">
        <f t="shared" si="449"/>
        <v>44.853199967938849</v>
      </c>
      <c r="BM118" s="5">
        <f t="shared" si="449"/>
        <v>45.171854383227441</v>
      </c>
      <c r="BN118" s="5">
        <f t="shared" si="449"/>
        <v>48.528282122817544</v>
      </c>
      <c r="BO118" s="5">
        <f t="shared" si="449"/>
        <v>156.33620301077769</v>
      </c>
      <c r="BP118" s="5">
        <f t="shared" si="449"/>
        <v>54.758763872534246</v>
      </c>
      <c r="BQ118" s="5">
        <f t="shared" si="449"/>
        <v>55.533560801706841</v>
      </c>
      <c r="BR118" s="5">
        <f t="shared" si="449"/>
        <v>45.458219974402802</v>
      </c>
      <c r="BS118" s="5">
        <f t="shared" si="449"/>
        <v>45.197351653779165</v>
      </c>
      <c r="BT118" s="5">
        <f t="shared" si="449"/>
        <v>42.941243519285401</v>
      </c>
      <c r="BU118" s="5">
        <f t="shared" si="449"/>
        <v>45.056329738337595</v>
      </c>
      <c r="BV118" s="109">
        <f t="shared" si="449"/>
        <v>44.720354006617349</v>
      </c>
      <c r="BW118" s="5">
        <f t="shared" si="449"/>
        <v>56.189842145435861</v>
      </c>
      <c r="BX118" s="5">
        <f t="shared" si="449"/>
        <v>50.013786845878599</v>
      </c>
      <c r="BY118" s="5">
        <f t="shared" si="449"/>
        <v>50.588719850073133</v>
      </c>
      <c r="BZ118" s="5">
        <f t="shared" si="449"/>
        <v>54.547534047810217</v>
      </c>
      <c r="CA118" s="5">
        <f t="shared" si="449"/>
        <v>175.07464498519647</v>
      </c>
      <c r="CB118" s="5">
        <f t="shared" si="449"/>
        <v>61.574538481887537</v>
      </c>
      <c r="CC118" s="5">
        <f t="shared" si="449"/>
        <v>62.330966876364513</v>
      </c>
      <c r="CD118" s="5">
        <f t="shared" si="449"/>
        <v>51.113827805129056</v>
      </c>
      <c r="CE118" s="5">
        <f t="shared" si="449"/>
        <v>50.808859984409281</v>
      </c>
      <c r="CF118" s="5">
        <f t="shared" si="449"/>
        <v>48.223906511245836</v>
      </c>
      <c r="CG118" s="5">
        <f t="shared" si="449"/>
        <v>50.586621644160218</v>
      </c>
      <c r="CH118" s="109">
        <f t="shared" si="449"/>
        <v>50.19392562746188</v>
      </c>
      <c r="CI118" s="5">
        <f t="shared" si="449"/>
        <v>63.970225606127208</v>
      </c>
      <c r="CJ118" s="5">
        <f t="shared" si="449"/>
        <v>56.945156680934986</v>
      </c>
      <c r="CK118" s="5">
        <f t="shared" si="449"/>
        <v>57.569039086637154</v>
      </c>
      <c r="CL118" s="5">
        <f t="shared" si="449"/>
        <v>62.265060894608588</v>
      </c>
      <c r="CM118" s="5">
        <f t="shared" ref="CM118:CT118" si="450">IFERROR(CM30/CM58,"")</f>
        <v>202.27364587702314</v>
      </c>
      <c r="CN118" s="5">
        <f t="shared" si="450"/>
        <v>70.341533518598567</v>
      </c>
      <c r="CO118" s="5">
        <f t="shared" si="450"/>
        <v>71.307572238238421</v>
      </c>
      <c r="CP118" s="5">
        <f t="shared" si="450"/>
        <v>58.339693067087744</v>
      </c>
      <c r="CQ118" s="5">
        <f t="shared" si="450"/>
        <v>57.997645171604944</v>
      </c>
      <c r="CR118" s="5">
        <f t="shared" si="450"/>
        <v>55.05225390827782</v>
      </c>
      <c r="CS118" s="5">
        <f t="shared" si="450"/>
        <v>57.755991549705563</v>
      </c>
      <c r="CT118" s="109">
        <f t="shared" si="450"/>
        <v>57.310508631020383</v>
      </c>
    </row>
    <row r="120" spans="1:98" x14ac:dyDescent="0.25">
      <c r="A120" s="116"/>
    </row>
    <row r="121" spans="1:98" x14ac:dyDescent="0.25">
      <c r="A121" s="10"/>
      <c r="B121" s="2" t="s">
        <v>66</v>
      </c>
      <c r="O121" s="104">
        <f t="shared" ref="O121:BZ121" si="451">O61</f>
        <v>42370</v>
      </c>
      <c r="P121" s="104">
        <f t="shared" si="451"/>
        <v>42401</v>
      </c>
      <c r="Q121" s="104">
        <f t="shared" si="451"/>
        <v>42430</v>
      </c>
      <c r="R121" s="104">
        <f t="shared" si="451"/>
        <v>42461</v>
      </c>
      <c r="S121" s="104">
        <f t="shared" si="451"/>
        <v>42491</v>
      </c>
      <c r="T121" s="104">
        <f t="shared" si="451"/>
        <v>42522</v>
      </c>
      <c r="U121" s="113">
        <f t="shared" si="451"/>
        <v>42552</v>
      </c>
      <c r="V121" s="113">
        <f t="shared" si="451"/>
        <v>42583</v>
      </c>
      <c r="W121" s="113">
        <f t="shared" si="451"/>
        <v>42614</v>
      </c>
      <c r="X121" s="113">
        <f t="shared" si="451"/>
        <v>42644</v>
      </c>
      <c r="Y121" s="113">
        <f t="shared" si="451"/>
        <v>42675</v>
      </c>
      <c r="Z121" s="117">
        <f t="shared" si="451"/>
        <v>42705</v>
      </c>
      <c r="AA121" s="104">
        <f t="shared" si="451"/>
        <v>42752</v>
      </c>
      <c r="AB121" s="104">
        <f t="shared" si="451"/>
        <v>42783</v>
      </c>
      <c r="AC121" s="104">
        <f t="shared" si="451"/>
        <v>42811</v>
      </c>
      <c r="AD121" s="104">
        <f t="shared" si="451"/>
        <v>42842</v>
      </c>
      <c r="AE121" s="104">
        <f t="shared" si="451"/>
        <v>42872</v>
      </c>
      <c r="AF121" s="104">
        <f t="shared" si="451"/>
        <v>42903</v>
      </c>
      <c r="AG121" s="104">
        <f t="shared" si="451"/>
        <v>42933</v>
      </c>
      <c r="AH121" s="104">
        <f t="shared" si="451"/>
        <v>42964</v>
      </c>
      <c r="AI121" s="104">
        <f t="shared" si="451"/>
        <v>42995</v>
      </c>
      <c r="AJ121" s="104">
        <f t="shared" si="451"/>
        <v>43025</v>
      </c>
      <c r="AK121" s="104">
        <f t="shared" si="451"/>
        <v>43056</v>
      </c>
      <c r="AL121" s="105">
        <f t="shared" si="451"/>
        <v>43086</v>
      </c>
      <c r="AM121" s="104">
        <f t="shared" si="451"/>
        <v>43118</v>
      </c>
      <c r="AN121" s="104">
        <f t="shared" si="451"/>
        <v>43149</v>
      </c>
      <c r="AO121" s="104">
        <f t="shared" si="451"/>
        <v>43177</v>
      </c>
      <c r="AP121" s="104">
        <f t="shared" si="451"/>
        <v>43208</v>
      </c>
      <c r="AQ121" s="104">
        <f t="shared" si="451"/>
        <v>43238</v>
      </c>
      <c r="AR121" s="104">
        <f t="shared" si="451"/>
        <v>43269</v>
      </c>
      <c r="AS121" s="104">
        <f t="shared" si="451"/>
        <v>43299</v>
      </c>
      <c r="AT121" s="104">
        <f t="shared" si="451"/>
        <v>43330</v>
      </c>
      <c r="AU121" s="104">
        <f t="shared" si="451"/>
        <v>43361</v>
      </c>
      <c r="AV121" s="104">
        <f t="shared" si="451"/>
        <v>43391</v>
      </c>
      <c r="AW121" s="104">
        <f t="shared" si="451"/>
        <v>43422</v>
      </c>
      <c r="AX121" s="105">
        <f t="shared" si="451"/>
        <v>43452</v>
      </c>
      <c r="AY121" s="104">
        <f t="shared" si="451"/>
        <v>43483</v>
      </c>
      <c r="AZ121" s="104">
        <f t="shared" si="451"/>
        <v>43514</v>
      </c>
      <c r="BA121" s="104">
        <f t="shared" si="451"/>
        <v>43542</v>
      </c>
      <c r="BB121" s="104">
        <f t="shared" si="451"/>
        <v>43573</v>
      </c>
      <c r="BC121" s="104">
        <f t="shared" si="451"/>
        <v>43603</v>
      </c>
      <c r="BD121" s="104">
        <f t="shared" si="451"/>
        <v>43634</v>
      </c>
      <c r="BE121" s="104">
        <f t="shared" si="451"/>
        <v>43664</v>
      </c>
      <c r="BF121" s="104">
        <f t="shared" si="451"/>
        <v>43695</v>
      </c>
      <c r="BG121" s="104">
        <f t="shared" si="451"/>
        <v>43726</v>
      </c>
      <c r="BH121" s="104">
        <f t="shared" si="451"/>
        <v>43756</v>
      </c>
      <c r="BI121" s="104">
        <f t="shared" si="451"/>
        <v>43787</v>
      </c>
      <c r="BJ121" s="105">
        <f t="shared" si="451"/>
        <v>43817</v>
      </c>
      <c r="BK121" s="104">
        <f t="shared" si="451"/>
        <v>43848</v>
      </c>
      <c r="BL121" s="104">
        <f t="shared" si="451"/>
        <v>43879</v>
      </c>
      <c r="BM121" s="104">
        <f t="shared" si="451"/>
        <v>43908</v>
      </c>
      <c r="BN121" s="104">
        <f t="shared" si="451"/>
        <v>43939</v>
      </c>
      <c r="BO121" s="104">
        <f t="shared" si="451"/>
        <v>43969</v>
      </c>
      <c r="BP121" s="104">
        <f t="shared" si="451"/>
        <v>44000</v>
      </c>
      <c r="BQ121" s="104">
        <f t="shared" si="451"/>
        <v>44030</v>
      </c>
      <c r="BR121" s="104">
        <f t="shared" si="451"/>
        <v>44061</v>
      </c>
      <c r="BS121" s="104">
        <f t="shared" si="451"/>
        <v>44092</v>
      </c>
      <c r="BT121" s="104">
        <f t="shared" si="451"/>
        <v>44122</v>
      </c>
      <c r="BU121" s="104">
        <f t="shared" si="451"/>
        <v>44153</v>
      </c>
      <c r="BV121" s="105">
        <f t="shared" si="451"/>
        <v>44183</v>
      </c>
      <c r="BW121" s="104">
        <f t="shared" si="451"/>
        <v>44214</v>
      </c>
      <c r="BX121" s="104">
        <f t="shared" si="451"/>
        <v>44245</v>
      </c>
      <c r="BY121" s="104">
        <f t="shared" si="451"/>
        <v>44273</v>
      </c>
      <c r="BZ121" s="104">
        <f t="shared" si="451"/>
        <v>44304</v>
      </c>
      <c r="CA121" s="104">
        <f t="shared" ref="CA121:CT121" si="452">CA61</f>
        <v>44334</v>
      </c>
      <c r="CB121" s="104">
        <f t="shared" si="452"/>
        <v>44365</v>
      </c>
      <c r="CC121" s="104">
        <f t="shared" si="452"/>
        <v>44395</v>
      </c>
      <c r="CD121" s="104">
        <f t="shared" si="452"/>
        <v>44426</v>
      </c>
      <c r="CE121" s="104">
        <f t="shared" si="452"/>
        <v>44457</v>
      </c>
      <c r="CF121" s="104">
        <f t="shared" si="452"/>
        <v>44487</v>
      </c>
      <c r="CG121" s="104">
        <f t="shared" si="452"/>
        <v>44518</v>
      </c>
      <c r="CH121" s="105">
        <f t="shared" si="452"/>
        <v>44548</v>
      </c>
      <c r="CI121" s="104">
        <f t="shared" si="452"/>
        <v>44579</v>
      </c>
      <c r="CJ121" s="104">
        <f t="shared" si="452"/>
        <v>44610</v>
      </c>
      <c r="CK121" s="104">
        <f t="shared" si="452"/>
        <v>44638</v>
      </c>
      <c r="CL121" s="104">
        <f t="shared" si="452"/>
        <v>44669</v>
      </c>
      <c r="CM121" s="104">
        <f t="shared" si="452"/>
        <v>44699</v>
      </c>
      <c r="CN121" s="104">
        <f t="shared" si="452"/>
        <v>44730</v>
      </c>
      <c r="CO121" s="104">
        <f t="shared" si="452"/>
        <v>44760</v>
      </c>
      <c r="CP121" s="104">
        <f t="shared" si="452"/>
        <v>44791</v>
      </c>
      <c r="CQ121" s="104">
        <f t="shared" si="452"/>
        <v>44822</v>
      </c>
      <c r="CR121" s="104">
        <f t="shared" si="452"/>
        <v>44852</v>
      </c>
      <c r="CS121" s="104">
        <f t="shared" si="452"/>
        <v>44883</v>
      </c>
      <c r="CT121" s="105">
        <f t="shared" si="452"/>
        <v>44913</v>
      </c>
    </row>
    <row r="122" spans="1:98" x14ac:dyDescent="0.25">
      <c r="B122" s="1378" t="s">
        <v>142</v>
      </c>
    </row>
    <row r="123" spans="1:98" x14ac:dyDescent="0.25">
      <c r="B123" s="1378" t="s">
        <v>5</v>
      </c>
    </row>
    <row r="124" spans="1:98" x14ac:dyDescent="0.25">
      <c r="B124" s="1378" t="s">
        <v>6</v>
      </c>
    </row>
    <row r="125" spans="1:98" x14ac:dyDescent="0.25">
      <c r="B125" s="1378" t="s">
        <v>7</v>
      </c>
    </row>
    <row r="126" spans="1:98" x14ac:dyDescent="0.25">
      <c r="B126" s="1378" t="s">
        <v>8</v>
      </c>
    </row>
    <row r="127" spans="1:98" x14ac:dyDescent="0.25">
      <c r="B127" s="1378" t="s">
        <v>1</v>
      </c>
    </row>
    <row r="128" spans="1:98" x14ac:dyDescent="0.25">
      <c r="B128" s="1378" t="s">
        <v>2</v>
      </c>
    </row>
    <row r="129" spans="1:2" x14ac:dyDescent="0.25">
      <c r="B129" s="1378" t="s">
        <v>150</v>
      </c>
    </row>
    <row r="130" spans="1:2" x14ac:dyDescent="0.25">
      <c r="A130" s="5"/>
      <c r="B130" s="1" t="s">
        <v>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M5"/>
  <sheetViews>
    <sheetView zoomScale="80" zoomScaleNormal="80" workbookViewId="0">
      <selection activeCell="D5" sqref="D5"/>
    </sheetView>
  </sheetViews>
  <sheetFormatPr defaultRowHeight="15" x14ac:dyDescent="0.25"/>
  <sheetData>
    <row r="2" spans="2:13" x14ac:dyDescent="0.25">
      <c r="B2" s="21" t="s">
        <v>16</v>
      </c>
    </row>
    <row r="4" spans="2:13" x14ac:dyDescent="0.25">
      <c r="B4" s="22" t="s">
        <v>17</v>
      </c>
      <c r="C4" s="22" t="s">
        <v>18</v>
      </c>
      <c r="D4" s="22" t="s">
        <v>19</v>
      </c>
      <c r="E4" s="22" t="s">
        <v>20</v>
      </c>
      <c r="F4" s="22" t="s">
        <v>21</v>
      </c>
      <c r="G4" s="22" t="s">
        <v>22</v>
      </c>
      <c r="H4" s="22" t="s">
        <v>23</v>
      </c>
      <c r="I4" s="22" t="s">
        <v>24</v>
      </c>
      <c r="J4" s="22" t="s">
        <v>25</v>
      </c>
      <c r="K4" s="22" t="s">
        <v>26</v>
      </c>
      <c r="L4" s="22" t="s">
        <v>27</v>
      </c>
      <c r="M4" s="22" t="s">
        <v>28</v>
      </c>
    </row>
    <row r="5" spans="2:13" s="19" customFormat="1" x14ac:dyDescent="0.25">
      <c r="B5" s="23">
        <v>1</v>
      </c>
      <c r="C5" s="23">
        <v>1</v>
      </c>
      <c r="D5" s="23">
        <v>0.95</v>
      </c>
      <c r="E5" s="23">
        <v>0.8</v>
      </c>
      <c r="F5" s="23">
        <v>0.7</v>
      </c>
      <c r="G5" s="23">
        <v>0.6</v>
      </c>
      <c r="H5" s="23">
        <v>0.55000000000000004</v>
      </c>
      <c r="I5" s="23">
        <v>0.5</v>
      </c>
      <c r="J5" s="23">
        <v>0.45</v>
      </c>
      <c r="K5" s="23">
        <v>0.4</v>
      </c>
      <c r="L5" s="23">
        <v>0.35</v>
      </c>
      <c r="M5" s="23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S36"/>
  <sheetViews>
    <sheetView showGridLines="0" topLeftCell="A16" zoomScale="80" zoomScaleNormal="80" workbookViewId="0">
      <selection activeCell="K10" sqref="K10"/>
    </sheetView>
  </sheetViews>
  <sheetFormatPr defaultRowHeight="15" x14ac:dyDescent="0.25"/>
  <cols>
    <col min="1" max="1" width="2.42578125" customWidth="1" collapsed="1"/>
    <col min="2" max="2" width="27.42578125" bestFit="1" customWidth="1" collapsed="1"/>
    <col min="3" max="5" width="10.5703125" style="22" customWidth="1" collapsed="1"/>
    <col min="6" max="8" width="10.5703125" style="22" hidden="1" customWidth="1" collapsed="1"/>
    <col min="9" max="9" width="10.5703125" customWidth="1" collapsed="1"/>
    <col min="10" max="10" width="2.140625" style="25" customWidth="1" collapsed="1"/>
    <col min="11" max="11" width="10.5703125" style="79" customWidth="1" collapsed="1"/>
    <col min="12" max="12" width="27.5703125" style="79" customWidth="1" collapsed="1"/>
    <col min="13" max="13" width="10.5703125" style="79" customWidth="1" collapsed="1"/>
    <col min="14" max="14" width="10.5703125" customWidth="1" collapsed="1"/>
    <col min="16" max="18" width="0" hidden="1" customWidth="1" collapsed="1"/>
  </cols>
  <sheetData>
    <row r="2" spans="2:16" x14ac:dyDescent="0.25">
      <c r="B2" s="49" t="s">
        <v>52</v>
      </c>
      <c r="C2" s="50" t="s">
        <v>29</v>
      </c>
      <c r="D2" s="50" t="s">
        <v>30</v>
      </c>
      <c r="E2" s="50" t="s">
        <v>31</v>
      </c>
      <c r="F2" s="50" t="s">
        <v>32</v>
      </c>
      <c r="G2" s="50" t="s">
        <v>33</v>
      </c>
      <c r="H2" s="50" t="s">
        <v>34</v>
      </c>
      <c r="I2" s="51" t="s">
        <v>37</v>
      </c>
      <c r="J2" s="64"/>
      <c r="K2" s="69"/>
      <c r="L2" s="70"/>
      <c r="M2" s="70"/>
    </row>
    <row r="3" spans="2:16" x14ac:dyDescent="0.25">
      <c r="B3" s="31"/>
      <c r="C3" s="32"/>
      <c r="D3" s="32"/>
      <c r="E3" s="32"/>
      <c r="F3" s="32"/>
      <c r="G3" s="32"/>
      <c r="H3" s="32"/>
      <c r="I3" s="33"/>
      <c r="J3" s="65"/>
      <c r="K3" s="71"/>
      <c r="L3" s="71"/>
      <c r="M3" s="71"/>
    </row>
    <row r="4" spans="2:16" x14ac:dyDescent="0.25">
      <c r="B4" s="31" t="s">
        <v>36</v>
      </c>
      <c r="C4" s="34">
        <f t="shared" ref="C4:H5" si="0">C20+M20</f>
        <v>23431.534</v>
      </c>
      <c r="D4" s="34">
        <f t="shared" si="0"/>
        <v>23874.145000000011</v>
      </c>
      <c r="E4" s="34">
        <f t="shared" si="0"/>
        <v>35439.430500000017</v>
      </c>
      <c r="F4" s="34">
        <f t="shared" si="0"/>
        <v>31620.945</v>
      </c>
      <c r="G4" s="34">
        <f t="shared" si="0"/>
        <v>39791.301000000036</v>
      </c>
      <c r="H4" s="34">
        <f t="shared" si="0"/>
        <v>75761.658000000214</v>
      </c>
      <c r="I4" s="35">
        <f>SUM(C4:E4)</f>
        <v>82745.10950000002</v>
      </c>
      <c r="J4" s="66"/>
      <c r="K4" s="72"/>
      <c r="L4" s="85"/>
      <c r="M4" s="72"/>
    </row>
    <row r="5" spans="2:16" x14ac:dyDescent="0.25">
      <c r="B5" s="31" t="s">
        <v>39</v>
      </c>
      <c r="C5" s="34">
        <f t="shared" si="0"/>
        <v>6581.7240000000102</v>
      </c>
      <c r="D5" s="34">
        <f t="shared" si="0"/>
        <v>7981.6760000000195</v>
      </c>
      <c r="E5" s="34">
        <f t="shared" si="0"/>
        <v>13617.750500000049</v>
      </c>
      <c r="F5" s="34">
        <f t="shared" si="0"/>
        <v>8497.1710000000203</v>
      </c>
      <c r="G5" s="34">
        <f t="shared" si="0"/>
        <v>11235.910000000051</v>
      </c>
      <c r="H5" s="34">
        <f t="shared" si="0"/>
        <v>20535.086000000112</v>
      </c>
      <c r="I5" s="35">
        <f t="shared" ref="I5:I6" si="1">SUM(C5:E5)</f>
        <v>28181.15050000008</v>
      </c>
      <c r="J5" s="66"/>
      <c r="K5" s="72"/>
      <c r="L5" s="85"/>
      <c r="M5" s="72"/>
    </row>
    <row r="6" spans="2:16" x14ac:dyDescent="0.25">
      <c r="B6" s="39" t="s">
        <v>48</v>
      </c>
      <c r="C6" s="47">
        <f>SUM(C4:C5)</f>
        <v>30013.258000000009</v>
      </c>
      <c r="D6" s="47">
        <f t="shared" ref="D6:H6" si="2">SUM(D4:D5)</f>
        <v>31855.821000000033</v>
      </c>
      <c r="E6" s="47">
        <f t="shared" si="2"/>
        <v>49057.18100000007</v>
      </c>
      <c r="F6" s="47">
        <f t="shared" si="2"/>
        <v>40118.116000000024</v>
      </c>
      <c r="G6" s="47">
        <f t="shared" si="2"/>
        <v>51027.211000000083</v>
      </c>
      <c r="H6" s="47">
        <f t="shared" si="2"/>
        <v>96296.744000000326</v>
      </c>
      <c r="I6" s="48">
        <f t="shared" si="1"/>
        <v>110926.26000000011</v>
      </c>
      <c r="J6" s="67"/>
      <c r="K6" s="73"/>
      <c r="L6" s="73"/>
      <c r="M6" s="73"/>
      <c r="O6" s="62"/>
      <c r="P6" s="63"/>
    </row>
    <row r="7" spans="2:16" x14ac:dyDescent="0.25">
      <c r="B7" s="80" t="s">
        <v>53</v>
      </c>
      <c r="C7" s="61"/>
      <c r="D7" s="61"/>
      <c r="E7" s="61"/>
      <c r="F7" s="61"/>
      <c r="G7" s="61"/>
      <c r="H7" s="61"/>
      <c r="I7" s="81">
        <v>143327.04305496998</v>
      </c>
      <c r="J7" s="67"/>
      <c r="K7" s="73"/>
      <c r="L7" s="73"/>
      <c r="M7" s="73"/>
      <c r="O7" s="62"/>
      <c r="P7" s="63"/>
    </row>
    <row r="8" spans="2:16" x14ac:dyDescent="0.25">
      <c r="B8" s="83" t="s">
        <v>47</v>
      </c>
      <c r="C8" s="82">
        <f>C5/C6</f>
        <v>0.21929388672166175</v>
      </c>
      <c r="D8" s="82">
        <f t="shared" ref="D8:E8" si="3">D5/D6</f>
        <v>0.25055627980832801</v>
      </c>
      <c r="E8" s="82">
        <f t="shared" si="3"/>
        <v>0.2775893400805079</v>
      </c>
      <c r="F8" s="61"/>
      <c r="G8" s="61"/>
      <c r="H8" s="61"/>
      <c r="I8" s="81"/>
      <c r="J8" s="67"/>
      <c r="K8" s="73"/>
      <c r="L8" s="73"/>
      <c r="M8" s="73"/>
      <c r="O8" s="62"/>
      <c r="P8" s="63"/>
    </row>
    <row r="9" spans="2:16" x14ac:dyDescent="0.25">
      <c r="B9" s="39"/>
      <c r="C9" s="47"/>
      <c r="D9" s="47"/>
      <c r="E9" s="47"/>
      <c r="F9" s="47"/>
      <c r="G9" s="47"/>
      <c r="H9" s="47"/>
      <c r="I9" s="48"/>
      <c r="J9" s="67"/>
      <c r="K9" s="73"/>
      <c r="L9" s="73"/>
      <c r="M9" s="73"/>
    </row>
    <row r="10" spans="2:16" x14ac:dyDescent="0.25">
      <c r="B10" s="39" t="s">
        <v>51</v>
      </c>
      <c r="C10" s="59">
        <f t="shared" ref="C10:H10" si="4">C36+M36</f>
        <v>1122</v>
      </c>
      <c r="D10" s="59">
        <f t="shared" si="4"/>
        <v>1091.7</v>
      </c>
      <c r="E10" s="59">
        <f t="shared" si="4"/>
        <v>1123.8</v>
      </c>
      <c r="F10" s="59">
        <f t="shared" si="4"/>
        <v>902.64</v>
      </c>
      <c r="G10" s="59">
        <f t="shared" si="4"/>
        <v>928</v>
      </c>
      <c r="H10" s="59">
        <f t="shared" si="4"/>
        <v>702.6</v>
      </c>
      <c r="I10" s="48"/>
      <c r="J10" s="67"/>
      <c r="K10" s="73"/>
      <c r="L10" s="73"/>
      <c r="M10" s="73"/>
    </row>
    <row r="11" spans="2:16" x14ac:dyDescent="0.25">
      <c r="B11" s="39" t="s">
        <v>50</v>
      </c>
      <c r="C11" s="47"/>
      <c r="D11" s="47"/>
      <c r="E11" s="47"/>
      <c r="F11" s="47"/>
      <c r="G11" s="47"/>
      <c r="H11" s="47"/>
      <c r="I11" s="48"/>
      <c r="J11" s="67"/>
      <c r="K11" s="73"/>
      <c r="L11" s="73"/>
      <c r="M11" s="73"/>
    </row>
    <row r="12" spans="2:16" x14ac:dyDescent="0.25">
      <c r="B12" s="52" t="s">
        <v>11</v>
      </c>
      <c r="C12" s="53">
        <f>'Total Agency'!T66</f>
        <v>0.20678768745067089</v>
      </c>
      <c r="D12" s="53">
        <f>'Total Agency'!U66</f>
        <v>0.20373027259684362</v>
      </c>
      <c r="E12" s="53">
        <f>'Total Agency'!V66</f>
        <v>0.22501946535167403</v>
      </c>
      <c r="F12" s="53">
        <f>'Total Agency'!W66</f>
        <v>0.17435775451950522</v>
      </c>
      <c r="G12" s="53">
        <f>'Total Agency'!X66</f>
        <v>0.17003646005966191</v>
      </c>
      <c r="H12" s="53">
        <f>'Total Agency'!Y66</f>
        <v>0.25596749619095988</v>
      </c>
      <c r="I12" s="48"/>
      <c r="J12" s="67"/>
      <c r="K12" s="73"/>
      <c r="L12" s="73"/>
      <c r="M12" s="73"/>
    </row>
    <row r="13" spans="2:16" x14ac:dyDescent="0.25">
      <c r="B13" s="52" t="s">
        <v>35</v>
      </c>
      <c r="C13" s="54">
        <f>'Total Agency'!T88</f>
        <v>1.3503816793893131</v>
      </c>
      <c r="D13" s="54">
        <f>'Total Agency'!U88</f>
        <v>1.4003521126760563</v>
      </c>
      <c r="E13" s="54">
        <f>'Total Agency'!V88</f>
        <v>1.7303921568627452</v>
      </c>
      <c r="F13" s="54">
        <f>'Total Agency'!W88</f>
        <v>1.4877216916780354</v>
      </c>
      <c r="G13" s="54">
        <f>'Total Agency'!X88</f>
        <v>1.8060428849902534</v>
      </c>
      <c r="H13" s="54">
        <f>'Total Agency'!Y88</f>
        <v>1.9392857142857143</v>
      </c>
      <c r="I13" s="48"/>
      <c r="J13" s="67"/>
      <c r="K13" s="73"/>
      <c r="L13" s="73"/>
      <c r="M13" s="73"/>
    </row>
    <row r="14" spans="2:16" x14ac:dyDescent="0.25">
      <c r="B14" s="52" t="s">
        <v>14</v>
      </c>
      <c r="C14" s="55">
        <f>'Total Agency'!T99</f>
        <v>16.966228377614478</v>
      </c>
      <c r="D14" s="55">
        <f>'Total Agency'!U99</f>
        <v>16.020025647472984</v>
      </c>
      <c r="E14" s="55">
        <f>'Total Agency'!V99</f>
        <v>16.349668721879709</v>
      </c>
      <c r="F14" s="55">
        <f>'Total Agency'!W99</f>
        <v>18.3943677212288</v>
      </c>
      <c r="G14" s="55">
        <f>'Total Agency'!X99</f>
        <v>18.358413743479073</v>
      </c>
      <c r="H14" s="55">
        <f>'Total Agency'!Y99</f>
        <v>19.704674442398264</v>
      </c>
      <c r="I14" s="48"/>
      <c r="J14" s="67"/>
      <c r="K14" s="73"/>
      <c r="L14" s="73"/>
      <c r="M14" s="73"/>
    </row>
    <row r="15" spans="2:16" x14ac:dyDescent="0.25">
      <c r="B15" s="60"/>
      <c r="C15" s="37"/>
      <c r="D15" s="37"/>
      <c r="E15" s="37"/>
      <c r="F15" s="37"/>
      <c r="G15" s="37"/>
      <c r="H15" s="37"/>
      <c r="I15" s="38"/>
      <c r="J15" s="68"/>
      <c r="K15" s="74"/>
      <c r="L15" s="74"/>
      <c r="M15" s="74"/>
    </row>
    <row r="18" spans="2:19" x14ac:dyDescent="0.25">
      <c r="B18" s="49" t="s">
        <v>38</v>
      </c>
      <c r="C18" s="50" t="s">
        <v>29</v>
      </c>
      <c r="D18" s="50" t="s">
        <v>30</v>
      </c>
      <c r="E18" s="50" t="s">
        <v>31</v>
      </c>
      <c r="F18" s="50" t="s">
        <v>32</v>
      </c>
      <c r="G18" s="50" t="s">
        <v>33</v>
      </c>
      <c r="H18" s="50" t="s">
        <v>34</v>
      </c>
      <c r="I18" s="51" t="s">
        <v>37</v>
      </c>
      <c r="J18" s="64"/>
      <c r="K18" s="69"/>
      <c r="L18" s="49" t="s">
        <v>49</v>
      </c>
      <c r="M18" s="50" t="s">
        <v>29</v>
      </c>
      <c r="N18" s="50" t="s">
        <v>30</v>
      </c>
      <c r="O18" s="50" t="s">
        <v>31</v>
      </c>
      <c r="P18" s="50" t="s">
        <v>32</v>
      </c>
      <c r="Q18" s="50" t="s">
        <v>33</v>
      </c>
      <c r="R18" s="50" t="s">
        <v>34</v>
      </c>
      <c r="S18" s="51" t="s">
        <v>37</v>
      </c>
    </row>
    <row r="19" spans="2:19" x14ac:dyDescent="0.25">
      <c r="B19" s="31"/>
      <c r="C19" s="32"/>
      <c r="D19" s="32"/>
      <c r="E19" s="32"/>
      <c r="F19" s="32"/>
      <c r="G19" s="32"/>
      <c r="H19" s="32"/>
      <c r="I19" s="33"/>
      <c r="J19" s="65"/>
      <c r="K19" s="71"/>
      <c r="L19" s="31"/>
      <c r="M19" s="32"/>
      <c r="N19" s="32"/>
      <c r="O19" s="32"/>
      <c r="P19" s="32"/>
      <c r="Q19" s="32"/>
      <c r="R19" s="32"/>
      <c r="S19" s="33"/>
    </row>
    <row r="20" spans="2:19" x14ac:dyDescent="0.25">
      <c r="B20" s="31" t="s">
        <v>36</v>
      </c>
      <c r="C20" s="34">
        <f>SUM('Agency North'!U22,'Agency North'!U24:U28)</f>
        <v>11081.561999999998</v>
      </c>
      <c r="D20" s="34">
        <f>SUM('Agency North'!V22,'Agency North'!V24:V28)</f>
        <v>12129.48900000001</v>
      </c>
      <c r="E20" s="34">
        <f>SUM('Agency North'!W22,'Agency North'!W24:W28)</f>
        <v>19340.898500000021</v>
      </c>
      <c r="F20" s="34">
        <f>SUM('Agency North'!X22,'Agency North'!X24:X28)</f>
        <v>15237.669</v>
      </c>
      <c r="G20" s="34">
        <f>SUM('Agency North'!Y22,'Agency North'!Y24:Y28)</f>
        <v>15771.256999999998</v>
      </c>
      <c r="H20" s="34">
        <f>SUM('Agency North'!Z22,'Agency North'!Z24:Z28)</f>
        <v>36173.194500000114</v>
      </c>
      <c r="I20" s="35">
        <f t="shared" ref="I20:I22" si="5">SUM(C20:E20)</f>
        <v>42551.949500000032</v>
      </c>
      <c r="J20" s="66"/>
      <c r="K20" s="72"/>
      <c r="L20" s="31" t="s">
        <v>36</v>
      </c>
      <c r="M20" s="34">
        <f>SUM('Agency South'!U22,'Agency South'!U24:U28)</f>
        <v>12349.972</v>
      </c>
      <c r="N20" s="34">
        <f>SUM('Agency South'!V22,'Agency South'!V24:V28)</f>
        <v>11744.655999999999</v>
      </c>
      <c r="O20" s="34">
        <f>SUM('Agency South'!W22,'Agency South'!W24:W28)</f>
        <v>16098.531999999999</v>
      </c>
      <c r="P20" s="34">
        <f>SUM('Agency South'!X22,'Agency South'!X24:X28)</f>
        <v>16383.276</v>
      </c>
      <c r="Q20" s="34">
        <f>SUM('Agency South'!Y22,'Agency South'!Y24:Y28)</f>
        <v>24020.044000000034</v>
      </c>
      <c r="R20" s="34">
        <f>SUM('Agency South'!Z22,'Agency South'!Z24:Z28)</f>
        <v>39588.4635000001</v>
      </c>
      <c r="S20" s="35">
        <f t="shared" ref="S20:S22" si="6">SUM(M20:O20)</f>
        <v>40193.159999999996</v>
      </c>
    </row>
    <row r="21" spans="2:19" x14ac:dyDescent="0.25">
      <c r="B21" s="31" t="s">
        <v>39</v>
      </c>
      <c r="C21" s="34">
        <f>'Agency North'!U23</f>
        <v>4760.9380000000101</v>
      </c>
      <c r="D21" s="34">
        <f>'Agency North'!V23</f>
        <v>5674.0470000000196</v>
      </c>
      <c r="E21" s="34">
        <f>'Agency North'!W23</f>
        <v>9491.9935000000496</v>
      </c>
      <c r="F21" s="34">
        <f>'Agency North'!X23</f>
        <v>6519.5280000000203</v>
      </c>
      <c r="G21" s="34">
        <f>'Agency North'!Y23</f>
        <v>7622.0060000000503</v>
      </c>
      <c r="H21" s="34">
        <f>'Agency North'!Z23</f>
        <v>15125.7075000001</v>
      </c>
      <c r="I21" s="35">
        <f t="shared" si="5"/>
        <v>19926.978500000077</v>
      </c>
      <c r="J21" s="66"/>
      <c r="K21" s="72"/>
      <c r="L21" s="31" t="s">
        <v>39</v>
      </c>
      <c r="M21" s="34">
        <f>'Agency South'!U23</f>
        <v>1820.7860000000001</v>
      </c>
      <c r="N21" s="34">
        <f>'Agency South'!V23</f>
        <v>2307.6289999999999</v>
      </c>
      <c r="O21" s="34">
        <f>'Agency South'!W23</f>
        <v>4125.7569999999996</v>
      </c>
      <c r="P21" s="34">
        <f>'Agency South'!X23</f>
        <v>1977.643</v>
      </c>
      <c r="Q21" s="34">
        <f>'Agency South'!Y23</f>
        <v>3613.904</v>
      </c>
      <c r="R21" s="34">
        <f>'Agency South'!Z23</f>
        <v>5409.3785000000098</v>
      </c>
      <c r="S21" s="35">
        <f t="shared" si="6"/>
        <v>8254.1719999999987</v>
      </c>
    </row>
    <row r="22" spans="2:19" x14ac:dyDescent="0.25">
      <c r="B22" s="39" t="s">
        <v>48</v>
      </c>
      <c r="C22" s="47">
        <f t="shared" ref="C22:H22" si="7">C21+C20</f>
        <v>15842.500000000007</v>
      </c>
      <c r="D22" s="47">
        <f t="shared" si="7"/>
        <v>17803.536000000029</v>
      </c>
      <c r="E22" s="47">
        <f t="shared" si="7"/>
        <v>28832.892000000073</v>
      </c>
      <c r="F22" s="47">
        <f t="shared" si="7"/>
        <v>21757.197000000022</v>
      </c>
      <c r="G22" s="47">
        <f t="shared" si="7"/>
        <v>23393.26300000005</v>
      </c>
      <c r="H22" s="47">
        <f t="shared" si="7"/>
        <v>51298.902000000213</v>
      </c>
      <c r="I22" s="48">
        <f t="shared" si="5"/>
        <v>62478.928000000109</v>
      </c>
      <c r="J22" s="67"/>
      <c r="K22" s="73"/>
      <c r="L22" s="39" t="s">
        <v>48</v>
      </c>
      <c r="M22" s="47">
        <f t="shared" ref="M22:R22" si="8">M21+M20</f>
        <v>14170.758</v>
      </c>
      <c r="N22" s="47">
        <f t="shared" si="8"/>
        <v>14052.285</v>
      </c>
      <c r="O22" s="47">
        <f t="shared" si="8"/>
        <v>20224.288999999997</v>
      </c>
      <c r="P22" s="47">
        <f t="shared" si="8"/>
        <v>18360.919000000002</v>
      </c>
      <c r="Q22" s="47">
        <f t="shared" si="8"/>
        <v>27633.948000000033</v>
      </c>
      <c r="R22" s="47">
        <f t="shared" si="8"/>
        <v>44997.842000000106</v>
      </c>
      <c r="S22" s="48">
        <f t="shared" si="6"/>
        <v>48447.331999999995</v>
      </c>
    </row>
    <row r="23" spans="2:19" x14ac:dyDescent="0.25">
      <c r="B23" s="83" t="s">
        <v>47</v>
      </c>
      <c r="C23" s="82">
        <f>C21/C22</f>
        <v>0.30051683762032555</v>
      </c>
      <c r="D23" s="82">
        <f t="shared" ref="D23:E23" si="9">D21/D22</f>
        <v>0.31870337443078783</v>
      </c>
      <c r="E23" s="82">
        <f t="shared" si="9"/>
        <v>0.32920712566745042</v>
      </c>
      <c r="F23" s="82"/>
      <c r="G23" s="82"/>
      <c r="H23" s="82"/>
      <c r="I23" s="84">
        <f>I21/I22</f>
        <v>0.31893918698477097</v>
      </c>
      <c r="J23" s="67"/>
      <c r="K23" s="73"/>
      <c r="L23" s="83" t="s">
        <v>47</v>
      </c>
      <c r="M23" s="82">
        <f t="shared" ref="M23:O23" si="10">M21/M22</f>
        <v>0.1284889629757279</v>
      </c>
      <c r="N23" s="82">
        <f t="shared" si="10"/>
        <v>0.16421734970504798</v>
      </c>
      <c r="O23" s="82">
        <f t="shared" si="10"/>
        <v>0.20400010106659375</v>
      </c>
      <c r="P23" s="82"/>
      <c r="Q23" s="82"/>
      <c r="R23" s="82"/>
      <c r="S23" s="84">
        <f>S21/S22</f>
        <v>0.17037412916773206</v>
      </c>
    </row>
    <row r="24" spans="2:19" x14ac:dyDescent="0.25">
      <c r="B24" s="39"/>
      <c r="C24" s="47"/>
      <c r="D24" s="47"/>
      <c r="E24" s="47"/>
      <c r="F24" s="47"/>
      <c r="G24" s="47"/>
      <c r="H24" s="47"/>
      <c r="I24" s="48"/>
      <c r="J24" s="67"/>
      <c r="K24" s="73"/>
      <c r="L24" s="31"/>
      <c r="M24" s="32"/>
      <c r="N24" s="32"/>
      <c r="O24" s="32"/>
      <c r="P24" s="32"/>
      <c r="Q24" s="32"/>
      <c r="R24" s="32"/>
      <c r="S24" s="36"/>
    </row>
    <row r="25" spans="2:19" x14ac:dyDescent="0.25">
      <c r="B25" s="39" t="s">
        <v>50</v>
      </c>
      <c r="C25" s="47"/>
      <c r="D25" s="47"/>
      <c r="E25" s="47"/>
      <c r="F25" s="47"/>
      <c r="G25" s="47"/>
      <c r="H25" s="47"/>
      <c r="I25" s="48"/>
      <c r="J25" s="67"/>
      <c r="K25" s="73"/>
      <c r="L25" s="39" t="s">
        <v>50</v>
      </c>
      <c r="M25" s="32"/>
      <c r="N25" s="32"/>
      <c r="O25" s="32"/>
      <c r="P25" s="32"/>
      <c r="Q25" s="32"/>
      <c r="S25" s="36"/>
    </row>
    <row r="26" spans="2:19" x14ac:dyDescent="0.25">
      <c r="B26" s="52" t="s">
        <v>11</v>
      </c>
      <c r="C26" s="53">
        <f>'Agency North'!U70</f>
        <v>0.20621683093252463</v>
      </c>
      <c r="D26" s="53">
        <f>'Agency North'!V70</f>
        <v>0.21118568232662194</v>
      </c>
      <c r="E26" s="53">
        <f>'Agency North'!W70</f>
        <v>0.23415977961432508</v>
      </c>
      <c r="F26" s="53">
        <f>'Agency North'!X70</f>
        <v>0.17494639027877054</v>
      </c>
      <c r="G26" s="53">
        <f>'Agency North'!Y70</f>
        <v>0.15847176079734218</v>
      </c>
      <c r="H26" s="53">
        <f>'Agency North'!Z70</f>
        <v>0.2514550067154156</v>
      </c>
      <c r="I26" s="48"/>
      <c r="J26" s="67"/>
      <c r="K26" s="75"/>
      <c r="L26" s="52" t="s">
        <v>11</v>
      </c>
      <c r="M26" s="56">
        <f>'Agency South'!U70</f>
        <v>0.18839360807401179</v>
      </c>
      <c r="N26" s="56">
        <f>'Agency South'!V70</f>
        <v>0.1716</v>
      </c>
      <c r="O26" s="56">
        <f>'Agency South'!W70</f>
        <v>0.1878810975609756</v>
      </c>
      <c r="P26" s="56">
        <f>'Agency South'!X70</f>
        <v>0.15825035561877668</v>
      </c>
      <c r="Q26" s="56">
        <f>'Agency South'!Y70</f>
        <v>0.17914879577697129</v>
      </c>
      <c r="R26" s="56">
        <f>'Agency South'!Z70</f>
        <v>0.24936386768447838</v>
      </c>
      <c r="S26" s="36"/>
    </row>
    <row r="27" spans="2:19" x14ac:dyDescent="0.25">
      <c r="B27" s="52" t="s">
        <v>35</v>
      </c>
      <c r="C27" s="54">
        <f>'Agency North'!U94</f>
        <v>1.2892156862745099</v>
      </c>
      <c r="D27" s="54">
        <f>'Agency North'!V94</f>
        <v>1.3675847457627119</v>
      </c>
      <c r="E27" s="54">
        <f>'Agency North'!W94</f>
        <v>1.6735294117647059</v>
      </c>
      <c r="F27" s="54">
        <f>'Agency North'!X94</f>
        <v>1.4596527068437182</v>
      </c>
      <c r="G27" s="54">
        <f>'Agency North'!Y94</f>
        <v>1.6939203354297694</v>
      </c>
      <c r="H27" s="54">
        <f>'Agency North'!Z94</f>
        <v>1.8744807121661722</v>
      </c>
      <c r="I27" s="48"/>
      <c r="J27" s="67"/>
      <c r="K27" s="76"/>
      <c r="L27" s="52" t="s">
        <v>35</v>
      </c>
      <c r="M27" s="57">
        <f>'Agency South'!U94</f>
        <v>1.6004464285714286</v>
      </c>
      <c r="N27" s="57">
        <f>'Agency South'!V94</f>
        <v>1.6258741258741258</v>
      </c>
      <c r="O27" s="57">
        <f>'Agency South'!W94</f>
        <v>2.046653144016227</v>
      </c>
      <c r="P27" s="57">
        <f>'Agency South'!X94</f>
        <v>1.6898876404494383</v>
      </c>
      <c r="Q27" s="57">
        <f>'Agency South'!Y94</f>
        <v>2.1427255985267033</v>
      </c>
      <c r="R27" s="57">
        <f>'Agency South'!Z94</f>
        <v>2.2047193877551021</v>
      </c>
      <c r="S27" s="36"/>
    </row>
    <row r="28" spans="2:19" x14ac:dyDescent="0.25">
      <c r="B28" s="52" t="s">
        <v>14</v>
      </c>
      <c r="C28" s="55">
        <f>'Agency North'!U106</f>
        <v>15.059410646387843</v>
      </c>
      <c r="D28" s="55">
        <f>'Agency North'!V106</f>
        <v>13.790500387296692</v>
      </c>
      <c r="E28" s="55">
        <f>'Agency North'!W106</f>
        <v>14.477977403966896</v>
      </c>
      <c r="F28" s="55">
        <f>'Agency North'!X106</f>
        <v>15.225470258922336</v>
      </c>
      <c r="G28" s="55">
        <f>'Agency North'!Y106</f>
        <v>14.47602908415845</v>
      </c>
      <c r="H28" s="55">
        <f>'Agency North'!Z106</f>
        <v>16.24153933829356</v>
      </c>
      <c r="I28" s="48"/>
      <c r="J28" s="67"/>
      <c r="K28" s="72"/>
      <c r="L28" s="52" t="s">
        <v>14</v>
      </c>
      <c r="M28" s="58">
        <f>'Agency South'!U106</f>
        <v>19.763958158995816</v>
      </c>
      <c r="N28" s="58">
        <f>'Agency South'!V106</f>
        <v>20.146645161290323</v>
      </c>
      <c r="O28" s="58">
        <f>'Agency South'!W106</f>
        <v>20.043893954410304</v>
      </c>
      <c r="P28" s="58">
        <f>'Agency South'!X106</f>
        <v>24.41611569148936</v>
      </c>
      <c r="Q28" s="58">
        <f>'Agency South'!Y106</f>
        <v>23.750707348517437</v>
      </c>
      <c r="R28" s="58">
        <f>'Agency South'!Z106</f>
        <v>26.032885160543891</v>
      </c>
      <c r="S28" s="36"/>
    </row>
    <row r="29" spans="2:19" x14ac:dyDescent="0.25">
      <c r="B29" s="31"/>
      <c r="C29" s="32"/>
      <c r="D29" s="32"/>
      <c r="E29" s="32"/>
      <c r="F29" s="32"/>
      <c r="G29" s="32"/>
      <c r="H29" s="32"/>
      <c r="I29" s="36"/>
      <c r="J29" s="68"/>
      <c r="K29" s="74"/>
      <c r="L29" s="31"/>
      <c r="M29" s="32"/>
      <c r="N29" s="32"/>
      <c r="O29" s="32"/>
      <c r="P29" s="32"/>
      <c r="Q29" s="32"/>
      <c r="R29" s="32"/>
      <c r="S29" s="36"/>
    </row>
    <row r="30" spans="2:19" x14ac:dyDescent="0.25">
      <c r="B30" s="40" t="s">
        <v>40</v>
      </c>
      <c r="C30" s="32"/>
      <c r="D30" s="32"/>
      <c r="E30" s="32"/>
      <c r="F30" s="32"/>
      <c r="G30" s="32"/>
      <c r="H30" s="32"/>
      <c r="I30" s="36"/>
      <c r="J30" s="68"/>
      <c r="K30" s="74"/>
      <c r="L30" s="40" t="s">
        <v>40</v>
      </c>
      <c r="M30" s="32"/>
      <c r="N30" s="32"/>
      <c r="O30" s="32"/>
      <c r="P30" s="32"/>
      <c r="Q30" s="32"/>
      <c r="R30" s="32"/>
      <c r="S30" s="36"/>
    </row>
    <row r="31" spans="2:19" x14ac:dyDescent="0.25">
      <c r="B31" s="41" t="s">
        <v>41</v>
      </c>
      <c r="C31" s="43">
        <v>700</v>
      </c>
      <c r="D31" s="43">
        <f>C33</f>
        <v>720</v>
      </c>
      <c r="E31" s="43">
        <f t="shared" ref="E31:H31" si="11">D33</f>
        <v>740</v>
      </c>
      <c r="F31" s="43">
        <f t="shared" si="11"/>
        <v>760</v>
      </c>
      <c r="G31" s="43">
        <f t="shared" si="11"/>
        <v>780</v>
      </c>
      <c r="H31" s="43">
        <f t="shared" si="11"/>
        <v>800</v>
      </c>
      <c r="I31" s="36"/>
      <c r="J31" s="68"/>
      <c r="K31" s="74"/>
      <c r="L31" s="41" t="s">
        <v>41</v>
      </c>
      <c r="M31" s="43">
        <v>500</v>
      </c>
      <c r="N31" s="43">
        <f>M33</f>
        <v>520</v>
      </c>
      <c r="O31" s="43">
        <f>N33</f>
        <v>540</v>
      </c>
      <c r="P31" s="43">
        <f t="shared" ref="P31:R31" si="12">O33</f>
        <v>560</v>
      </c>
      <c r="Q31" s="43">
        <f t="shared" si="12"/>
        <v>580</v>
      </c>
      <c r="R31" s="43">
        <f t="shared" si="12"/>
        <v>600</v>
      </c>
      <c r="S31" s="36"/>
    </row>
    <row r="32" spans="2:19" x14ac:dyDescent="0.25">
      <c r="B32" s="41" t="s">
        <v>42</v>
      </c>
      <c r="C32" s="43">
        <v>20</v>
      </c>
      <c r="D32" s="43">
        <v>20</v>
      </c>
      <c r="E32" s="43">
        <v>20</v>
      </c>
      <c r="F32" s="43">
        <v>20</v>
      </c>
      <c r="G32" s="43">
        <v>20</v>
      </c>
      <c r="H32" s="43">
        <v>20</v>
      </c>
      <c r="I32" s="36"/>
      <c r="J32" s="68"/>
      <c r="K32" s="74"/>
      <c r="L32" s="41" t="s">
        <v>42</v>
      </c>
      <c r="M32" s="43">
        <v>20</v>
      </c>
      <c r="N32" s="43">
        <v>20</v>
      </c>
      <c r="O32" s="43">
        <v>20</v>
      </c>
      <c r="P32" s="43">
        <v>20</v>
      </c>
      <c r="Q32" s="43">
        <v>20</v>
      </c>
      <c r="R32" s="43">
        <v>20</v>
      </c>
      <c r="S32" s="36"/>
    </row>
    <row r="33" spans="2:19" x14ac:dyDescent="0.25">
      <c r="B33" s="41" t="s">
        <v>43</v>
      </c>
      <c r="C33" s="43">
        <f>C31+C32</f>
        <v>720</v>
      </c>
      <c r="D33" s="43">
        <f>D31+D32</f>
        <v>740</v>
      </c>
      <c r="E33" s="43">
        <f>E31+E32</f>
        <v>760</v>
      </c>
      <c r="F33" s="43">
        <f t="shared" ref="F33:H33" si="13">F31+F32</f>
        <v>780</v>
      </c>
      <c r="G33" s="43">
        <f t="shared" si="13"/>
        <v>800</v>
      </c>
      <c r="H33" s="43">
        <f t="shared" si="13"/>
        <v>820</v>
      </c>
      <c r="I33" s="36"/>
      <c r="J33" s="68"/>
      <c r="K33" s="74"/>
      <c r="L33" s="41" t="s">
        <v>43</v>
      </c>
      <c r="M33" s="43">
        <f>M31+M32</f>
        <v>520</v>
      </c>
      <c r="N33" s="43">
        <f>N31+N32</f>
        <v>540</v>
      </c>
      <c r="O33" s="43">
        <f>O31+O32</f>
        <v>560</v>
      </c>
      <c r="P33" s="43">
        <f t="shared" ref="P33" si="14">P31+P32</f>
        <v>580</v>
      </c>
      <c r="Q33" s="43">
        <f t="shared" ref="Q33" si="15">Q31+Q32</f>
        <v>600</v>
      </c>
      <c r="R33" s="43">
        <f t="shared" ref="R33" si="16">R31+R32</f>
        <v>620</v>
      </c>
      <c r="S33" s="36"/>
    </row>
    <row r="34" spans="2:19" x14ac:dyDescent="0.25">
      <c r="B34" s="41" t="s">
        <v>44</v>
      </c>
      <c r="C34" s="44">
        <v>0.45</v>
      </c>
      <c r="D34" s="44">
        <v>0.45</v>
      </c>
      <c r="E34" s="44">
        <v>0.45</v>
      </c>
      <c r="F34" s="44">
        <v>0.38</v>
      </c>
      <c r="G34" s="44">
        <v>0.38</v>
      </c>
      <c r="H34" s="44">
        <v>0.35</v>
      </c>
      <c r="I34" s="36"/>
      <c r="J34" s="68"/>
      <c r="K34" s="77"/>
      <c r="L34" s="41" t="s">
        <v>44</v>
      </c>
      <c r="M34" s="44">
        <v>0.3</v>
      </c>
      <c r="N34" s="44">
        <v>0.24</v>
      </c>
      <c r="O34" s="44">
        <v>0.24</v>
      </c>
      <c r="P34" s="44">
        <v>0.24</v>
      </c>
      <c r="Q34" s="44">
        <v>0.24</v>
      </c>
      <c r="R34" s="44">
        <v>0.2</v>
      </c>
      <c r="S34" s="36"/>
    </row>
    <row r="35" spans="2:19" x14ac:dyDescent="0.25">
      <c r="B35" s="41" t="s">
        <v>45</v>
      </c>
      <c r="C35" s="45">
        <v>2.5</v>
      </c>
      <c r="D35" s="45">
        <v>2.5</v>
      </c>
      <c r="E35" s="45">
        <v>2.5</v>
      </c>
      <c r="F35" s="45">
        <v>2.2000000000000002</v>
      </c>
      <c r="G35" s="45">
        <v>2.2000000000000002</v>
      </c>
      <c r="H35" s="45">
        <v>1.8</v>
      </c>
      <c r="I35" s="36"/>
      <c r="J35" s="68"/>
      <c r="K35" s="78"/>
      <c r="L35" s="41" t="s">
        <v>45</v>
      </c>
      <c r="M35" s="45">
        <v>2</v>
      </c>
      <c r="N35" s="45">
        <v>2</v>
      </c>
      <c r="O35" s="45">
        <v>2</v>
      </c>
      <c r="P35" s="45">
        <v>1.8</v>
      </c>
      <c r="Q35" s="45">
        <v>1.8</v>
      </c>
      <c r="R35" s="45">
        <v>1.5</v>
      </c>
      <c r="S35" s="36"/>
    </row>
    <row r="36" spans="2:19" x14ac:dyDescent="0.25">
      <c r="B36" s="42" t="s">
        <v>46</v>
      </c>
      <c r="C36" s="46">
        <f>C33*C34*C35</f>
        <v>810</v>
      </c>
      <c r="D36" s="46">
        <f t="shared" ref="D36:H36" si="17">D33*D34*D35</f>
        <v>832.5</v>
      </c>
      <c r="E36" s="46">
        <f t="shared" si="17"/>
        <v>855</v>
      </c>
      <c r="F36" s="46">
        <f t="shared" si="17"/>
        <v>652.08000000000004</v>
      </c>
      <c r="G36" s="46">
        <f t="shared" si="17"/>
        <v>668.80000000000007</v>
      </c>
      <c r="H36" s="46">
        <f t="shared" si="17"/>
        <v>516.6</v>
      </c>
      <c r="I36" s="38"/>
      <c r="J36" s="68"/>
      <c r="K36" s="74"/>
      <c r="L36" s="42" t="s">
        <v>46</v>
      </c>
      <c r="M36" s="46">
        <f>M33*M34*M35</f>
        <v>312</v>
      </c>
      <c r="N36" s="46">
        <f t="shared" ref="N36:O36" si="18">N33*N34*N35</f>
        <v>259.2</v>
      </c>
      <c r="O36" s="46">
        <f t="shared" si="18"/>
        <v>268.8</v>
      </c>
      <c r="P36" s="46">
        <f t="shared" ref="P36:R36" si="19">P33*P34*P35</f>
        <v>250.55999999999997</v>
      </c>
      <c r="Q36" s="46">
        <f t="shared" si="19"/>
        <v>259.2</v>
      </c>
      <c r="R36" s="46">
        <f t="shared" si="19"/>
        <v>186</v>
      </c>
      <c r="S36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"/>
  <sheetViews>
    <sheetView workbookViewId="0">
      <selection activeCell="D4" sqref="D4:G4"/>
    </sheetView>
  </sheetViews>
  <sheetFormatPr defaultRowHeight="15" x14ac:dyDescent="0.25"/>
  <sheetData>
    <row r="3" spans="3:10" x14ac:dyDescent="0.25">
      <c r="C3" s="263" t="s">
        <v>101</v>
      </c>
      <c r="D3" s="263">
        <v>2016</v>
      </c>
      <c r="E3" s="263">
        <v>2017</v>
      </c>
      <c r="F3" s="263">
        <v>2018</v>
      </c>
      <c r="G3" s="263">
        <v>2019</v>
      </c>
      <c r="H3" s="263">
        <v>2020</v>
      </c>
      <c r="I3" s="263">
        <v>2021</v>
      </c>
      <c r="J3" s="263">
        <v>2022</v>
      </c>
    </row>
    <row r="4" spans="3:10" x14ac:dyDescent="0.25">
      <c r="C4" s="207" t="s">
        <v>114</v>
      </c>
      <c r="D4" s="207">
        <v>20</v>
      </c>
      <c r="E4" s="207">
        <v>25</v>
      </c>
      <c r="F4" s="207">
        <v>25</v>
      </c>
      <c r="G4" s="207">
        <v>15</v>
      </c>
      <c r="H4" s="207">
        <v>15</v>
      </c>
      <c r="I4" s="207">
        <v>10</v>
      </c>
      <c r="J4" s="207">
        <v>10</v>
      </c>
    </row>
    <row r="5" spans="3:10" x14ac:dyDescent="0.25">
      <c r="C5" s="207" t="s">
        <v>115</v>
      </c>
      <c r="D5" s="207">
        <f>D4</f>
        <v>20</v>
      </c>
      <c r="E5" s="207">
        <f>D5+E4</f>
        <v>45</v>
      </c>
      <c r="F5" s="207">
        <f t="shared" ref="F5:J5" si="0">E5+F4</f>
        <v>70</v>
      </c>
      <c r="G5" s="207">
        <f t="shared" si="0"/>
        <v>85</v>
      </c>
      <c r="H5" s="207">
        <f t="shared" si="0"/>
        <v>100</v>
      </c>
      <c r="I5" s="207">
        <f t="shared" si="0"/>
        <v>110</v>
      </c>
      <c r="J5" s="207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F11" sqref="F11"/>
    </sheetView>
  </sheetViews>
  <sheetFormatPr defaultRowHeight="15" x14ac:dyDescent="0.25"/>
  <cols>
    <col min="3" max="3" width="10.42578125" bestFit="1" customWidth="1" collapsed="1"/>
  </cols>
  <sheetData>
    <row r="3" spans="2:3" x14ac:dyDescent="0.25">
      <c r="B3" s="292"/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26"/>
  <sheetViews>
    <sheetView showGridLines="0" zoomScale="80" zoomScaleNormal="80" workbookViewId="0">
      <selection activeCell="R10" sqref="R10"/>
    </sheetView>
  </sheetViews>
  <sheetFormatPr defaultRowHeight="15" x14ac:dyDescent="0.25"/>
  <cols>
    <col min="1" max="1" width="4.42578125" customWidth="1" collapsed="1"/>
    <col min="5" max="7" width="11.140625" bestFit="1" customWidth="1" collapsed="1"/>
    <col min="8" max="9" width="12.5703125" bestFit="1" customWidth="1" collapsed="1"/>
    <col min="10" max="12" width="12.5703125" customWidth="1" collapsed="1"/>
  </cols>
  <sheetData>
    <row r="1" spans="2:14" ht="21" x14ac:dyDescent="0.35">
      <c r="B1" s="249" t="s">
        <v>112</v>
      </c>
      <c r="G1" s="19">
        <f>G2/G22</f>
        <v>0.51247732680946656</v>
      </c>
      <c r="H1" s="19">
        <f t="shared" ref="H1:L1" si="0">H2/H22</f>
        <v>0.62616057284812432</v>
      </c>
      <c r="I1" s="19">
        <f t="shared" si="0"/>
        <v>0.64467091448657865</v>
      </c>
      <c r="J1" s="19">
        <f t="shared" si="0"/>
        <v>0.67698833218389509</v>
      </c>
      <c r="K1" s="19">
        <f t="shared" si="0"/>
        <v>0.68476717384713237</v>
      </c>
      <c r="L1" s="19">
        <f t="shared" si="0"/>
        <v>0.71977429560135919</v>
      </c>
    </row>
    <row r="2" spans="2:14" x14ac:dyDescent="0.25">
      <c r="G2" s="15">
        <v>326683.44456743798</v>
      </c>
      <c r="H2" s="15">
        <v>627129.16641956149</v>
      </c>
      <c r="I2" s="15">
        <v>910581.80303106038</v>
      </c>
      <c r="J2" s="15">
        <v>1268013.7153396807</v>
      </c>
      <c r="K2" s="15">
        <v>1680779.1089336849</v>
      </c>
      <c r="L2" s="15">
        <v>2310248.6634641881</v>
      </c>
    </row>
    <row r="3" spans="2:14" ht="18" customHeight="1" x14ac:dyDescent="0.25">
      <c r="B3" s="236" t="s">
        <v>101</v>
      </c>
      <c r="C3" s="237"/>
      <c r="D3" s="238"/>
      <c r="E3" s="239">
        <v>2015</v>
      </c>
      <c r="F3" s="239">
        <v>2016</v>
      </c>
      <c r="G3" s="239">
        <v>2017</v>
      </c>
      <c r="H3" s="239">
        <v>2018</v>
      </c>
      <c r="I3" s="239">
        <v>2019</v>
      </c>
      <c r="J3" s="239">
        <v>2020</v>
      </c>
      <c r="K3" s="239">
        <v>2021</v>
      </c>
      <c r="L3" s="239">
        <v>2022</v>
      </c>
    </row>
    <row r="4" spans="2:14" s="25" customFormat="1" ht="18" customHeight="1" x14ac:dyDescent="0.25">
      <c r="B4" s="254" t="s">
        <v>113</v>
      </c>
      <c r="C4" s="240"/>
      <c r="D4" s="240"/>
      <c r="E4" s="358"/>
      <c r="F4" s="358"/>
      <c r="G4" s="360">
        <f>G13/F13-1</f>
        <v>0.50028592856267284</v>
      </c>
      <c r="H4" s="358"/>
      <c r="I4" s="358"/>
      <c r="J4" s="358"/>
      <c r="K4" s="358"/>
      <c r="L4" s="359"/>
    </row>
    <row r="5" spans="2:14" s="159" customFormat="1" ht="18" customHeight="1" x14ac:dyDescent="0.25">
      <c r="B5" s="255" t="s">
        <v>114</v>
      </c>
      <c r="C5" s="256"/>
      <c r="D5" s="256"/>
      <c r="E5" s="257"/>
      <c r="F5" s="257">
        <v>20</v>
      </c>
      <c r="G5" s="257">
        <v>25</v>
      </c>
      <c r="H5" s="257">
        <v>25</v>
      </c>
      <c r="I5" s="257">
        <v>15</v>
      </c>
      <c r="J5" s="257">
        <f>SUM('Total Agency'!BJ3:BU3)</f>
        <v>8</v>
      </c>
      <c r="K5" s="257">
        <f>SUM('Total Agency'!BV3:CG3)</f>
        <v>6</v>
      </c>
      <c r="L5" s="258">
        <f>SUM('Total Agency'!CH3:CS3)</f>
        <v>6</v>
      </c>
    </row>
    <row r="6" spans="2:14" s="159" customFormat="1" ht="18" customHeight="1" x14ac:dyDescent="0.25">
      <c r="B6" s="259" t="s">
        <v>115</v>
      </c>
      <c r="C6" s="256"/>
      <c r="D6" s="256"/>
      <c r="E6" s="257"/>
      <c r="F6" s="257">
        <f>F5</f>
        <v>20</v>
      </c>
      <c r="G6" s="257">
        <f>F6+G5</f>
        <v>45</v>
      </c>
      <c r="H6" s="257">
        <f t="shared" ref="H6:I6" si="1">G6+H5</f>
        <v>70</v>
      </c>
      <c r="I6" s="257">
        <f t="shared" si="1"/>
        <v>85</v>
      </c>
      <c r="J6" s="257">
        <f t="shared" ref="J6:L6" si="2">I6+J5</f>
        <v>93</v>
      </c>
      <c r="K6" s="257">
        <f t="shared" si="2"/>
        <v>99</v>
      </c>
      <c r="L6" s="257">
        <f t="shared" si="2"/>
        <v>105</v>
      </c>
    </row>
    <row r="7" spans="2:14" ht="18" customHeight="1" x14ac:dyDescent="0.25">
      <c r="B7" s="245" t="s">
        <v>107</v>
      </c>
      <c r="C7" s="240"/>
      <c r="D7" s="240"/>
      <c r="E7" s="240"/>
      <c r="F7" s="240"/>
      <c r="G7" s="240"/>
      <c r="H7" s="240"/>
      <c r="I7" s="240"/>
      <c r="J7" s="240"/>
      <c r="K7" s="240"/>
      <c r="L7" s="241"/>
    </row>
    <row r="8" spans="2:14" ht="18" customHeight="1" x14ac:dyDescent="0.25">
      <c r="B8" s="242" t="s">
        <v>65</v>
      </c>
      <c r="C8" s="233"/>
      <c r="D8" s="234"/>
      <c r="E8" s="230">
        <f>'Data_KPIs Trend'!C3</f>
        <v>994</v>
      </c>
      <c r="F8" s="230">
        <f>'Data_KPIs Trend'!D3</f>
        <v>2047.98</v>
      </c>
      <c r="G8" s="230">
        <f>'Data_KPIs Trend'!E3</f>
        <v>2320.7922047865645</v>
      </c>
      <c r="H8" s="230">
        <f>'Data_KPIs Trend'!F3</f>
        <v>2830.3280621190202</v>
      </c>
      <c r="I8" s="230">
        <f>'Data_KPIs Trend'!G3</f>
        <v>3481.9386258494014</v>
      </c>
      <c r="J8" s="230">
        <f>'Data_KPIs Trend'!H3</f>
        <v>3821.8558773899308</v>
      </c>
      <c r="K8" s="230">
        <f>'Data_KPIs Trend'!I3</f>
        <v>4436.4937334591868</v>
      </c>
      <c r="L8" s="230">
        <f>'Data_KPIs Trend'!J3</f>
        <v>5093.7421532826475</v>
      </c>
    </row>
    <row r="9" spans="2:14" ht="18" customHeight="1" x14ac:dyDescent="0.25">
      <c r="B9" s="243" t="s">
        <v>71</v>
      </c>
      <c r="C9" s="233"/>
      <c r="D9" s="234"/>
      <c r="E9" s="232">
        <f>'Data_KPIs Trend'!C4</f>
        <v>0.30862733471686926</v>
      </c>
      <c r="F9" s="232">
        <f>'Data_KPIs Trend'!D4</f>
        <v>0.31161963611478333</v>
      </c>
      <c r="G9" s="232">
        <f>'Data_KPIs Trend'!E4</f>
        <v>0.27953116578003484</v>
      </c>
      <c r="H9" s="232">
        <f>'Data_KPIs Trend'!F4</f>
        <v>0.30466396981665128</v>
      </c>
      <c r="I9" s="232">
        <f>'Data_KPIs Trend'!G4</f>
        <v>0.30285612314611549</v>
      </c>
      <c r="J9" s="232">
        <f>'Data_KPIs Trend'!H4</f>
        <v>0.30135731128464655</v>
      </c>
      <c r="K9" s="232">
        <f>'Data_KPIs Trend'!I4</f>
        <v>0.3020636329522593</v>
      </c>
      <c r="L9" s="232">
        <f>'Data_KPIs Trend'!J4</f>
        <v>0.3020646754561514</v>
      </c>
    </row>
    <row r="10" spans="2:14" ht="18" customHeight="1" x14ac:dyDescent="0.25">
      <c r="B10" s="243" t="s">
        <v>103</v>
      </c>
      <c r="C10" s="233"/>
      <c r="D10" s="234"/>
      <c r="E10" s="229">
        <f>'Data_KPIs Trend'!C5</f>
        <v>1.6916426512968299</v>
      </c>
      <c r="F10" s="229">
        <f>'Data_KPIs Trend'!D5</f>
        <v>1.8139578987293761</v>
      </c>
      <c r="G10" s="229">
        <f>'Data_KPIs Trend'!E5</f>
        <v>2.047550867981716</v>
      </c>
      <c r="H10" s="229">
        <f>'Data_KPIs Trend'!F5</f>
        <v>1.9638181629661162</v>
      </c>
      <c r="I10" s="229">
        <f>'Data_KPIs Trend'!G5</f>
        <v>1.9895795826967422</v>
      </c>
      <c r="J10" s="229">
        <f>'Data_KPIs Trend'!H5</f>
        <v>1.9756030038123218</v>
      </c>
      <c r="K10" s="229">
        <f>'Data_KPIs Trend'!I5</f>
        <v>1.9773959339914353</v>
      </c>
      <c r="L10" s="229">
        <f>'Data_KPIs Trend'!J5</f>
        <v>1.9777978993296101</v>
      </c>
    </row>
    <row r="11" spans="2:14" ht="18" customHeight="1" x14ac:dyDescent="0.25">
      <c r="B11" s="243" t="s">
        <v>109</v>
      </c>
      <c r="C11" s="233"/>
      <c r="D11" s="234"/>
      <c r="E11" s="230">
        <v>807</v>
      </c>
      <c r="F11" s="230">
        <f>VLOOKUP(F3,'Yearly Summary'!$B$3:$D$10,3,0)</f>
        <v>1430</v>
      </c>
      <c r="G11" s="230">
        <f>VLOOKUP(G3,'Yearly Summary'!$B$3:$D$10,3,0)</f>
        <v>750</v>
      </c>
      <c r="H11" s="230">
        <f>VLOOKUP(H3,'Yearly Summary'!$B$3:$D$10,3,0)</f>
        <v>600</v>
      </c>
      <c r="I11" s="230">
        <f>VLOOKUP(I3,'Yearly Summary'!$B$3:$D$10,3,0)</f>
        <v>460</v>
      </c>
      <c r="J11" s="230">
        <f>VLOOKUP(J3,'Yearly Summary'!$B$3:$D$10,3,0)</f>
        <v>240</v>
      </c>
      <c r="K11" s="230">
        <f>VLOOKUP(K3,'Yearly Summary'!$B$3:$D$10,3,0)</f>
        <v>240</v>
      </c>
      <c r="L11" s="230">
        <f>VLOOKUP(L3,'Yearly Summary'!$B$3:$D$10,3,0)</f>
        <v>240</v>
      </c>
    </row>
    <row r="12" spans="2:14" ht="18" customHeight="1" x14ac:dyDescent="0.25">
      <c r="B12" s="243" t="s">
        <v>108</v>
      </c>
      <c r="C12" s="233"/>
      <c r="D12" s="234"/>
      <c r="E12" s="231">
        <f>'Data_KPIs Trend'!C6</f>
        <v>7797</v>
      </c>
      <c r="F12" s="231">
        <f>'Data_KPIs Trend'!D6</f>
        <v>10917</v>
      </c>
      <c r="G12" s="231">
        <f>'Data_KPIs Trend'!E6</f>
        <v>14825.057839367562</v>
      </c>
      <c r="H12" s="231">
        <f>'Data_KPIs Trend'!F6</f>
        <v>18316.659298901272</v>
      </c>
      <c r="I12" s="231">
        <f>'Data_KPIs Trend'!G6</f>
        <v>22790.281208514662</v>
      </c>
      <c r="J12" s="231">
        <f>'Data_KPIs Trend'!H6</f>
        <v>25620.527923675316</v>
      </c>
      <c r="K12" s="231">
        <f>'Data_KPIs Trend'!I6</f>
        <v>29338.225893770752</v>
      </c>
      <c r="L12" s="231">
        <f>'Data_KPIs Trend'!J6</f>
        <v>33763.69917575975</v>
      </c>
      <c r="M12" s="29"/>
    </row>
    <row r="13" spans="2:14" ht="18" customHeight="1" x14ac:dyDescent="0.25">
      <c r="B13" s="243" t="s">
        <v>9</v>
      </c>
      <c r="C13" s="233"/>
      <c r="D13" s="234"/>
      <c r="E13" s="231">
        <f>'Data_KPIs Trend'!C7</f>
        <v>4117</v>
      </c>
      <c r="F13" s="231">
        <f>'Data_KPIs Trend'!D7</f>
        <v>9845</v>
      </c>
      <c r="G13" s="231">
        <f>'Data_KPIs Trend'!E7</f>
        <v>14770.314966699514</v>
      </c>
      <c r="H13" s="231">
        <f>'Data_KPIs Trend'!F7</f>
        <v>16834.34237908127</v>
      </c>
      <c r="I13" s="231">
        <f>'Data_KPIs Trend'!G7</f>
        <v>21095.697002223889</v>
      </c>
      <c r="J13" s="231">
        <f>'Data_KPIs Trend'!H7</f>
        <v>24020.899940958065</v>
      </c>
      <c r="K13" s="231">
        <f>'Data_KPIs Trend'!I7</f>
        <v>27400.942680524426</v>
      </c>
      <c r="L13" s="231">
        <f>'Data_KPIs Trend'!J7</f>
        <v>31568.649708187862</v>
      </c>
      <c r="M13" s="28"/>
      <c r="N13" s="29"/>
    </row>
    <row r="14" spans="2:14" ht="18" customHeight="1" x14ac:dyDescent="0.25">
      <c r="B14" s="235"/>
      <c r="C14" s="233"/>
      <c r="D14" s="234"/>
      <c r="E14" s="285">
        <f>E13/E8</f>
        <v>4.1418511066398391</v>
      </c>
      <c r="F14" s="285">
        <f t="shared" ref="F14:I14" si="3">F13/F8</f>
        <v>4.8071758513266731</v>
      </c>
      <c r="G14" s="285">
        <f t="shared" si="3"/>
        <v>6.3643418554389237</v>
      </c>
      <c r="H14" s="285">
        <f t="shared" si="3"/>
        <v>5.9478413843226621</v>
      </c>
      <c r="I14" s="285">
        <f t="shared" si="3"/>
        <v>6.0586067903703213</v>
      </c>
      <c r="J14" s="285">
        <f t="shared" ref="J14" si="4">J13/J8</f>
        <v>6.2851401809957093</v>
      </c>
      <c r="K14" s="285">
        <f t="shared" ref="K14" si="5">K13/K8</f>
        <v>6.1762608777899892</v>
      </c>
      <c r="L14" s="285">
        <f t="shared" ref="L14" si="6">L13/L8</f>
        <v>6.1975358701349927</v>
      </c>
    </row>
    <row r="15" spans="2:14" ht="18" customHeight="1" x14ac:dyDescent="0.25">
      <c r="B15" s="244" t="s">
        <v>110</v>
      </c>
      <c r="C15" s="233"/>
      <c r="D15" s="234"/>
      <c r="E15" s="231"/>
      <c r="F15" s="231"/>
      <c r="G15" s="231"/>
      <c r="H15" s="231"/>
      <c r="I15" s="231"/>
      <c r="J15" s="231"/>
      <c r="K15" s="231"/>
      <c r="L15" s="231"/>
    </row>
    <row r="16" spans="2:14" ht="18" customHeight="1" x14ac:dyDescent="0.25">
      <c r="B16" s="243" t="s">
        <v>10</v>
      </c>
      <c r="C16" s="233"/>
      <c r="D16" s="234"/>
      <c r="E16" s="231">
        <f>'Data_KPIs Trend'!C8</f>
        <v>5648</v>
      </c>
      <c r="F16" s="231">
        <f>'Data_KPIs Trend'!D8</f>
        <v>16074</v>
      </c>
      <c r="G16" s="231">
        <f>'Data_KPIs Trend'!E8</f>
        <v>21510.821167349066</v>
      </c>
      <c r="H16" s="231">
        <f>'Data_KPIs Trend'!F8</f>
        <v>29856.459940686029</v>
      </c>
      <c r="I16" s="231">
        <f>'Data_KPIs Trend'!G8</f>
        <v>38407.397738450753</v>
      </c>
      <c r="J16" s="231">
        <f>'Data_KPIs Trend'!H8</f>
        <v>46086.966303335619</v>
      </c>
      <c r="K16" s="231">
        <f>'Data_KPIs Trend'!I8</f>
        <v>53797.775160994308</v>
      </c>
      <c r="L16" s="231">
        <f>'Data_KPIs Trend'!J8</f>
        <v>62061.549953808455</v>
      </c>
    </row>
    <row r="17" spans="2:12" ht="18" customHeight="1" x14ac:dyDescent="0.25">
      <c r="B17" s="243" t="s">
        <v>11</v>
      </c>
      <c r="C17" s="233"/>
      <c r="D17" s="234"/>
      <c r="E17" s="232">
        <f>'Data_KPIs Trend'!C9</f>
        <v>0.29070695112849682</v>
      </c>
      <c r="F17" s="232">
        <f>'Data_KPIs Trend'!D9</f>
        <v>0.21117212748627132</v>
      </c>
      <c r="G17" s="232">
        <f>'Data_KPIs Trend'!E9</f>
        <v>0.17422206803115001</v>
      </c>
      <c r="H17" s="232">
        <f>'Data_KPIs Trend'!F9</f>
        <v>0.17239458299750732</v>
      </c>
      <c r="I17" s="232">
        <f>'Data_KPIs Trend'!G9</f>
        <v>0.1813306062387498</v>
      </c>
      <c r="J17" s="232">
        <f>'Data_KPIs Trend'!H9</f>
        <v>0.18118518027499209</v>
      </c>
      <c r="K17" s="232">
        <f>'Data_KPIs Trend'!I9</f>
        <v>0.18644317681259073</v>
      </c>
      <c r="L17" s="232">
        <f>'Data_KPIs Trend'!J9</f>
        <v>0.18725709949960986</v>
      </c>
    </row>
    <row r="18" spans="2:12" ht="18" customHeight="1" x14ac:dyDescent="0.25">
      <c r="B18" s="243" t="s">
        <v>35</v>
      </c>
      <c r="C18" s="233"/>
      <c r="D18" s="234"/>
      <c r="E18" s="229">
        <f>'Data_KPIs Trend'!C10</f>
        <v>1.6303116147308783</v>
      </c>
      <c r="F18" s="229">
        <f>'Data_KPIs Trend'!D10</f>
        <v>1.6149993778773175</v>
      </c>
      <c r="G18" s="229">
        <f>'Data_KPIs Trend'!E10</f>
        <v>1.445418862435274</v>
      </c>
      <c r="H18" s="229">
        <f>'Data_KPIs Trend'!F10</f>
        <v>1.8133805759916781</v>
      </c>
      <c r="I18" s="229">
        <f>'Data_KPIs Trend'!G10</f>
        <v>1.8921608018808167</v>
      </c>
      <c r="J18" s="229">
        <f>'Data_KPIs Trend'!H10</f>
        <v>1.9623890073168617</v>
      </c>
      <c r="K18" s="229">
        <f>'Data_KPIs Trend'!I10</f>
        <v>2.0343030562060562</v>
      </c>
      <c r="L18" s="229">
        <f>'Data_KPIs Trend'!J10</f>
        <v>2.1183781214886408</v>
      </c>
    </row>
    <row r="19" spans="2:12" ht="18" customHeight="1" x14ac:dyDescent="0.25">
      <c r="B19" s="243" t="s">
        <v>14</v>
      </c>
      <c r="C19" s="233"/>
      <c r="D19" s="234"/>
      <c r="E19" s="229">
        <f>'Data_KPIs Trend'!C11</f>
        <v>19.940748262380538</v>
      </c>
      <c r="F19" s="229">
        <f>'Data_KPIs Trend'!D11</f>
        <v>17.732870394268019</v>
      </c>
      <c r="G19" s="229">
        <f>'Data_KPIs Trend'!E11</f>
        <v>20.502261221227528</v>
      </c>
      <c r="H19" s="229">
        <f>'Data_KPIs Trend'!F11</f>
        <v>18.498819263395042</v>
      </c>
      <c r="I19" s="229">
        <f>'Data_KPIs Trend'!G11</f>
        <v>19.43604814751782</v>
      </c>
      <c r="J19" s="229">
        <f>'Data_KPIs Trend'!H11</f>
        <v>20.709973514797404</v>
      </c>
      <c r="K19" s="229">
        <f>'Data_KPIs Trend'!I11</f>
        <v>22.427855081996803</v>
      </c>
      <c r="L19" s="229">
        <f>'Data_KPIs Trend'!J11</f>
        <v>24.413851265241764</v>
      </c>
    </row>
    <row r="20" spans="2:12" ht="18" customHeight="1" x14ac:dyDescent="0.25">
      <c r="B20" s="243" t="s">
        <v>104</v>
      </c>
      <c r="C20" s="233"/>
      <c r="D20" s="234"/>
      <c r="E20" s="229">
        <f>'Data_KPIs Trend'!C12</f>
        <v>32.509633498583568</v>
      </c>
      <c r="F20" s="229">
        <f>'Data_KPIs Trend'!D12</f>
        <v>28.63857465472195</v>
      </c>
      <c r="G20" s="229">
        <f>'Data_KPIs Trend'!E12</f>
        <v>29.634355091737525</v>
      </c>
      <c r="H20" s="229">
        <f>'Data_KPIs Trend'!F12</f>
        <v>33.545399531021253</v>
      </c>
      <c r="I20" s="229">
        <f>'Data_KPIs Trend'!G12</f>
        <v>36.776128448201483</v>
      </c>
      <c r="J20" s="229">
        <f>'Data_KPIs Trend'!H12</f>
        <v>40.641024367261778</v>
      </c>
      <c r="K20" s="229">
        <f>'Data_KPIs Trend'!I12</f>
        <v>45.625054137452629</v>
      </c>
      <c r="L20" s="229">
        <f>'Data_KPIs Trend'!J12</f>
        <v>51.717768381565925</v>
      </c>
    </row>
    <row r="21" spans="2:12" ht="18" customHeight="1" x14ac:dyDescent="0.25">
      <c r="B21" s="243" t="s">
        <v>66</v>
      </c>
      <c r="C21" s="233"/>
      <c r="D21" s="234"/>
      <c r="E21" s="229">
        <f>'Data_KPIs Trend'!C13</f>
        <v>9.4507764366780762</v>
      </c>
      <c r="F21" s="229">
        <f>'Data_KPIs Trend'!D13</f>
        <v>6.0476687380120415</v>
      </c>
      <c r="G21" s="229">
        <f>'Data_KPIs Trend'!E13</f>
        <v>5.1629586288519516</v>
      </c>
      <c r="H21" s="229">
        <f>'Data_KPIs Trend'!F13</f>
        <v>5.7830451636351858</v>
      </c>
      <c r="I21" s="229">
        <f>'Data_KPIs Trend'!G13</f>
        <v>6.6686376666265073</v>
      </c>
      <c r="J21" s="229">
        <f>'Data_KPIs Trend'!H13</f>
        <v>7.3635513265426722</v>
      </c>
      <c r="K21" s="229">
        <f>'Data_KPIs Trend'!I13</f>
        <v>8.5064800356331034</v>
      </c>
      <c r="L21" s="229">
        <f>'Data_KPIs Trend'!J13</f>
        <v>9.6845192997246681</v>
      </c>
    </row>
    <row r="22" spans="2:12" ht="18" customHeight="1" x14ac:dyDescent="0.25">
      <c r="B22" s="246" t="s">
        <v>0</v>
      </c>
      <c r="C22" s="247"/>
      <c r="D22" s="248"/>
      <c r="E22" s="260">
        <v>319929.83399999997</v>
      </c>
      <c r="F22" s="260">
        <f>VLOOKUP(F3,'Yearly Summary'!$B$3:$S$10,18,0)</f>
        <v>460336.4490000006</v>
      </c>
      <c r="G22" s="260">
        <f>VLOOKUP(G3,'Yearly Summary'!$B$3:$S$10,18,0)</f>
        <v>637459.31278808613</v>
      </c>
      <c r="H22" s="260">
        <f>VLOOKUP(H3,'Yearly Summary'!$B$3:$S$10,18,0)</f>
        <v>1001546.8772922439</v>
      </c>
      <c r="I22" s="260">
        <f>VLOOKUP(I3,'Yearly Summary'!$B$3:$S$10,18,0)</f>
        <v>1412475.392590428</v>
      </c>
      <c r="J22" s="260">
        <f>VLOOKUP(J3,'Yearly Summary'!$B$3:$S$10,18,0)</f>
        <v>1873021.5205470354</v>
      </c>
      <c r="K22" s="260">
        <f>VLOOKUP(K3,'Yearly Summary'!$B$3:$S$10,18,0)</f>
        <v>2454526.4041948696</v>
      </c>
      <c r="L22" s="260">
        <f>VLOOKUP(L3,'Yearly Summary'!$B$3:$S$10,18,0)</f>
        <v>3209684.8659120491</v>
      </c>
    </row>
    <row r="23" spans="2:12" ht="18" customHeight="1" x14ac:dyDescent="0.25">
      <c r="B23" s="246" t="s">
        <v>97</v>
      </c>
      <c r="C23" s="247"/>
      <c r="D23" s="248"/>
      <c r="E23" s="261"/>
      <c r="F23" s="262">
        <f>F22/E22-1</f>
        <v>0.43886690167194797</v>
      </c>
      <c r="G23" s="262">
        <f>G22/F22-1</f>
        <v>0.38476828018475095</v>
      </c>
      <c r="H23" s="262">
        <f t="shared" ref="H23:L23" si="7">H22/G22-1</f>
        <v>0.57115420106066161</v>
      </c>
      <c r="I23" s="262">
        <f t="shared" si="7"/>
        <v>0.41029384107228184</v>
      </c>
      <c r="J23" s="262">
        <f t="shared" si="7"/>
        <v>0.32605603635471669</v>
      </c>
      <c r="K23" s="262">
        <f t="shared" si="7"/>
        <v>0.31046353566615692</v>
      </c>
      <c r="L23" s="262">
        <f t="shared" si="7"/>
        <v>0.30765953889377107</v>
      </c>
    </row>
    <row r="24" spans="2:12" ht="18" customHeight="1" x14ac:dyDescent="0.25">
      <c r="B24" s="243" t="s">
        <v>111</v>
      </c>
      <c r="C24" s="233"/>
      <c r="D24" s="234"/>
      <c r="E24" s="232">
        <f>'Data_KPIs Trend'!C39</f>
        <v>0.16912469626074336</v>
      </c>
      <c r="F24" s="232">
        <f>'Data_KPIs Trend'!D39</f>
        <v>0.23088131676490425</v>
      </c>
      <c r="G24" s="232">
        <f>'Data_KPIs Trend'!E39</f>
        <v>0.21347703906256502</v>
      </c>
      <c r="H24" s="232">
        <f>'Data_KPIs Trend'!F39</f>
        <v>0.16686447176874886</v>
      </c>
      <c r="I24" s="232">
        <f>'Data_KPIs Trend'!G39</f>
        <v>0.1696603092864348</v>
      </c>
      <c r="J24" s="232">
        <f>'Data_KPIs Trend'!H39</f>
        <v>0.15834871778790136</v>
      </c>
      <c r="K24" s="232">
        <f>'Data_KPIs Trend'!I39</f>
        <v>0.15799756684327426</v>
      </c>
      <c r="L24" s="232">
        <f>'Data_KPIs Trend'!J39</f>
        <v>0.15792623048440663</v>
      </c>
    </row>
    <row r="25" spans="2:12" ht="18" customHeight="1" x14ac:dyDescent="0.25">
      <c r="G25" s="15"/>
      <c r="H25" s="15"/>
      <c r="I25" s="15"/>
    </row>
    <row r="26" spans="2:12" ht="18" customHeight="1" x14ac:dyDescent="0.25">
      <c r="F26" s="29"/>
      <c r="G26" s="15"/>
      <c r="H26" s="15"/>
      <c r="I26" s="15"/>
      <c r="J26" s="19"/>
      <c r="K26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J45"/>
  <sheetViews>
    <sheetView showGridLines="0" topLeftCell="A25" zoomScale="90" zoomScaleNormal="90" workbookViewId="0">
      <selection activeCell="C15" sqref="C15"/>
    </sheetView>
  </sheetViews>
  <sheetFormatPr defaultRowHeight="15" x14ac:dyDescent="0.25"/>
  <cols>
    <col min="1" max="1" width="5.42578125" customWidth="1" collapsed="1"/>
    <col min="2" max="2" width="25.140625" bestFit="1" customWidth="1" collapsed="1"/>
    <col min="3" max="3" width="11.140625" bestFit="1" customWidth="1" collapsed="1"/>
    <col min="4" max="4" width="12.42578125" customWidth="1" collapsed="1"/>
    <col min="5" max="5" width="12.140625" customWidth="1" collapsed="1"/>
    <col min="6" max="6" width="11.140625" bestFit="1" customWidth="1" collapsed="1"/>
    <col min="7" max="10" width="12.5703125" bestFit="1" customWidth="1" collapsed="1"/>
  </cols>
  <sheetData>
    <row r="2" spans="2:10" x14ac:dyDescent="0.25">
      <c r="B2" s="226" t="s">
        <v>101</v>
      </c>
      <c r="C2" s="226">
        <v>2015</v>
      </c>
      <c r="D2" s="226">
        <v>2016</v>
      </c>
      <c r="E2" s="226">
        <v>2017</v>
      </c>
      <c r="F2" s="226">
        <v>2018</v>
      </c>
      <c r="G2" s="226">
        <v>2019</v>
      </c>
      <c r="H2" s="226">
        <v>2020</v>
      </c>
      <c r="I2" s="226">
        <v>2021</v>
      </c>
      <c r="J2" s="226">
        <v>2022</v>
      </c>
    </row>
    <row r="3" spans="2:10" s="25" customFormat="1" x14ac:dyDescent="0.25">
      <c r="B3" s="228" t="s">
        <v>106</v>
      </c>
      <c r="C3" s="228">
        <v>994</v>
      </c>
      <c r="D3" s="208">
        <f>VLOOKUP(D$2,'Yearly Summary'!$B$3:$U$10,11,0)</f>
        <v>2047.98</v>
      </c>
      <c r="E3" s="208">
        <f>VLOOKUP(E$2,'Yearly Summary'!$B$3:$U$10,11,0)</f>
        <v>2320.7922047865645</v>
      </c>
      <c r="F3" s="208">
        <f>VLOOKUP(F$2,'Yearly Summary'!$B$3:$U$10,11,0)</f>
        <v>2830.3280621190202</v>
      </c>
      <c r="G3" s="208">
        <f>VLOOKUP(G$2,'Yearly Summary'!$B$3:$U$10,11,0)</f>
        <v>3481.9386258494014</v>
      </c>
      <c r="H3" s="208">
        <f>VLOOKUP(H$2,'Yearly Summary'!$B$3:$U$10,11,0)</f>
        <v>3821.8558773899308</v>
      </c>
      <c r="I3" s="208">
        <f>VLOOKUP(I$2,'Yearly Summary'!$B$3:$U$10,11,0)</f>
        <v>4436.4937334591868</v>
      </c>
      <c r="J3" s="208">
        <f>VLOOKUP(J$2,'Yearly Summary'!$B$3:$U$10,11,0)</f>
        <v>5093.7421532826475</v>
      </c>
    </row>
    <row r="4" spans="2:10" x14ac:dyDescent="0.25">
      <c r="B4" s="207" t="s">
        <v>71</v>
      </c>
      <c r="C4" s="209">
        <v>0.30862733471686926</v>
      </c>
      <c r="D4" s="209">
        <f>VLOOKUP(D$2,'Yearly Summary'!$B$3:$U$10,6,0)</f>
        <v>0.31161963611478333</v>
      </c>
      <c r="E4" s="209">
        <f>VLOOKUP(E$2,'Yearly Summary'!$B$3:$U$10,6,0)</f>
        <v>0.27953116578003484</v>
      </c>
      <c r="F4" s="209">
        <f>VLOOKUP(F$2,'Yearly Summary'!$B$3:$U$10,6,0)</f>
        <v>0.30466396981665128</v>
      </c>
      <c r="G4" s="209">
        <f>VLOOKUP(G$2,'Yearly Summary'!$B$3:$U$10,6,0)</f>
        <v>0.30285612314611549</v>
      </c>
      <c r="H4" s="209">
        <f>VLOOKUP(H$2,'Yearly Summary'!$B$3:$U$10,6,0)</f>
        <v>0.30135731128464655</v>
      </c>
      <c r="I4" s="209">
        <f>VLOOKUP(I$2,'Yearly Summary'!$B$3:$U$10,6,0)</f>
        <v>0.3020636329522593</v>
      </c>
      <c r="J4" s="209">
        <f>VLOOKUP(J$2,'Yearly Summary'!$B$3:$U$10,6,0)</f>
        <v>0.3020646754561514</v>
      </c>
    </row>
    <row r="5" spans="2:10" x14ac:dyDescent="0.25">
      <c r="B5" s="207" t="s">
        <v>103</v>
      </c>
      <c r="C5" s="210">
        <v>1.6916426512968299</v>
      </c>
      <c r="D5" s="211">
        <f>VLOOKUP(D$2,'Yearly Summary'!$B$3:$U$10,7,0)</f>
        <v>1.8139578987293761</v>
      </c>
      <c r="E5" s="211">
        <f>VLOOKUP(E$2,'Yearly Summary'!$B$3:$U$10,7,0)</f>
        <v>2.047550867981716</v>
      </c>
      <c r="F5" s="211">
        <f>VLOOKUP(F$2,'Yearly Summary'!$B$3:$U$10,7,0)</f>
        <v>1.9638181629661162</v>
      </c>
      <c r="G5" s="211">
        <f>VLOOKUP(G$2,'Yearly Summary'!$B$3:$U$10,7,0)</f>
        <v>1.9895795826967422</v>
      </c>
      <c r="H5" s="211">
        <f>VLOOKUP(H$2,'Yearly Summary'!$B$3:$U$10,7,0)</f>
        <v>1.9756030038123218</v>
      </c>
      <c r="I5" s="211">
        <f>VLOOKUP(I$2,'Yearly Summary'!$B$3:$U$10,7,0)</f>
        <v>1.9773959339914353</v>
      </c>
      <c r="J5" s="211">
        <f>VLOOKUP(J$2,'Yearly Summary'!$B$3:$U$10,7,0)</f>
        <v>1.9777978993296101</v>
      </c>
    </row>
    <row r="6" spans="2:10" x14ac:dyDescent="0.25">
      <c r="B6" s="207" t="s">
        <v>102</v>
      </c>
      <c r="C6" s="208">
        <v>7797</v>
      </c>
      <c r="D6" s="208">
        <f>VLOOKUP(D$2,'Yearly Summary'!$B$3:$U$10,8,0)</f>
        <v>10917</v>
      </c>
      <c r="E6" s="208">
        <f>VLOOKUP(E$2,'Yearly Summary'!$B$3:$U$10,8,0)</f>
        <v>14825.057839367562</v>
      </c>
      <c r="F6" s="208">
        <f>VLOOKUP(F$2,'Yearly Summary'!$B$3:$U$10,8,0)</f>
        <v>18316.659298901272</v>
      </c>
      <c r="G6" s="208">
        <f>VLOOKUP(G$2,'Yearly Summary'!$B$3:$U$10,8,0)</f>
        <v>22790.281208514662</v>
      </c>
      <c r="H6" s="208">
        <f>VLOOKUP(H$2,'Yearly Summary'!$B$3:$U$10,8,0)</f>
        <v>25620.527923675316</v>
      </c>
      <c r="I6" s="208">
        <f>VLOOKUP(I$2,'Yearly Summary'!$B$3:$U$10,8,0)</f>
        <v>29338.225893770752</v>
      </c>
      <c r="J6" s="208">
        <f>VLOOKUP(J$2,'Yearly Summary'!$B$3:$U$10,8,0)</f>
        <v>33763.69917575975</v>
      </c>
    </row>
    <row r="7" spans="2:10" x14ac:dyDescent="0.25">
      <c r="B7" s="207" t="s">
        <v>9</v>
      </c>
      <c r="C7" s="208">
        <v>4117</v>
      </c>
      <c r="D7" s="208">
        <f>VLOOKUP(D$2,'Yearly Summary'!$B$3:$U$10,12,0)</f>
        <v>9845</v>
      </c>
      <c r="E7" s="208">
        <f>VLOOKUP(E$2,'Yearly Summary'!$B$3:$U$10,12,0)</f>
        <v>14770.314966699514</v>
      </c>
      <c r="F7" s="208">
        <f>VLOOKUP(F$2,'Yearly Summary'!$B$3:$U$10,12,0)</f>
        <v>16834.34237908127</v>
      </c>
      <c r="G7" s="208">
        <f>VLOOKUP(G$2,'Yearly Summary'!$B$3:$U$10,12,0)</f>
        <v>21095.697002223889</v>
      </c>
      <c r="H7" s="208">
        <f>VLOOKUP(H$2,'Yearly Summary'!$B$3:$U$10,12,0)</f>
        <v>24020.899940958065</v>
      </c>
      <c r="I7" s="208">
        <f>VLOOKUP(I$2,'Yearly Summary'!$B$3:$U$10,12,0)</f>
        <v>27400.942680524426</v>
      </c>
      <c r="J7" s="208">
        <f>VLOOKUP(J$2,'Yearly Summary'!$B$3:$U$10,12,0)</f>
        <v>31568.649708187862</v>
      </c>
    </row>
    <row r="8" spans="2:10" x14ac:dyDescent="0.25">
      <c r="B8" s="207" t="s">
        <v>10</v>
      </c>
      <c r="C8" s="208">
        <v>5648</v>
      </c>
      <c r="D8" s="208">
        <f>VLOOKUP(D$2,'Yearly Summary'!$B$3:$U$10,13,0)</f>
        <v>16074</v>
      </c>
      <c r="E8" s="208">
        <f>VLOOKUP(E$2,'Yearly Summary'!$B$3:$U$10,13,0)</f>
        <v>21510.821167349066</v>
      </c>
      <c r="F8" s="208">
        <f>VLOOKUP(F$2,'Yearly Summary'!$B$3:$U$10,13,0)</f>
        <v>29856.459940686029</v>
      </c>
      <c r="G8" s="208">
        <f>VLOOKUP(G$2,'Yearly Summary'!$B$3:$U$10,13,0)</f>
        <v>38407.397738450753</v>
      </c>
      <c r="H8" s="208">
        <f>VLOOKUP(H$2,'Yearly Summary'!$B$3:$U$10,13,0)</f>
        <v>46086.966303335619</v>
      </c>
      <c r="I8" s="208">
        <f>VLOOKUP(I$2,'Yearly Summary'!$B$3:$U$10,13,0)</f>
        <v>53797.775160994308</v>
      </c>
      <c r="J8" s="208">
        <f>VLOOKUP(J$2,'Yearly Summary'!$B$3:$U$10,13,0)</f>
        <v>62061.549953808455</v>
      </c>
    </row>
    <row r="9" spans="2:10" x14ac:dyDescent="0.25">
      <c r="B9" s="207" t="s">
        <v>11</v>
      </c>
      <c r="C9" s="209">
        <v>0.29070695112849682</v>
      </c>
      <c r="D9" s="209">
        <f>VLOOKUP(D$2,'Yearly Summary'!$B$3:$U$10,14,0)</f>
        <v>0.21117212748627132</v>
      </c>
      <c r="E9" s="209">
        <f>VLOOKUP(E$2,'Yearly Summary'!$B$3:$U$10,14,0)</f>
        <v>0.17422206803115001</v>
      </c>
      <c r="F9" s="209">
        <f>VLOOKUP(F$2,'Yearly Summary'!$B$3:$U$10,14,0)</f>
        <v>0.17239458299750732</v>
      </c>
      <c r="G9" s="209">
        <f>VLOOKUP(G$2,'Yearly Summary'!$B$3:$U$10,14,0)</f>
        <v>0.1813306062387498</v>
      </c>
      <c r="H9" s="209">
        <f>VLOOKUP(H$2,'Yearly Summary'!$B$3:$U$10,14,0)</f>
        <v>0.18118518027499209</v>
      </c>
      <c r="I9" s="209">
        <f>VLOOKUP(I$2,'Yearly Summary'!$B$3:$U$10,14,0)</f>
        <v>0.18644317681259073</v>
      </c>
      <c r="J9" s="209">
        <f>VLOOKUP(J$2,'Yearly Summary'!$B$3:$U$10,14,0)</f>
        <v>0.18725709949960986</v>
      </c>
    </row>
    <row r="10" spans="2:10" x14ac:dyDescent="0.25">
      <c r="B10" s="207" t="s">
        <v>35</v>
      </c>
      <c r="C10" s="210">
        <v>1.6303116147308783</v>
      </c>
      <c r="D10" s="210">
        <f>VLOOKUP(D$2,'Yearly Summary'!$B$3:$U$10,15,0)</f>
        <v>1.6149993778773175</v>
      </c>
      <c r="E10" s="210">
        <f>VLOOKUP(E$2,'Yearly Summary'!$B$3:$U$10,15,0)</f>
        <v>1.445418862435274</v>
      </c>
      <c r="F10" s="210">
        <f>VLOOKUP(F$2,'Yearly Summary'!$B$3:$U$10,15,0)</f>
        <v>1.8133805759916781</v>
      </c>
      <c r="G10" s="210">
        <f>VLOOKUP(G$2,'Yearly Summary'!$B$3:$U$10,15,0)</f>
        <v>1.8921608018808167</v>
      </c>
      <c r="H10" s="210">
        <f>VLOOKUP(H$2,'Yearly Summary'!$B$3:$U$10,15,0)</f>
        <v>1.9623890073168617</v>
      </c>
      <c r="I10" s="210">
        <f>VLOOKUP(I$2,'Yearly Summary'!$B$3:$U$10,15,0)</f>
        <v>2.0343030562060562</v>
      </c>
      <c r="J10" s="210">
        <f>VLOOKUP(J$2,'Yearly Summary'!$B$3:$U$10,15,0)</f>
        <v>2.1183781214886408</v>
      </c>
    </row>
    <row r="11" spans="2:10" x14ac:dyDescent="0.25">
      <c r="B11" s="207" t="s">
        <v>14</v>
      </c>
      <c r="C11" s="211">
        <v>19.940748262380538</v>
      </c>
      <c r="D11" s="211">
        <f>VLOOKUP(D$2,'Yearly Summary'!$B$3:$U$10,17,0)</f>
        <v>17.732870394268019</v>
      </c>
      <c r="E11" s="211">
        <f>VLOOKUP(E$2,'Yearly Summary'!$B$3:$U$10,17,0)</f>
        <v>20.502261221227528</v>
      </c>
      <c r="F11" s="211">
        <f>VLOOKUP(F$2,'Yearly Summary'!$B$3:$U$10,17,0)</f>
        <v>18.498819263395042</v>
      </c>
      <c r="G11" s="211">
        <f>VLOOKUP(G$2,'Yearly Summary'!$B$3:$U$10,17,0)</f>
        <v>19.43604814751782</v>
      </c>
      <c r="H11" s="211">
        <f>VLOOKUP(H$2,'Yearly Summary'!$B$3:$U$10,17,0)</f>
        <v>20.709973514797404</v>
      </c>
      <c r="I11" s="211">
        <f>VLOOKUP(I$2,'Yearly Summary'!$B$3:$U$10,17,0)</f>
        <v>22.427855081996803</v>
      </c>
      <c r="J11" s="211">
        <f>VLOOKUP(J$2,'Yearly Summary'!$B$3:$U$10,17,0)</f>
        <v>24.413851265241764</v>
      </c>
    </row>
    <row r="12" spans="2:10" x14ac:dyDescent="0.25">
      <c r="B12" s="207" t="s">
        <v>104</v>
      </c>
      <c r="C12" s="211">
        <v>32.509633498583568</v>
      </c>
      <c r="D12" s="211">
        <f>VLOOKUP(D$2,'Yearly Summary'!$B$3:$U$10,19,0)</f>
        <v>28.63857465472195</v>
      </c>
      <c r="E12" s="211">
        <f>VLOOKUP(E$2,'Yearly Summary'!$B$3:$U$10,19,0)</f>
        <v>29.634355091737525</v>
      </c>
      <c r="F12" s="211">
        <f>VLOOKUP(F$2,'Yearly Summary'!$B$3:$U$10,19,0)</f>
        <v>33.545399531021253</v>
      </c>
      <c r="G12" s="211">
        <f>VLOOKUP(G$2,'Yearly Summary'!$B$3:$U$10,19,0)</f>
        <v>36.776128448201483</v>
      </c>
      <c r="H12" s="211">
        <f>VLOOKUP(H$2,'Yearly Summary'!$B$3:$U$10,19,0)</f>
        <v>40.641024367261778</v>
      </c>
      <c r="I12" s="211">
        <f>VLOOKUP(I$2,'Yearly Summary'!$B$3:$U$10,19,0)</f>
        <v>45.625054137452629</v>
      </c>
      <c r="J12" s="211">
        <f>VLOOKUP(J$2,'Yearly Summary'!$B$3:$U$10,19,0)</f>
        <v>51.717768381565925</v>
      </c>
    </row>
    <row r="13" spans="2:10" x14ac:dyDescent="0.25">
      <c r="B13" s="207" t="s">
        <v>66</v>
      </c>
      <c r="C13" s="211">
        <v>9.4507764366780762</v>
      </c>
      <c r="D13" s="211">
        <f>VLOOKUP(D$2,'Yearly Summary'!$B$3:$U$10,20,0)</f>
        <v>6.0476687380120415</v>
      </c>
      <c r="E13" s="211">
        <f>VLOOKUP(E$2,'Yearly Summary'!$B$3:$U$10,20,0)</f>
        <v>5.1629586288519516</v>
      </c>
      <c r="F13" s="211">
        <f>VLOOKUP(F$2,'Yearly Summary'!$B$3:$U$10,20,0)</f>
        <v>5.7830451636351858</v>
      </c>
      <c r="G13" s="211">
        <f>VLOOKUP(G$2,'Yearly Summary'!$B$3:$U$10,20,0)</f>
        <v>6.6686376666265073</v>
      </c>
      <c r="H13" s="211">
        <f>VLOOKUP(H$2,'Yearly Summary'!$B$3:$U$10,20,0)</f>
        <v>7.3635513265426722</v>
      </c>
      <c r="I13" s="211">
        <f>VLOOKUP(I$2,'Yearly Summary'!$B$3:$U$10,20,0)</f>
        <v>8.5064800356331034</v>
      </c>
      <c r="J13" s="211">
        <f>VLOOKUP(J$2,'Yearly Summary'!$B$3:$U$10,20,0)</f>
        <v>9.6845192997246681</v>
      </c>
    </row>
    <row r="15" spans="2:10" x14ac:dyDescent="0.25">
      <c r="C15" s="29">
        <f>C17*1000</f>
        <v>319929.83399999997</v>
      </c>
    </row>
    <row r="16" spans="2:10" x14ac:dyDescent="0.25">
      <c r="B16" s="226"/>
      <c r="C16" s="226">
        <v>2015</v>
      </c>
      <c r="D16" s="226">
        <v>2016</v>
      </c>
      <c r="E16" s="226">
        <v>2017</v>
      </c>
      <c r="F16" s="226">
        <v>2018</v>
      </c>
      <c r="G16" s="226">
        <v>2019</v>
      </c>
      <c r="H16" s="226">
        <v>2020</v>
      </c>
      <c r="I16" s="226">
        <v>2021</v>
      </c>
      <c r="J16" s="226">
        <v>2022</v>
      </c>
    </row>
    <row r="17" spans="2:10" x14ac:dyDescent="0.25">
      <c r="B17" s="207" t="s">
        <v>93</v>
      </c>
      <c r="C17" s="227">
        <f>C35/1000</f>
        <v>319.92983399999997</v>
      </c>
      <c r="D17" s="208">
        <f>VLOOKUP(D16,'Yearly Summary'!$B$2:$S$10,18,0)/1000</f>
        <v>460.33644900000058</v>
      </c>
      <c r="E17" s="208">
        <f>VLOOKUP(E16,'Yearly Summary'!$B$2:$S$10,18,0)/1000</f>
        <v>637.45931278808609</v>
      </c>
      <c r="F17" s="208">
        <f>VLOOKUP(F16,'Yearly Summary'!$B$2:$S$10,18,0)/1000</f>
        <v>1001.5468772922438</v>
      </c>
      <c r="G17" s="208">
        <f>VLOOKUP(G16,'Yearly Summary'!$B$2:$S$10,18,0)/1000</f>
        <v>1412.4753925904281</v>
      </c>
      <c r="H17" s="208">
        <f>VLOOKUP(H16,'Yearly Summary'!$B$2:$S$10,18,0)/1000</f>
        <v>1873.0215205470354</v>
      </c>
      <c r="I17" s="208">
        <f>VLOOKUP(I16,'Yearly Summary'!$B$2:$S$10,18,0)/1000</f>
        <v>2454.5264041948694</v>
      </c>
      <c r="J17" s="208">
        <f>VLOOKUP(J16,'Yearly Summary'!$B$2:$S$10,18,0)/1000</f>
        <v>3209.6848659120492</v>
      </c>
    </row>
    <row r="18" spans="2:10" x14ac:dyDescent="0.25">
      <c r="B18" s="207" t="s">
        <v>105</v>
      </c>
      <c r="C18" s="207"/>
      <c r="D18" s="209">
        <f>D17/C17-1</f>
        <v>0.43886690167194797</v>
      </c>
      <c r="E18" s="209">
        <f t="shared" ref="E18:J18" si="0">E17/D17-1</f>
        <v>0.38476828018475095</v>
      </c>
      <c r="F18" s="209">
        <f t="shared" si="0"/>
        <v>0.57115420106066161</v>
      </c>
      <c r="G18" s="209">
        <f t="shared" si="0"/>
        <v>0.41029384107228206</v>
      </c>
      <c r="H18" s="209">
        <f t="shared" si="0"/>
        <v>0.32605603635471669</v>
      </c>
      <c r="I18" s="209">
        <f t="shared" si="0"/>
        <v>0.31046353566615692</v>
      </c>
      <c r="J18" s="209">
        <f t="shared" si="0"/>
        <v>0.30765953889377129</v>
      </c>
    </row>
    <row r="20" spans="2:10" x14ac:dyDescent="0.25">
      <c r="B20" s="226" t="s">
        <v>96</v>
      </c>
      <c r="C20" s="226">
        <v>2015</v>
      </c>
      <c r="D20" s="226">
        <v>2016</v>
      </c>
      <c r="E20" s="226">
        <v>2017</v>
      </c>
      <c r="F20" s="226">
        <v>2018</v>
      </c>
      <c r="G20" s="226">
        <v>2019</v>
      </c>
      <c r="H20" s="226">
        <v>2020</v>
      </c>
      <c r="I20" s="226">
        <v>2021</v>
      </c>
      <c r="J20" s="226">
        <v>2022</v>
      </c>
    </row>
    <row r="21" spans="2:10" x14ac:dyDescent="0.25">
      <c r="B21" s="207" t="s">
        <v>97</v>
      </c>
      <c r="C21" s="207"/>
      <c r="D21" s="213">
        <f>D18</f>
        <v>0.43886690167194797</v>
      </c>
      <c r="E21" s="213">
        <f t="shared" ref="E21:J21" si="1">E18</f>
        <v>0.38476828018475095</v>
      </c>
      <c r="F21" s="213">
        <f t="shared" si="1"/>
        <v>0.57115420106066161</v>
      </c>
      <c r="G21" s="213">
        <f t="shared" si="1"/>
        <v>0.41029384107228206</v>
      </c>
      <c r="H21" s="213">
        <f t="shared" si="1"/>
        <v>0.32605603635471669</v>
      </c>
      <c r="I21" s="213">
        <f t="shared" si="1"/>
        <v>0.31046353566615692</v>
      </c>
      <c r="J21" s="213">
        <f t="shared" si="1"/>
        <v>0.30765953889377129</v>
      </c>
    </row>
    <row r="22" spans="2:10" x14ac:dyDescent="0.25">
      <c r="B22" s="207" t="s">
        <v>98</v>
      </c>
      <c r="C22" s="207"/>
      <c r="D22" s="209">
        <f>D11/C11-1</f>
        <v>-0.11072191670348785</v>
      </c>
      <c r="E22" s="209">
        <f t="shared" ref="E22:J22" si="2">E11/D11-1</f>
        <v>0.15617273263637488</v>
      </c>
      <c r="F22" s="209">
        <f t="shared" si="2"/>
        <v>-9.7718097346168431E-2</v>
      </c>
      <c r="G22" s="209">
        <f t="shared" si="2"/>
        <v>5.0664254338510073E-2</v>
      </c>
      <c r="H22" s="209">
        <f t="shared" si="2"/>
        <v>6.5544464471923858E-2</v>
      </c>
      <c r="I22" s="209">
        <f t="shared" si="2"/>
        <v>8.294948160952309E-2</v>
      </c>
      <c r="J22" s="209">
        <f t="shared" si="2"/>
        <v>8.8550428740693521E-2</v>
      </c>
    </row>
    <row r="23" spans="2:10" x14ac:dyDescent="0.25">
      <c r="B23" s="207" t="s">
        <v>99</v>
      </c>
      <c r="C23" s="207"/>
      <c r="D23" s="209">
        <f>D8/C8-1</f>
        <v>1.8459631728045327</v>
      </c>
      <c r="E23" s="209">
        <f t="shared" ref="E23:J23" si="3">E8/D8-1</f>
        <v>0.33823697694096455</v>
      </c>
      <c r="F23" s="209">
        <f t="shared" si="3"/>
        <v>0.38797397404821887</v>
      </c>
      <c r="G23" s="209">
        <f t="shared" si="3"/>
        <v>0.28640159666458587</v>
      </c>
      <c r="H23" s="209">
        <f t="shared" si="3"/>
        <v>0.199950244408166</v>
      </c>
      <c r="I23" s="209">
        <f t="shared" si="3"/>
        <v>0.16730996800500209</v>
      </c>
      <c r="J23" s="209">
        <f t="shared" si="3"/>
        <v>0.15360811424048881</v>
      </c>
    </row>
    <row r="24" spans="2:10" x14ac:dyDescent="0.25">
      <c r="B24" s="207" t="s">
        <v>100</v>
      </c>
      <c r="C24" s="207"/>
      <c r="D24" s="209">
        <f>D10/C10-1</f>
        <v>-9.3922147859373251E-3</v>
      </c>
      <c r="E24" s="209">
        <f t="shared" ref="E24:J24" si="4">E10/D10-1</f>
        <v>-0.10500345558332813</v>
      </c>
      <c r="F24" s="209">
        <f t="shared" si="4"/>
        <v>0.25457099192441279</v>
      </c>
      <c r="G24" s="209">
        <f t="shared" si="4"/>
        <v>4.3443845672636261E-2</v>
      </c>
      <c r="H24" s="209">
        <f t="shared" si="4"/>
        <v>3.7115347367009166E-2</v>
      </c>
      <c r="I24" s="209">
        <f t="shared" si="4"/>
        <v>3.6646173934454129E-2</v>
      </c>
      <c r="J24" s="209">
        <f t="shared" si="4"/>
        <v>4.132868258055078E-2</v>
      </c>
    </row>
    <row r="27" spans="2:10" x14ac:dyDescent="0.25">
      <c r="B27" s="226" t="s">
        <v>94</v>
      </c>
      <c r="C27" s="226">
        <v>2015</v>
      </c>
      <c r="D27" s="226">
        <v>2016</v>
      </c>
      <c r="E27" s="226">
        <v>2017</v>
      </c>
      <c r="F27" s="226">
        <v>2018</v>
      </c>
      <c r="G27" s="226">
        <v>2019</v>
      </c>
      <c r="H27" s="226">
        <v>2020</v>
      </c>
      <c r="I27" s="226">
        <v>2021</v>
      </c>
      <c r="J27" s="226">
        <v>2022</v>
      </c>
    </row>
    <row r="28" spans="2:10" x14ac:dyDescent="0.25">
      <c r="B28" s="207" t="s">
        <v>5</v>
      </c>
      <c r="C28" s="208">
        <f>SUM('Total Agency'!B23:M23)</f>
        <v>54108.036000000036</v>
      </c>
      <c r="D28" s="208">
        <f>SUM('Total Agency'!N23:Y23)</f>
        <v>106283.08550000034</v>
      </c>
      <c r="E28" s="208">
        <f>SUM('Total Agency'!Z23:AK23)</f>
        <v>136082.92661685808</v>
      </c>
      <c r="F28" s="208">
        <f>SUM('Total Agency'!AL23:AW23)</f>
        <v>167122.59063101021</v>
      </c>
      <c r="G28" s="208">
        <f>SUM('Total Agency'!AX23:BI23)</f>
        <v>239641.01196637042</v>
      </c>
      <c r="H28" s="208">
        <f>SUM('Total Agency'!BJ23:BU23)</f>
        <v>296590.55616776837</v>
      </c>
      <c r="I28" s="208">
        <f>SUM('Total Agency'!BV23:CG23)</f>
        <v>387809.19961536047</v>
      </c>
      <c r="J28" s="208">
        <f>SUM('Total Agency'!CH23:CS23)</f>
        <v>506893.43191633798</v>
      </c>
    </row>
    <row r="29" spans="2:10" x14ac:dyDescent="0.25">
      <c r="B29" s="207" t="s">
        <v>6</v>
      </c>
      <c r="C29" s="208">
        <f>SUM('Total Agency'!B24:M24)</f>
        <v>43519.103500000005</v>
      </c>
      <c r="D29" s="208">
        <f>SUM('Total Agency'!N24:Y24)</f>
        <v>62423.481000000051</v>
      </c>
      <c r="E29" s="208">
        <f>SUM('Total Agency'!Z24:AK24)</f>
        <v>67029.446190431787</v>
      </c>
      <c r="F29" s="208">
        <f>SUM('Total Agency'!AL24:AW24)</f>
        <v>100208.60034466952</v>
      </c>
      <c r="G29" s="208">
        <f>SUM('Total Agency'!AX24:BI24)</f>
        <v>140505.89092399718</v>
      </c>
      <c r="H29" s="208">
        <f>SUM('Total Agency'!BJ24:BU24)</f>
        <v>176117.8480310078</v>
      </c>
      <c r="I29" s="208">
        <f>SUM('Total Agency'!BV24:CG24)</f>
        <v>230830.49887393421</v>
      </c>
      <c r="J29" s="208">
        <f>SUM('Total Agency'!CH24:CS24)</f>
        <v>302267.37756257073</v>
      </c>
    </row>
    <row r="30" spans="2:10" x14ac:dyDescent="0.25">
      <c r="B30" s="207" t="s">
        <v>7</v>
      </c>
      <c r="C30" s="208">
        <f>SUM('Total Agency'!B25:M25)</f>
        <v>51220.436499999982</v>
      </c>
      <c r="D30" s="208">
        <f>SUM('Total Agency'!N25:Y25)</f>
        <v>82918.859000000157</v>
      </c>
      <c r="E30" s="208">
        <f>SUM('Total Agency'!Z25:AK25)</f>
        <v>66043.92329902215</v>
      </c>
      <c r="F30" s="208">
        <f>SUM('Total Agency'!AL25:AW25)</f>
        <v>76286.460963104619</v>
      </c>
      <c r="G30" s="208">
        <f>SUM('Total Agency'!AX25:BI25)</f>
        <v>105689.3340071001</v>
      </c>
      <c r="H30" s="208">
        <f>SUM('Total Agency'!BJ25:BU25)</f>
        <v>134048.19471038863</v>
      </c>
      <c r="I30" s="208">
        <f>SUM('Total Agency'!BV25:CG25)</f>
        <v>175121.104194213</v>
      </c>
      <c r="J30" s="208">
        <f>SUM('Total Agency'!CH25:CS25)</f>
        <v>229671.66845941177</v>
      </c>
    </row>
    <row r="31" spans="2:10" x14ac:dyDescent="0.25">
      <c r="B31" s="207" t="s">
        <v>8</v>
      </c>
      <c r="C31" s="208">
        <f>SUM('Total Agency'!B26:M26)</f>
        <v>44020.06299999998</v>
      </c>
      <c r="D31" s="208">
        <f>SUM('Total Agency'!N26:Y26)</f>
        <v>54125.678000000014</v>
      </c>
      <c r="E31" s="208">
        <f>SUM('Total Agency'!Z26:AK26)</f>
        <v>73036.269763391378</v>
      </c>
      <c r="F31" s="208">
        <f>SUM('Total Agency'!AL26:AW26)</f>
        <v>139356.99777207253</v>
      </c>
      <c r="G31" s="208">
        <f>SUM('Total Agency'!AX26:BI26)</f>
        <v>198117.15248554424</v>
      </c>
      <c r="H31" s="208">
        <f>SUM('Total Agency'!BJ26:BU26)</f>
        <v>256129.18114465833</v>
      </c>
      <c r="I31" s="208">
        <f>SUM('Total Agency'!BV26:CG26)</f>
        <v>330123.49101738795</v>
      </c>
      <c r="J31" s="208">
        <f>SUM('Total Agency'!CH26:CS26)</f>
        <v>433512.5562227394</v>
      </c>
    </row>
    <row r="32" spans="2:10" x14ac:dyDescent="0.25">
      <c r="B32" s="207" t="s">
        <v>1</v>
      </c>
      <c r="C32" s="208">
        <f>SUM('Total Agency'!B27:M27)</f>
        <v>48216.125000000015</v>
      </c>
      <c r="D32" s="208">
        <f>SUM('Total Agency'!N27:Y27)</f>
        <v>59409.800500000027</v>
      </c>
      <c r="E32" s="208">
        <f>SUM('Total Agency'!Z27:AK27)</f>
        <v>73518.554379953202</v>
      </c>
      <c r="F32" s="208">
        <f>SUM('Total Agency'!AL27:AW27)</f>
        <v>290778.00407910731</v>
      </c>
      <c r="G32" s="208">
        <f>SUM('Total Agency'!AX27:BI27)</f>
        <v>397753.03812517092</v>
      </c>
      <c r="H32" s="208">
        <f>SUM('Total Agency'!BJ27:BU27)</f>
        <v>564871.4011507394</v>
      </c>
      <c r="I32" s="208">
        <f>SUM('Total Agency'!BV27:CG27)</f>
        <v>738112.94523297157</v>
      </c>
      <c r="J32" s="208">
        <f>SUM('Total Agency'!CH27:CS27)</f>
        <v>977688.90156085626</v>
      </c>
    </row>
    <row r="33" spans="2:10" x14ac:dyDescent="0.25">
      <c r="B33" s="207" t="s">
        <v>2</v>
      </c>
      <c r="C33" s="208">
        <f>SUM('Total Agency'!B28:M28)</f>
        <v>21055.80049999999</v>
      </c>
      <c r="D33" s="208">
        <f>SUM('Total Agency'!N28:Y28)</f>
        <v>48624.033000000025</v>
      </c>
      <c r="E33" s="208">
        <f>SUM('Total Agency'!Z28:AK28)</f>
        <v>82276.04720680567</v>
      </c>
      <c r="F33" s="208">
        <f>SUM('Total Agency'!AL28:AW28)</f>
        <v>163684.94826401173</v>
      </c>
      <c r="G33" s="208">
        <f>SUM('Total Agency'!AX28:BI28)</f>
        <v>239157.49327289365</v>
      </c>
      <c r="H33" s="208">
        <f>SUM('Total Agency'!BJ28:BU28)</f>
        <v>325735.08315659134</v>
      </c>
      <c r="I33" s="208">
        <f>SUM('Total Agency'!BV28:CG28)</f>
        <v>434651.44690761913</v>
      </c>
      <c r="J33" s="208">
        <f>SUM('Total Agency'!CH28:CS28)</f>
        <v>555948.82513935468</v>
      </c>
    </row>
    <row r="34" spans="2:10" x14ac:dyDescent="0.25">
      <c r="B34" s="207" t="s">
        <v>4</v>
      </c>
      <c r="C34" s="208">
        <f>SUM('Total Agency'!B22:M22)</f>
        <v>57790.26949999998</v>
      </c>
      <c r="D34" s="208">
        <f>SUM('Total Agency'!N22:Y22)</f>
        <v>46551.511999999966</v>
      </c>
      <c r="E34" s="208">
        <f>SUM('Total Agency'!Z22:AK22)</f>
        <v>139472.14533162373</v>
      </c>
      <c r="F34" s="208">
        <f>SUM('Total Agency'!AL22:AW22)</f>
        <v>64109.275238268005</v>
      </c>
      <c r="G34" s="208">
        <f>SUM('Total Agency'!AX22:BI22)</f>
        <v>91611.471809351613</v>
      </c>
      <c r="H34" s="208">
        <f>SUM('Total Agency'!BJ22:BU22)</f>
        <v>119529.25618588126</v>
      </c>
      <c r="I34" s="208">
        <f>SUM('Total Agency'!BV22:CG22)</f>
        <v>157877.71835338292</v>
      </c>
      <c r="J34" s="208">
        <f>SUM('Total Agency'!CH22:CS22)</f>
        <v>203702.10505077738</v>
      </c>
    </row>
    <row r="35" spans="2:10" x14ac:dyDescent="0.25">
      <c r="B35" s="207" t="s">
        <v>95</v>
      </c>
      <c r="C35" s="212">
        <f>SUM(C28:C34)</f>
        <v>319929.83399999997</v>
      </c>
      <c r="D35" s="212">
        <f t="shared" ref="D35:J35" si="5">SUM(D28:D34)</f>
        <v>460336.4490000006</v>
      </c>
      <c r="E35" s="212">
        <f t="shared" si="5"/>
        <v>637459.31278808601</v>
      </c>
      <c r="F35" s="212">
        <f t="shared" si="5"/>
        <v>1001546.8772922439</v>
      </c>
      <c r="G35" s="212">
        <f t="shared" si="5"/>
        <v>1412475.392590428</v>
      </c>
      <c r="H35" s="212">
        <f t="shared" si="5"/>
        <v>1873021.5205470352</v>
      </c>
      <c r="I35" s="212">
        <f t="shared" si="5"/>
        <v>2454526.4041948691</v>
      </c>
      <c r="J35" s="212">
        <f t="shared" si="5"/>
        <v>3209684.8659120486</v>
      </c>
    </row>
    <row r="37" spans="2:10" x14ac:dyDescent="0.25">
      <c r="C37" s="28"/>
    </row>
    <row r="38" spans="2:10" x14ac:dyDescent="0.25">
      <c r="B38" s="226" t="s">
        <v>94</v>
      </c>
      <c r="C38" s="226">
        <v>2015</v>
      </c>
      <c r="D38" s="226">
        <v>2016</v>
      </c>
      <c r="E38" s="226">
        <v>2017</v>
      </c>
      <c r="F38" s="226">
        <v>2018</v>
      </c>
      <c r="G38" s="226">
        <v>2019</v>
      </c>
      <c r="H38" s="226">
        <v>2020</v>
      </c>
      <c r="I38" s="226">
        <v>2021</v>
      </c>
      <c r="J38" s="226">
        <v>2022</v>
      </c>
    </row>
    <row r="39" spans="2:10" x14ac:dyDescent="0.25">
      <c r="B39" s="207" t="s">
        <v>5</v>
      </c>
      <c r="C39" s="209">
        <f t="shared" ref="C39:J39" si="6">C28/C$35</f>
        <v>0.16912469626074336</v>
      </c>
      <c r="D39" s="209">
        <f t="shared" si="6"/>
        <v>0.23088131676490425</v>
      </c>
      <c r="E39" s="209">
        <f t="shared" si="6"/>
        <v>0.21347703906256502</v>
      </c>
      <c r="F39" s="209">
        <f t="shared" si="6"/>
        <v>0.16686447176874886</v>
      </c>
      <c r="G39" s="209">
        <f t="shared" si="6"/>
        <v>0.1696603092864348</v>
      </c>
      <c r="H39" s="209">
        <f t="shared" si="6"/>
        <v>0.15834871778790136</v>
      </c>
      <c r="I39" s="209">
        <f t="shared" si="6"/>
        <v>0.15799756684327426</v>
      </c>
      <c r="J39" s="209">
        <f t="shared" si="6"/>
        <v>0.15792623048440663</v>
      </c>
    </row>
    <row r="40" spans="2:10" x14ac:dyDescent="0.25">
      <c r="B40" s="207" t="s">
        <v>6</v>
      </c>
      <c r="C40" s="209">
        <f t="shared" ref="C40:J40" si="7">C29/C$35</f>
        <v>0.13602702491321897</v>
      </c>
      <c r="D40" s="209">
        <f t="shared" si="7"/>
        <v>0.13560403729838036</v>
      </c>
      <c r="E40" s="209">
        <f t="shared" si="7"/>
        <v>0.10515094037494239</v>
      </c>
      <c r="F40" s="209">
        <f t="shared" si="7"/>
        <v>0.10005382934804899</v>
      </c>
      <c r="G40" s="209">
        <f t="shared" si="7"/>
        <v>9.9474930084491264E-2</v>
      </c>
      <c r="H40" s="209">
        <f t="shared" si="7"/>
        <v>9.4028737042792104E-2</v>
      </c>
      <c r="I40" s="209">
        <f t="shared" si="7"/>
        <v>9.4042784986723721E-2</v>
      </c>
      <c r="J40" s="209">
        <f t="shared" si="7"/>
        <v>9.4173537337809601E-2</v>
      </c>
    </row>
    <row r="41" spans="2:10" x14ac:dyDescent="0.25">
      <c r="B41" s="207" t="s">
        <v>7</v>
      </c>
      <c r="C41" s="209">
        <f t="shared" ref="C41:J41" si="8">C30/C$35</f>
        <v>0.16009896876325697</v>
      </c>
      <c r="D41" s="209">
        <f t="shared" si="8"/>
        <v>0.18012664254617833</v>
      </c>
      <c r="E41" s="209">
        <f t="shared" si="8"/>
        <v>0.10360492344234914</v>
      </c>
      <c r="F41" s="209">
        <f t="shared" si="8"/>
        <v>7.6168637427486877E-2</v>
      </c>
      <c r="G41" s="209">
        <f t="shared" si="8"/>
        <v>7.4825610811718096E-2</v>
      </c>
      <c r="H41" s="209">
        <f t="shared" si="8"/>
        <v>7.1567888163526536E-2</v>
      </c>
      <c r="I41" s="209">
        <f t="shared" si="8"/>
        <v>7.1346188777975689E-2</v>
      </c>
      <c r="J41" s="209">
        <f t="shared" si="8"/>
        <v>7.1555831196577421E-2</v>
      </c>
    </row>
    <row r="42" spans="2:10" x14ac:dyDescent="0.25">
      <c r="B42" s="207" t="s">
        <v>8</v>
      </c>
      <c r="C42" s="209">
        <f t="shared" ref="C42:J42" si="9">C31/C$35</f>
        <v>0.13759286669088819</v>
      </c>
      <c r="D42" s="209">
        <f t="shared" si="9"/>
        <v>0.11757851918434541</v>
      </c>
      <c r="E42" s="209">
        <f t="shared" si="9"/>
        <v>0.11457401013399457</v>
      </c>
      <c r="F42" s="209">
        <f t="shared" si="9"/>
        <v>0.13914176253919786</v>
      </c>
      <c r="G42" s="209">
        <f t="shared" si="9"/>
        <v>0.14026237449857776</v>
      </c>
      <c r="H42" s="209">
        <f t="shared" si="9"/>
        <v>0.13674652337675927</v>
      </c>
      <c r="I42" s="209">
        <f t="shared" si="9"/>
        <v>0.13449579945573031</v>
      </c>
      <c r="J42" s="209">
        <f t="shared" si="9"/>
        <v>0.13506390014383998</v>
      </c>
    </row>
    <row r="43" spans="2:10" x14ac:dyDescent="0.25">
      <c r="B43" s="207" t="s">
        <v>1</v>
      </c>
      <c r="C43" s="209">
        <f t="shared" ref="C43:J43" si="10">C32/C$35</f>
        <v>0.15070843627543662</v>
      </c>
      <c r="D43" s="209">
        <f t="shared" si="10"/>
        <v>0.12905734627153095</v>
      </c>
      <c r="E43" s="209">
        <f t="shared" si="10"/>
        <v>0.11533058330954742</v>
      </c>
      <c r="F43" s="209">
        <f t="shared" si="10"/>
        <v>0.29032890089503066</v>
      </c>
      <c r="G43" s="209">
        <f t="shared" si="10"/>
        <v>0.28159997704151607</v>
      </c>
      <c r="H43" s="209">
        <f t="shared" si="10"/>
        <v>0.30158297433003489</v>
      </c>
      <c r="I43" s="209">
        <f t="shared" si="10"/>
        <v>0.30071501531680878</v>
      </c>
      <c r="J43" s="209">
        <f t="shared" si="10"/>
        <v>0.30460588575041958</v>
      </c>
    </row>
    <row r="44" spans="2:10" x14ac:dyDescent="0.25">
      <c r="B44" s="207" t="s">
        <v>2</v>
      </c>
      <c r="C44" s="209">
        <f t="shared" ref="C44:J44" si="11">C33/C$35</f>
        <v>6.5813807473797489E-2</v>
      </c>
      <c r="D44" s="209">
        <f t="shared" si="11"/>
        <v>0.10562716271028967</v>
      </c>
      <c r="E44" s="209">
        <f t="shared" si="11"/>
        <v>0.12906870376863902</v>
      </c>
      <c r="F44" s="209">
        <f t="shared" si="11"/>
        <v>0.16343213879967966</v>
      </c>
      <c r="G44" s="209">
        <f t="shared" si="11"/>
        <v>0.16931798920354116</v>
      </c>
      <c r="H44" s="209">
        <f t="shared" si="11"/>
        <v>0.17390888443260227</v>
      </c>
      <c r="I44" s="209">
        <f t="shared" si="11"/>
        <v>0.17708159348572702</v>
      </c>
      <c r="J44" s="209">
        <f t="shared" si="11"/>
        <v>0.1732097848744347</v>
      </c>
    </row>
    <row r="45" spans="2:10" x14ac:dyDescent="0.25">
      <c r="B45" s="207" t="s">
        <v>4</v>
      </c>
      <c r="C45" s="209">
        <f t="shared" ref="C45:J45" si="12">C34/C$35</f>
        <v>0.18063419962265848</v>
      </c>
      <c r="D45" s="209">
        <f t="shared" si="12"/>
        <v>0.10112497522437096</v>
      </c>
      <c r="E45" s="209">
        <f t="shared" si="12"/>
        <v>0.21879379990796244</v>
      </c>
      <c r="F45" s="209">
        <f t="shared" si="12"/>
        <v>6.4010259221807142E-2</v>
      </c>
      <c r="G45" s="209">
        <f t="shared" si="12"/>
        <v>6.4858809073720949E-2</v>
      </c>
      <c r="H45" s="209">
        <f t="shared" si="12"/>
        <v>6.3816274866383554E-2</v>
      </c>
      <c r="I45" s="209">
        <f t="shared" si="12"/>
        <v>6.4321051133760271E-2</v>
      </c>
      <c r="J45" s="209">
        <f t="shared" si="12"/>
        <v>6.3464830212511952E-2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17"/>
  <sheetViews>
    <sheetView showGridLines="0" zoomScale="70" zoomScaleNormal="70" workbookViewId="0">
      <selection activeCell="N4" sqref="N4"/>
    </sheetView>
  </sheetViews>
  <sheetFormatPr defaultRowHeight="15" x14ac:dyDescent="0.25"/>
  <cols>
    <col min="1" max="1" width="8" customWidth="1" collapsed="1"/>
    <col min="2" max="2" width="10.42578125" style="129" customWidth="1" collapsed="1"/>
    <col min="3" max="6" width="9.5703125" style="200" customWidth="1" collapsed="1"/>
    <col min="7" max="7" width="9.5703125" style="202" customWidth="1" collapsed="1"/>
    <col min="8" max="8" width="9.5703125" style="198" customWidth="1" collapsed="1"/>
    <col min="9" max="9" width="9.5703125" style="200" customWidth="1" collapsed="1"/>
    <col min="10" max="10" width="12.42578125" style="200" bestFit="1" customWidth="1" collapsed="1"/>
    <col min="11" max="11" width="9.5703125" style="202" customWidth="1" collapsed="1"/>
    <col min="12" max="14" width="9.5703125" style="200" customWidth="1" collapsed="1"/>
    <col min="15" max="15" width="9.5703125" style="202" customWidth="1" collapsed="1"/>
    <col min="16" max="16" width="9.5703125" style="206" customWidth="1" collapsed="1"/>
    <col min="17" max="17" width="9.5703125" style="200" customWidth="1" collapsed="1"/>
    <col min="18" max="18" width="9.5703125" style="198" customWidth="1" collapsed="1"/>
    <col min="19" max="19" width="11.85546875" style="200" customWidth="1" collapsed="1"/>
    <col min="20" max="20" width="10.140625" style="198" bestFit="1" customWidth="1" collapsed="1"/>
    <col min="21" max="21" width="10.28515625" style="198" bestFit="1" customWidth="1" collapsed="1"/>
    <col min="22" max="22" width="17.140625" style="216" bestFit="1" customWidth="1" collapsed="1"/>
    <col min="23" max="23" width="17.140625" style="216" customWidth="1" collapsed="1"/>
    <col min="24" max="24" width="10.28515625" style="218" customWidth="1" collapsed="1"/>
    <col min="26" max="26" width="13.42578125" bestFit="1" customWidth="1" collapsed="1"/>
    <col min="27" max="27" width="11" bestFit="1" customWidth="1" collapsed="1"/>
  </cols>
  <sheetData>
    <row r="1" spans="1:28" x14ac:dyDescent="0.25">
      <c r="J1" s="206"/>
      <c r="S1" s="200">
        <f>700000-S5</f>
        <v>62540.687211913872</v>
      </c>
    </row>
    <row r="2" spans="1:28" x14ac:dyDescent="0.25">
      <c r="B2" s="129">
        <v>1</v>
      </c>
      <c r="C2" s="200">
        <v>2</v>
      </c>
      <c r="D2" s="129">
        <v>3</v>
      </c>
      <c r="E2" s="200">
        <v>4</v>
      </c>
      <c r="F2" s="129">
        <v>5</v>
      </c>
      <c r="G2" s="200">
        <v>6</v>
      </c>
      <c r="H2" s="129">
        <v>7</v>
      </c>
      <c r="I2" s="200">
        <v>8</v>
      </c>
      <c r="J2" s="129">
        <v>9</v>
      </c>
      <c r="K2" s="200">
        <v>10</v>
      </c>
      <c r="L2" s="129">
        <v>11</v>
      </c>
      <c r="M2" s="200">
        <v>12</v>
      </c>
      <c r="N2" s="129">
        <v>13</v>
      </c>
      <c r="O2" s="200">
        <v>14</v>
      </c>
      <c r="P2" s="129">
        <v>15</v>
      </c>
      <c r="Q2" s="200">
        <v>16</v>
      </c>
      <c r="R2" s="129">
        <v>17</v>
      </c>
      <c r="S2" s="200">
        <v>18</v>
      </c>
      <c r="T2" s="129">
        <v>19</v>
      </c>
      <c r="U2" s="200">
        <v>20</v>
      </c>
      <c r="X2" s="354"/>
      <c r="AA2" s="28">
        <f>Z3-S4</f>
        <v>11140.738585829386</v>
      </c>
    </row>
    <row r="3" spans="1:28" ht="38.25" x14ac:dyDescent="0.25">
      <c r="B3" s="131" t="s">
        <v>91</v>
      </c>
      <c r="C3" s="199" t="s">
        <v>76</v>
      </c>
      <c r="D3" s="199" t="s">
        <v>77</v>
      </c>
      <c r="E3" s="199" t="s">
        <v>78</v>
      </c>
      <c r="F3" s="199" t="s">
        <v>70</v>
      </c>
      <c r="G3" s="201" t="s">
        <v>71</v>
      </c>
      <c r="H3" s="197" t="s">
        <v>88</v>
      </c>
      <c r="I3" s="199" t="s">
        <v>84</v>
      </c>
      <c r="J3" s="199" t="s">
        <v>85</v>
      </c>
      <c r="K3" s="201" t="s">
        <v>87</v>
      </c>
      <c r="L3" s="199" t="s">
        <v>79</v>
      </c>
      <c r="M3" s="199" t="s">
        <v>80</v>
      </c>
      <c r="N3" s="199" t="s">
        <v>81</v>
      </c>
      <c r="O3" s="201" t="s">
        <v>11</v>
      </c>
      <c r="P3" s="203" t="s">
        <v>82</v>
      </c>
      <c r="Q3" s="199" t="s">
        <v>83</v>
      </c>
      <c r="R3" s="197" t="s">
        <v>14</v>
      </c>
      <c r="S3" s="199" t="s">
        <v>0</v>
      </c>
      <c r="T3" s="197" t="s">
        <v>15</v>
      </c>
      <c r="U3" s="197" t="s">
        <v>86</v>
      </c>
      <c r="V3" s="355"/>
      <c r="W3" s="355"/>
      <c r="X3" s="217"/>
      <c r="Z3" s="15">
        <v>471477.18758582999</v>
      </c>
      <c r="AA3" s="28">
        <f>Z3-S4</f>
        <v>11140.738585829386</v>
      </c>
    </row>
    <row r="4" spans="1:28" x14ac:dyDescent="0.25">
      <c r="B4" s="130">
        <v>2016</v>
      </c>
      <c r="C4" s="137">
        <f>C27</f>
        <v>9051</v>
      </c>
      <c r="D4" s="137">
        <f t="shared" ref="D4:U4" si="0">D27</f>
        <v>1430</v>
      </c>
      <c r="E4" s="137">
        <f t="shared" si="0"/>
        <v>9565</v>
      </c>
      <c r="F4" s="137">
        <f t="shared" si="0"/>
        <v>5273</v>
      </c>
      <c r="G4" s="138">
        <f t="shared" si="0"/>
        <v>0.31161963611478333</v>
      </c>
      <c r="H4" s="136">
        <f t="shared" si="0"/>
        <v>1.8139578987293761</v>
      </c>
      <c r="I4" s="137">
        <f t="shared" si="0"/>
        <v>10917</v>
      </c>
      <c r="J4" s="137">
        <f t="shared" si="0"/>
        <v>5189</v>
      </c>
      <c r="K4" s="138">
        <f t="shared" si="0"/>
        <v>7.3717857650234406E-2</v>
      </c>
      <c r="L4" s="137">
        <f>L27</f>
        <v>2047.98</v>
      </c>
      <c r="M4" s="137">
        <f t="shared" si="0"/>
        <v>9845</v>
      </c>
      <c r="N4" s="137">
        <f t="shared" si="0"/>
        <v>16074</v>
      </c>
      <c r="O4" s="138">
        <f t="shared" si="0"/>
        <v>0.21117212748627132</v>
      </c>
      <c r="P4" s="204">
        <f t="shared" si="0"/>
        <v>1.6149993778773175</v>
      </c>
      <c r="Q4" s="137">
        <f t="shared" si="0"/>
        <v>25959.5</v>
      </c>
      <c r="R4" s="136">
        <f t="shared" si="0"/>
        <v>17.732870394268019</v>
      </c>
      <c r="S4" s="137">
        <f t="shared" si="0"/>
        <v>460336.4490000006</v>
      </c>
      <c r="T4" s="136">
        <f t="shared" si="0"/>
        <v>28.63857465472195</v>
      </c>
      <c r="U4" s="136">
        <f t="shared" si="0"/>
        <v>6.0476687380120415</v>
      </c>
      <c r="V4" s="363"/>
      <c r="W4" s="354"/>
      <c r="X4" s="218">
        <f>M4/L4</f>
        <v>4.8071758513266731</v>
      </c>
      <c r="Y4" s="220"/>
      <c r="Z4" s="143">
        <v>450048.71032794175</v>
      </c>
      <c r="AA4" s="28">
        <f>Z4-S4</f>
        <v>-10287.738672058855</v>
      </c>
    </row>
    <row r="5" spans="1:28" x14ac:dyDescent="0.25">
      <c r="A5" s="15"/>
      <c r="B5" s="130">
        <v>2017</v>
      </c>
      <c r="C5" s="137">
        <f>C42</f>
        <v>13705.167244593747</v>
      </c>
      <c r="D5" s="137">
        <f t="shared" ref="D5:U5" si="1">D42</f>
        <v>750</v>
      </c>
      <c r="E5" s="137">
        <f t="shared" si="1"/>
        <v>14155.057839367562</v>
      </c>
      <c r="F5" s="137">
        <f t="shared" si="1"/>
        <v>6913.1654117683993</v>
      </c>
      <c r="G5" s="138">
        <f t="shared" si="1"/>
        <v>0.27953116578003484</v>
      </c>
      <c r="H5" s="136">
        <f t="shared" si="1"/>
        <v>2.047550867981716</v>
      </c>
      <c r="I5" s="137">
        <f t="shared" si="1"/>
        <v>14825.057839367562</v>
      </c>
      <c r="J5" s="137">
        <f t="shared" si="1"/>
        <v>9899.7428726680482</v>
      </c>
      <c r="K5" s="138">
        <f t="shared" si="1"/>
        <v>8.3512169750083368E-2</v>
      </c>
      <c r="L5" s="137">
        <f t="shared" si="1"/>
        <v>2320.7922047865645</v>
      </c>
      <c r="M5" s="137">
        <f t="shared" si="1"/>
        <v>14770.314966699514</v>
      </c>
      <c r="N5" s="137">
        <f t="shared" si="1"/>
        <v>21510.821167349066</v>
      </c>
      <c r="O5" s="138">
        <f t="shared" si="1"/>
        <v>0.17422206803115001</v>
      </c>
      <c r="P5" s="204">
        <f t="shared" si="1"/>
        <v>1.445418862435274</v>
      </c>
      <c r="Q5" s="137">
        <f t="shared" si="1"/>
        <v>31092.146661758299</v>
      </c>
      <c r="R5" s="136">
        <f t="shared" si="1"/>
        <v>20.502261221227528</v>
      </c>
      <c r="S5" s="137">
        <f t="shared" si="1"/>
        <v>637459.31278808613</v>
      </c>
      <c r="T5" s="136">
        <f t="shared" si="1"/>
        <v>29.634355091737525</v>
      </c>
      <c r="U5" s="136">
        <f t="shared" si="1"/>
        <v>5.1629586288519516</v>
      </c>
      <c r="V5" s="363">
        <f>5.9-4.8</f>
        <v>1.1000000000000005</v>
      </c>
      <c r="W5" s="354"/>
      <c r="X5" s="218">
        <f t="shared" ref="X5:X10" si="2">M5/L5</f>
        <v>6.3643418554389237</v>
      </c>
      <c r="Y5" s="220">
        <f>S5/S4-1</f>
        <v>0.38476828018475095</v>
      </c>
      <c r="Z5" s="143">
        <v>721970.33417667029</v>
      </c>
      <c r="AA5" s="28">
        <f t="shared" ref="AA5:AA10" si="3">Z5-S5</f>
        <v>84511.021388584166</v>
      </c>
      <c r="AB5" s="19">
        <v>0.5</v>
      </c>
    </row>
    <row r="6" spans="1:28" x14ac:dyDescent="0.25">
      <c r="A6" s="15"/>
      <c r="B6" s="130">
        <v>2018</v>
      </c>
      <c r="C6" s="137">
        <f>C57</f>
        <v>16098.423755736818</v>
      </c>
      <c r="D6" s="137">
        <f t="shared" ref="D6:U6" si="4">D57</f>
        <v>600</v>
      </c>
      <c r="E6" s="137">
        <f t="shared" si="4"/>
        <v>17716.659298901272</v>
      </c>
      <c r="F6" s="137">
        <f t="shared" si="4"/>
        <v>9021.5375501682611</v>
      </c>
      <c r="G6" s="138">
        <f t="shared" si="4"/>
        <v>0.30466396981665128</v>
      </c>
      <c r="H6" s="136">
        <f t="shared" si="4"/>
        <v>1.9638181629661162</v>
      </c>
      <c r="I6" s="137">
        <f t="shared" si="4"/>
        <v>18316.659298901272</v>
      </c>
      <c r="J6" s="137">
        <f t="shared" si="4"/>
        <v>16252.631886519514</v>
      </c>
      <c r="K6" s="138">
        <f t="shared" si="4"/>
        <v>9.4976460881316394E-2</v>
      </c>
      <c r="L6" s="137">
        <f t="shared" si="4"/>
        <v>2830.3280621190202</v>
      </c>
      <c r="M6" s="137">
        <f t="shared" si="4"/>
        <v>16834.34237908127</v>
      </c>
      <c r="N6" s="137">
        <f t="shared" si="4"/>
        <v>29856.459940686029</v>
      </c>
      <c r="O6" s="138">
        <f t="shared" si="4"/>
        <v>0.17239458299750732</v>
      </c>
      <c r="P6" s="204">
        <f t="shared" si="4"/>
        <v>1.8133805759916781</v>
      </c>
      <c r="Q6" s="137">
        <f t="shared" si="4"/>
        <v>54141.124524313695</v>
      </c>
      <c r="R6" s="136">
        <f t="shared" si="4"/>
        <v>18.498819263395042</v>
      </c>
      <c r="S6" s="137">
        <f t="shared" si="4"/>
        <v>1001546.8772922439</v>
      </c>
      <c r="T6" s="136">
        <f t="shared" si="4"/>
        <v>33.545399531021253</v>
      </c>
      <c r="U6" s="136">
        <f t="shared" si="4"/>
        <v>5.7830451636351858</v>
      </c>
      <c r="V6" s="356"/>
      <c r="W6" s="354"/>
      <c r="X6" s="218">
        <f t="shared" si="2"/>
        <v>5.9478413843226621</v>
      </c>
      <c r="Y6" s="220">
        <f t="shared" ref="Y6:Y10" si="5">S6/S5-1</f>
        <v>0.57115420106066161</v>
      </c>
      <c r="Z6" s="143">
        <v>1083092.045304813</v>
      </c>
      <c r="AA6" s="28">
        <f t="shared" si="3"/>
        <v>81545.168012569076</v>
      </c>
      <c r="AB6" s="19">
        <v>0.5</v>
      </c>
    </row>
    <row r="7" spans="1:28" x14ac:dyDescent="0.25">
      <c r="A7" s="15"/>
      <c r="B7" s="130">
        <v>2019</v>
      </c>
      <c r="C7" s="137">
        <f>C72</f>
        <v>20355.78028204375</v>
      </c>
      <c r="D7" s="137">
        <f t="shared" ref="D7:U7" si="6">D72</f>
        <v>460</v>
      </c>
      <c r="E7" s="137">
        <f t="shared" si="6"/>
        <v>22330.281208514662</v>
      </c>
      <c r="F7" s="137">
        <f t="shared" si="6"/>
        <v>11223.617995841843</v>
      </c>
      <c r="G7" s="138">
        <f t="shared" si="6"/>
        <v>0.30285612314611549</v>
      </c>
      <c r="H7" s="136">
        <f t="shared" si="6"/>
        <v>1.9895795826967422</v>
      </c>
      <c r="I7" s="137">
        <f t="shared" si="6"/>
        <v>22790.281208514662</v>
      </c>
      <c r="J7" s="137">
        <f t="shared" si="6"/>
        <v>18528.926585372046</v>
      </c>
      <c r="K7" s="138">
        <f t="shared" si="6"/>
        <v>8.9275666976915871E-2</v>
      </c>
      <c r="L7" s="137">
        <f t="shared" si="6"/>
        <v>3481.9386258494014</v>
      </c>
      <c r="M7" s="137">
        <f t="shared" si="6"/>
        <v>21095.697002223889</v>
      </c>
      <c r="N7" s="137">
        <f t="shared" si="6"/>
        <v>38407.397738450753</v>
      </c>
      <c r="O7" s="138">
        <f>O72</f>
        <v>0.1813306062387498</v>
      </c>
      <c r="P7" s="204">
        <f t="shared" si="6"/>
        <v>1.8921608018808167</v>
      </c>
      <c r="Q7" s="137">
        <f t="shared" si="6"/>
        <v>72672.972502942444</v>
      </c>
      <c r="R7" s="136">
        <f t="shared" si="6"/>
        <v>19.43604814751782</v>
      </c>
      <c r="S7" s="137">
        <f t="shared" si="6"/>
        <v>1412475.392590428</v>
      </c>
      <c r="T7" s="136">
        <f t="shared" si="6"/>
        <v>36.776128448201483</v>
      </c>
      <c r="U7" s="136">
        <f t="shared" si="6"/>
        <v>6.6686376666265073</v>
      </c>
      <c r="V7" s="364"/>
      <c r="W7" s="354"/>
      <c r="X7" s="218">
        <f t="shared" si="2"/>
        <v>6.0586067903703213</v>
      </c>
      <c r="Y7" s="220">
        <f t="shared" si="5"/>
        <v>0.41029384107228184</v>
      </c>
      <c r="Z7" s="143">
        <v>1514852.8884563446</v>
      </c>
      <c r="AA7" s="28">
        <f t="shared" si="3"/>
        <v>102377.4958659166</v>
      </c>
      <c r="AB7" s="19">
        <v>0.4</v>
      </c>
    </row>
    <row r="8" spans="1:28" x14ac:dyDescent="0.25">
      <c r="B8" s="130">
        <v>2020</v>
      </c>
      <c r="C8" s="137">
        <f>C87</f>
        <v>23349.689755561223</v>
      </c>
      <c r="D8" s="137">
        <f t="shared" ref="D8:U8" si="7">D87</f>
        <v>240</v>
      </c>
      <c r="E8" s="137">
        <f t="shared" si="7"/>
        <v>25380.527923675316</v>
      </c>
      <c r="F8" s="137">
        <f t="shared" si="7"/>
        <v>12846.97779599368</v>
      </c>
      <c r="G8" s="138">
        <f t="shared" si="7"/>
        <v>0.30135731128464655</v>
      </c>
      <c r="H8" s="136">
        <f t="shared" si="7"/>
        <v>1.9756030038123218</v>
      </c>
      <c r="I8" s="137">
        <f t="shared" si="7"/>
        <v>25620.527923675316</v>
      </c>
      <c r="J8" s="137">
        <f t="shared" si="7"/>
        <v>22695.324984941144</v>
      </c>
      <c r="K8" s="138">
        <f t="shared" si="7"/>
        <v>9.0261867532488993E-2</v>
      </c>
      <c r="L8" s="137">
        <f t="shared" si="7"/>
        <v>3821.8558773899308</v>
      </c>
      <c r="M8" s="137">
        <f t="shared" si="7"/>
        <v>24020.899940958065</v>
      </c>
      <c r="N8" s="137">
        <f t="shared" si="7"/>
        <v>46086.966303335619</v>
      </c>
      <c r="O8" s="138">
        <f t="shared" si="7"/>
        <v>0.18118518027499209</v>
      </c>
      <c r="P8" s="204">
        <f t="shared" si="7"/>
        <v>1.9623890073168617</v>
      </c>
      <c r="Q8" s="137">
        <f t="shared" si="7"/>
        <v>90440.556054248445</v>
      </c>
      <c r="R8" s="136">
        <f t="shared" si="7"/>
        <v>20.709973514797404</v>
      </c>
      <c r="S8" s="137">
        <f t="shared" si="7"/>
        <v>1873021.5205470354</v>
      </c>
      <c r="T8" s="136">
        <f t="shared" si="7"/>
        <v>40.641024367261778</v>
      </c>
      <c r="U8" s="136">
        <f t="shared" si="7"/>
        <v>7.3635513265426722</v>
      </c>
      <c r="V8" s="356"/>
      <c r="W8" s="354"/>
      <c r="X8" s="218">
        <f t="shared" si="2"/>
        <v>6.2851401809957093</v>
      </c>
      <c r="Y8" s="220">
        <f t="shared" si="5"/>
        <v>0.32605603635471669</v>
      </c>
      <c r="Z8" s="143">
        <v>2066525.2717666051</v>
      </c>
      <c r="AA8" s="28">
        <f t="shared" si="3"/>
        <v>193503.75121956971</v>
      </c>
      <c r="AB8" s="19">
        <v>0.3</v>
      </c>
    </row>
    <row r="9" spans="1:28" x14ac:dyDescent="0.25">
      <c r="B9" s="130">
        <v>2021</v>
      </c>
      <c r="C9" s="137">
        <f>C102</f>
        <v>26596.280402386583</v>
      </c>
      <c r="D9" s="137">
        <f t="shared" ref="D9:U9" si="8">D102</f>
        <v>240</v>
      </c>
      <c r="E9" s="137">
        <f t="shared" si="8"/>
        <v>29098.225893770752</v>
      </c>
      <c r="F9" s="137">
        <f t="shared" si="8"/>
        <v>14715.427190666402</v>
      </c>
      <c r="G9" s="138">
        <f t="shared" si="8"/>
        <v>0.3020636329522593</v>
      </c>
      <c r="H9" s="136">
        <f t="shared" si="8"/>
        <v>1.9773959339914353</v>
      </c>
      <c r="I9" s="137">
        <f t="shared" si="8"/>
        <v>29338.225893770752</v>
      </c>
      <c r="J9" s="137">
        <f t="shared" si="8"/>
        <v>25958.183154204391</v>
      </c>
      <c r="K9" s="138">
        <f t="shared" si="8"/>
        <v>9.102775204557334E-2</v>
      </c>
      <c r="L9" s="137">
        <f t="shared" si="8"/>
        <v>4436.4937334591868</v>
      </c>
      <c r="M9" s="137">
        <f t="shared" si="8"/>
        <v>27400.942680524426</v>
      </c>
      <c r="N9" s="137">
        <f t="shared" si="8"/>
        <v>53797.775160994308</v>
      </c>
      <c r="O9" s="138">
        <f t="shared" si="8"/>
        <v>0.18644317681259073</v>
      </c>
      <c r="P9" s="204">
        <f t="shared" si="8"/>
        <v>2.0343030562060562</v>
      </c>
      <c r="Q9" s="137">
        <f t="shared" si="8"/>
        <v>109440.97842709698</v>
      </c>
      <c r="R9" s="136">
        <f t="shared" si="8"/>
        <v>22.427855081996803</v>
      </c>
      <c r="S9" s="137">
        <f t="shared" si="8"/>
        <v>2454526.4041948696</v>
      </c>
      <c r="T9" s="136">
        <f t="shared" si="8"/>
        <v>45.625054137452629</v>
      </c>
      <c r="U9" s="136">
        <f t="shared" si="8"/>
        <v>8.5064800356331034</v>
      </c>
      <c r="V9" s="356"/>
      <c r="W9" s="354"/>
      <c r="X9" s="218">
        <f t="shared" si="2"/>
        <v>6.1762608777899892</v>
      </c>
      <c r="Y9" s="220">
        <f t="shared" si="5"/>
        <v>0.31046353566615692</v>
      </c>
      <c r="Z9" s="143">
        <v>2696278.0786708733</v>
      </c>
      <c r="AA9" s="28">
        <f t="shared" si="3"/>
        <v>241751.67447600374</v>
      </c>
      <c r="AB9" s="19">
        <v>0.3</v>
      </c>
    </row>
    <row r="10" spans="1:28" x14ac:dyDescent="0.25">
      <c r="B10" s="130">
        <v>2022</v>
      </c>
      <c r="C10" s="137">
        <f>C117</f>
        <v>30634.818165533597</v>
      </c>
      <c r="D10" s="137">
        <f t="shared" ref="D10:U10" si="9">D117</f>
        <v>240</v>
      </c>
      <c r="E10" s="137">
        <f t="shared" si="9"/>
        <v>33523.69917575975</v>
      </c>
      <c r="F10" s="137">
        <f t="shared" si="9"/>
        <v>16950.012530159358</v>
      </c>
      <c r="G10" s="138">
        <f t="shared" si="9"/>
        <v>0.3020646754561514</v>
      </c>
      <c r="H10" s="136">
        <f t="shared" si="9"/>
        <v>1.9777978993296101</v>
      </c>
      <c r="I10" s="137">
        <f t="shared" si="9"/>
        <v>33763.69917575975</v>
      </c>
      <c r="J10" s="137">
        <f t="shared" si="9"/>
        <v>29595.992148096313</v>
      </c>
      <c r="K10" s="138">
        <f t="shared" si="9"/>
        <v>9.0436661364802801E-2</v>
      </c>
      <c r="L10" s="137">
        <f t="shared" si="9"/>
        <v>5093.7421532826475</v>
      </c>
      <c r="M10" s="137">
        <f t="shared" si="9"/>
        <v>31568.649708187862</v>
      </c>
      <c r="N10" s="137">
        <f t="shared" si="9"/>
        <v>62061.549953808455</v>
      </c>
      <c r="O10" s="138">
        <f t="shared" si="9"/>
        <v>0.18725709949960986</v>
      </c>
      <c r="P10" s="204">
        <f t="shared" si="9"/>
        <v>2.1183781214886408</v>
      </c>
      <c r="Q10" s="137">
        <f t="shared" si="9"/>
        <v>131469.8296078222</v>
      </c>
      <c r="R10" s="136">
        <f t="shared" si="9"/>
        <v>24.413851265241764</v>
      </c>
      <c r="S10" s="137">
        <f t="shared" si="9"/>
        <v>3209684.8659120491</v>
      </c>
      <c r="T10" s="136">
        <f t="shared" si="9"/>
        <v>51.717768381565925</v>
      </c>
      <c r="U10" s="136">
        <f t="shared" si="9"/>
        <v>9.6845192997246681</v>
      </c>
      <c r="V10" s="356"/>
      <c r="W10" s="354"/>
      <c r="X10" s="218">
        <f t="shared" si="2"/>
        <v>6.1975358701349927</v>
      </c>
      <c r="Y10" s="220">
        <f t="shared" si="5"/>
        <v>0.30765953889377107</v>
      </c>
      <c r="Z10" s="143">
        <v>3308770.2414658391</v>
      </c>
      <c r="AA10" s="28">
        <f t="shared" si="3"/>
        <v>99085.375553790014</v>
      </c>
      <c r="AB10" s="19">
        <v>0.3</v>
      </c>
    </row>
    <row r="11" spans="1:28" x14ac:dyDescent="0.25">
      <c r="D11" s="206"/>
    </row>
    <row r="14" spans="1:28" ht="38.25" x14ac:dyDescent="0.25">
      <c r="B14" s="131">
        <v>2016</v>
      </c>
      <c r="C14" s="199" t="s">
        <v>76</v>
      </c>
      <c r="D14" s="199" t="s">
        <v>77</v>
      </c>
      <c r="E14" s="199" t="s">
        <v>78</v>
      </c>
      <c r="F14" s="199" t="s">
        <v>70</v>
      </c>
      <c r="G14" s="201" t="s">
        <v>71</v>
      </c>
      <c r="H14" s="197" t="s">
        <v>88</v>
      </c>
      <c r="I14" s="199" t="s">
        <v>84</v>
      </c>
      <c r="J14" s="199" t="s">
        <v>85</v>
      </c>
      <c r="K14" s="201" t="s">
        <v>87</v>
      </c>
      <c r="L14" s="199" t="s">
        <v>79</v>
      </c>
      <c r="M14" s="199" t="s">
        <v>80</v>
      </c>
      <c r="N14" s="199" t="s">
        <v>81</v>
      </c>
      <c r="O14" s="201" t="s">
        <v>11</v>
      </c>
      <c r="P14" s="203" t="s">
        <v>82</v>
      </c>
      <c r="Q14" s="199" t="s">
        <v>83</v>
      </c>
      <c r="R14" s="197" t="s">
        <v>14</v>
      </c>
      <c r="S14" s="199" t="s">
        <v>0</v>
      </c>
      <c r="T14" s="197" t="s">
        <v>15</v>
      </c>
      <c r="U14" s="197" t="s">
        <v>86</v>
      </c>
      <c r="V14" s="355"/>
      <c r="W14" s="355"/>
      <c r="X14" s="217"/>
    </row>
    <row r="15" spans="1:28" x14ac:dyDescent="0.25">
      <c r="A15" s="135">
        <v>1</v>
      </c>
      <c r="B15" s="130">
        <v>1</v>
      </c>
      <c r="C15" s="137">
        <f>INDEX('Total Agency'!$N$42:$CS$42,1,A15)</f>
        <v>4117</v>
      </c>
      <c r="D15" s="137">
        <f>INDEX('Total Agency'!$N$8:$CS$8,1,'Yearly Summary'!A15)</f>
        <v>14</v>
      </c>
      <c r="E15" s="137">
        <f>INDEX('Total Agency'!$N$15:$CS$15,1,'Yearly Summary'!A15)</f>
        <v>191</v>
      </c>
      <c r="F15" s="137">
        <f>INDEX('Total Agency'!$N$13:$CS$13,1,'Yearly Summary'!A15)</f>
        <v>155</v>
      </c>
      <c r="G15" s="138">
        <f>INDEX('Total Agency'!$N$12:$CS$12,1,'Yearly Summary'!A15)</f>
        <v>0.15469061876247506</v>
      </c>
      <c r="H15" s="136">
        <f>INDEX('Total Agency'!$N$14:$CS$14,1,'Yearly Summary'!A15)</f>
        <v>1.232258064516129</v>
      </c>
      <c r="I15" s="137">
        <f>INDEX('Total Agency'!$N$34:$CS$34,1,'Yearly Summary'!A15)</f>
        <v>205</v>
      </c>
      <c r="J15" s="137">
        <f>INDEX('Total Agency'!$N$43:$CS$43,1,'Yearly Summary'!A15)</f>
        <v>166</v>
      </c>
      <c r="K15" s="138">
        <f>INDEX('Total Agency'!$N$44:$CS$44,1,'Yearly Summary'!A15)</f>
        <v>4.0320621811999031E-2</v>
      </c>
      <c r="L15" s="137">
        <f>INDEX('Total Agency'!$N$11:$CS$11,1,'Yearly Summary'!A15)</f>
        <v>1002</v>
      </c>
      <c r="M15" s="137">
        <f>INDEX('Total Agency'!$N$40:$CS$40,1,'Yearly Summary'!A15)</f>
        <v>4156</v>
      </c>
      <c r="N15" s="137">
        <f>INDEX('Total Agency'!$N$55:$CS$55,1,'Yearly Summary'!A15)</f>
        <v>635</v>
      </c>
      <c r="O15" s="138">
        <f>INDEX('Total Agency'!$N$66:$CS$66,1,'Yearly Summary'!A15)</f>
        <v>0.15279114533205004</v>
      </c>
      <c r="P15" s="204">
        <f>INDEX('Total Agency'!$N$88:$CS$88,1,'Yearly Summary'!A15)</f>
        <v>1.2598425196850394</v>
      </c>
      <c r="Q15" s="137">
        <f>INDEX('Total Agency'!$N$77:$CS$77,1,'Yearly Summary'!A15)</f>
        <v>800</v>
      </c>
      <c r="R15" s="136">
        <f>INDEX('Total Agency'!$N$99:$CS$99,1,'Yearly Summary'!A15)</f>
        <v>16.047856249999999</v>
      </c>
      <c r="S15" s="137">
        <f>INDEX('Total Agency'!$N$29:$CS$29,1,'Yearly Summary'!A15)</f>
        <v>12838.284999999998</v>
      </c>
      <c r="T15" s="136">
        <f>INDEX('Total Agency'!$N$110:$CS$110,1,'Yearly Summary'!A15)</f>
        <v>20.217771653543306</v>
      </c>
      <c r="U15" s="136">
        <f>INDEX('Total Agency'!$N$121:$CS$121,1,'Yearly Summary'!A15)</f>
        <v>3.0890964870067368</v>
      </c>
      <c r="V15" s="354"/>
      <c r="W15" s="354"/>
    </row>
    <row r="16" spans="1:28" x14ac:dyDescent="0.25">
      <c r="A16" s="135">
        <v>2</v>
      </c>
      <c r="B16" s="130">
        <v>2</v>
      </c>
      <c r="C16" s="137">
        <f>INDEX('Total Agency'!$N$42:$CS$42,1,A16)</f>
        <v>4156</v>
      </c>
      <c r="D16" s="137">
        <f>INDEX('Total Agency'!$N$8:$CS$8,1,'Yearly Summary'!A16)</f>
        <v>11</v>
      </c>
      <c r="E16" s="137">
        <f>INDEX('Total Agency'!$N$15:$CS$15,1,'Yearly Summary'!A16)</f>
        <v>188</v>
      </c>
      <c r="F16" s="137">
        <f>INDEX('Total Agency'!$N$13:$CS$13,1,'Yearly Summary'!A16)</f>
        <v>129</v>
      </c>
      <c r="G16" s="138">
        <f>INDEX('Total Agency'!$N$12:$CS$12,1,'Yearly Summary'!A16)</f>
        <v>0.12990936555891239</v>
      </c>
      <c r="H16" s="136">
        <f>INDEX('Total Agency'!$N$14:$CS$14,1,'Yearly Summary'!A16)</f>
        <v>1.4573643410852712</v>
      </c>
      <c r="I16" s="137">
        <f>INDEX('Total Agency'!$N$34:$CS$34,1,'Yearly Summary'!A16)</f>
        <v>196</v>
      </c>
      <c r="J16" s="137">
        <f>INDEX('Total Agency'!$N$43:$CS$43,1,'Yearly Summary'!A16)</f>
        <v>285</v>
      </c>
      <c r="K16" s="138">
        <f>INDEX('Total Agency'!$N$44:$CS$44,1,'Yearly Summary'!A16)</f>
        <v>6.8575553416746871E-2</v>
      </c>
      <c r="L16" s="137">
        <f>INDEX('Total Agency'!$N$11:$CS$11,1,'Yearly Summary'!A16)</f>
        <v>993</v>
      </c>
      <c r="M16" s="137">
        <f>INDEX('Total Agency'!$N$40:$CS$40,1,'Yearly Summary'!A16)</f>
        <v>4067</v>
      </c>
      <c r="N16" s="137">
        <f>INDEX('Total Agency'!$N$55:$CS$55,1,'Yearly Summary'!A16)</f>
        <v>620</v>
      </c>
      <c r="O16" s="138">
        <f>INDEX('Total Agency'!$N$66:$CS$66,1,'Yearly Summary'!A16)</f>
        <v>0.15244652077698551</v>
      </c>
      <c r="P16" s="204">
        <f>INDEX('Total Agency'!$N$88:$CS$88,1,'Yearly Summary'!A16)</f>
        <v>1.2983870967741935</v>
      </c>
      <c r="Q16" s="137">
        <f>INDEX('Total Agency'!$N$77:$CS$77,1,'Yearly Summary'!A16)</f>
        <v>805</v>
      </c>
      <c r="R16" s="136">
        <f>INDEX('Total Agency'!$N$99:$CS$99,1,'Yearly Summary'!A16)</f>
        <v>17.109705590062077</v>
      </c>
      <c r="S16" s="137">
        <f>INDEX('Total Agency'!$N$29:$CS$29,1,'Yearly Summary'!A16)</f>
        <v>13773.312999999971</v>
      </c>
      <c r="T16" s="136">
        <f>INDEX('Total Agency'!$N$110:$CS$110,1,'Yearly Summary'!A16)</f>
        <v>22.215020967741889</v>
      </c>
      <c r="U16" s="136">
        <f>INDEX('Total Agency'!$N$121:$CS$121,1,'Yearly Summary'!A16)</f>
        <v>3.3866026555200324</v>
      </c>
      <c r="V16" s="354"/>
      <c r="W16" s="354"/>
    </row>
    <row r="17" spans="1:24" x14ac:dyDescent="0.25">
      <c r="A17" s="135">
        <v>3</v>
      </c>
      <c r="B17" s="130">
        <v>3</v>
      </c>
      <c r="C17" s="137">
        <f>INDEX('Total Agency'!$N$42:$CS$42,1,A17)</f>
        <v>4067</v>
      </c>
      <c r="D17" s="137">
        <f>INDEX('Total Agency'!$N$8:$CS$8,1,'Yearly Summary'!A17)</f>
        <v>65</v>
      </c>
      <c r="E17" s="137">
        <f>INDEX('Total Agency'!$N$15:$CS$15,1,'Yearly Summary'!A17)</f>
        <v>627</v>
      </c>
      <c r="F17" s="137">
        <f>INDEX('Total Agency'!$N$13:$CS$13,1,'Yearly Summary'!A17)</f>
        <v>352</v>
      </c>
      <c r="G17" s="138">
        <f>INDEX('Total Agency'!$N$12:$CS$12,1,'Yearly Summary'!A17)</f>
        <v>0.33684210526315789</v>
      </c>
      <c r="H17" s="136">
        <f>INDEX('Total Agency'!$N$14:$CS$14,1,'Yearly Summary'!A17)</f>
        <v>1.78125</v>
      </c>
      <c r="I17" s="137">
        <f>INDEX('Total Agency'!$N$34:$CS$34,1,'Yearly Summary'!A17)</f>
        <v>683</v>
      </c>
      <c r="J17" s="137">
        <f>INDEX('Total Agency'!$N$43:$CS$43,1,'Yearly Summary'!A17)</f>
        <v>424</v>
      </c>
      <c r="K17" s="138">
        <f>INDEX('Total Agency'!$N$44:$CS$44,1,'Yearly Summary'!A17)</f>
        <v>0.10425374969264814</v>
      </c>
      <c r="L17" s="137">
        <f>INDEX('Total Agency'!$N$11:$CS$11,1,'Yearly Summary'!A17)</f>
        <v>1045</v>
      </c>
      <c r="M17" s="137">
        <f>INDEX('Total Agency'!$N$40:$CS$40,1,'Yearly Summary'!A17)</f>
        <v>4326</v>
      </c>
      <c r="N17" s="137">
        <f>INDEX('Total Agency'!$N$55:$CS$55,1,'Yearly Summary'!A17)</f>
        <v>1116</v>
      </c>
      <c r="O17" s="138">
        <f>INDEX('Total Agency'!$N$66:$CS$66,1,'Yearly Summary'!A17)</f>
        <v>0.2579750346740638</v>
      </c>
      <c r="P17" s="204">
        <f>INDEX('Total Agency'!$N$88:$CS$88,1,'Yearly Summary'!A17)</f>
        <v>1.7114695340501793</v>
      </c>
      <c r="Q17" s="137">
        <f>INDEX('Total Agency'!$N$77:$CS$77,1,'Yearly Summary'!A17)</f>
        <v>1910</v>
      </c>
      <c r="R17" s="136">
        <f>INDEX('Total Agency'!$N$99:$CS$99,1,'Yearly Summary'!A17)</f>
        <v>17.897929842931934</v>
      </c>
      <c r="S17" s="137">
        <f>INDEX('Total Agency'!$N$29:$CS$29,1,'Yearly Summary'!A17)</f>
        <v>34185.045999999995</v>
      </c>
      <c r="T17" s="136">
        <f>INDEX('Total Agency'!$N$110:$CS$110,1,'Yearly Summary'!A17)</f>
        <v>30.631761648745513</v>
      </c>
      <c r="U17" s="136">
        <f>INDEX('Total Agency'!$N$121:$CS$121,1,'Yearly Summary'!A17)</f>
        <v>7.902229773462782</v>
      </c>
      <c r="V17" s="354"/>
      <c r="W17" s="354"/>
    </row>
    <row r="18" spans="1:24" x14ac:dyDescent="0.25">
      <c r="A18" s="135">
        <v>4</v>
      </c>
      <c r="B18" s="130">
        <v>4</v>
      </c>
      <c r="C18" s="137">
        <f>INDEX('Total Agency'!$N$42:$CS$42,1,A18)</f>
        <v>4326</v>
      </c>
      <c r="D18" s="137">
        <f>INDEX('Total Agency'!$N$8:$CS$8,1,'Yearly Summary'!A18)</f>
        <v>74</v>
      </c>
      <c r="E18" s="137">
        <f>INDEX('Total Agency'!$N$15:$CS$15,1,'Yearly Summary'!A18)</f>
        <v>481</v>
      </c>
      <c r="F18" s="137">
        <f>INDEX('Total Agency'!$N$13:$CS$13,1,'Yearly Summary'!A18)</f>
        <v>295</v>
      </c>
      <c r="G18" s="138">
        <f>INDEX('Total Agency'!$N$12:$CS$12,1,'Yearly Summary'!A18)</f>
        <v>0.26129317980513728</v>
      </c>
      <c r="H18" s="136">
        <f>INDEX('Total Agency'!$N$14:$CS$14,1,'Yearly Summary'!A18)</f>
        <v>1.6305084745762712</v>
      </c>
      <c r="I18" s="137">
        <f>INDEX('Total Agency'!$N$34:$CS$34,1,'Yearly Summary'!A18)</f>
        <v>545</v>
      </c>
      <c r="J18" s="137">
        <f>INDEX('Total Agency'!$N$43:$CS$43,1,'Yearly Summary'!A18)</f>
        <v>366</v>
      </c>
      <c r="K18" s="138">
        <f>INDEX('Total Agency'!$N$44:$CS$44,1,'Yearly Summary'!A18)</f>
        <v>8.4604715672676842E-2</v>
      </c>
      <c r="L18" s="137">
        <f>INDEX('Total Agency'!$N$11:$CS$11,1,'Yearly Summary'!A18)</f>
        <v>1129</v>
      </c>
      <c r="M18" s="137">
        <f>INDEX('Total Agency'!$N$40:$CS$40,1,'Yearly Summary'!A18)</f>
        <v>4505</v>
      </c>
      <c r="N18" s="137">
        <f>INDEX('Total Agency'!$N$55:$CS$55,1,'Yearly Summary'!A18)</f>
        <v>979</v>
      </c>
      <c r="O18" s="138">
        <f>INDEX('Total Agency'!$N$66:$CS$66,1,'Yearly Summary'!A18)</f>
        <v>0.21731409544950056</v>
      </c>
      <c r="P18" s="204">
        <f>INDEX('Total Agency'!$N$88:$CS$88,1,'Yearly Summary'!A18)</f>
        <v>1.5117466802860062</v>
      </c>
      <c r="Q18" s="137">
        <f>INDEX('Total Agency'!$N$77:$CS$77,1,'Yearly Summary'!A18)</f>
        <v>1480</v>
      </c>
      <c r="R18" s="136">
        <f>INDEX('Total Agency'!$N$99:$CS$99,1,'Yearly Summary'!A18)</f>
        <v>20.842603378378385</v>
      </c>
      <c r="S18" s="137">
        <f>INDEX('Total Agency'!$N$29:$CS$29,1,'Yearly Summary'!A18)</f>
        <v>30847.053000000011</v>
      </c>
      <c r="T18" s="136">
        <f>INDEX('Total Agency'!$N$110:$CS$110,1,'Yearly Summary'!A18)</f>
        <v>31.508736465781421</v>
      </c>
      <c r="U18" s="136">
        <f>INDEX('Total Agency'!$N$121:$CS$121,1,'Yearly Summary'!A18)</f>
        <v>6.847292563817982</v>
      </c>
      <c r="V18" s="354"/>
      <c r="W18" s="354"/>
    </row>
    <row r="19" spans="1:24" x14ac:dyDescent="0.25">
      <c r="A19" s="135">
        <v>5</v>
      </c>
      <c r="B19" s="130">
        <v>5</v>
      </c>
      <c r="C19" s="137">
        <f>INDEX('Total Agency'!$N$42:$CS$42,1,A19)</f>
        <v>4505</v>
      </c>
      <c r="D19" s="137">
        <f>INDEX('Total Agency'!$N$8:$CS$8,1,'Yearly Summary'!A19)</f>
        <v>131</v>
      </c>
      <c r="E19" s="137">
        <f>INDEX('Total Agency'!$N$15:$CS$15,1,'Yearly Summary'!A19)</f>
        <v>625</v>
      </c>
      <c r="F19" s="137">
        <f>INDEX('Total Agency'!$N$13:$CS$13,1,'Yearly Summary'!A19)</f>
        <v>375</v>
      </c>
      <c r="G19" s="138">
        <f>INDEX('Total Agency'!$N$12:$CS$12,1,'Yearly Summary'!A19)</f>
        <v>0.3094059405940594</v>
      </c>
      <c r="H19" s="136">
        <f>INDEX('Total Agency'!$N$14:$CS$14,1,'Yearly Summary'!A19)</f>
        <v>1.6666666666666667</v>
      </c>
      <c r="I19" s="137">
        <f>INDEX('Total Agency'!$N$34:$CS$34,1,'Yearly Summary'!A19)</f>
        <v>748</v>
      </c>
      <c r="J19" s="137">
        <f>INDEX('Total Agency'!$N$43:$CS$43,1,'Yearly Summary'!A19)</f>
        <v>323</v>
      </c>
      <c r="K19" s="138">
        <f>INDEX('Total Agency'!$N$44:$CS$44,1,'Yearly Summary'!A19)</f>
        <v>7.1698113207547168E-2</v>
      </c>
      <c r="L19" s="137">
        <f>INDEX('Total Agency'!$N$11:$CS$11,1,'Yearly Summary'!A19)</f>
        <v>1212</v>
      </c>
      <c r="M19" s="137">
        <f>INDEX('Total Agency'!$N$40:$CS$40,1,'Yearly Summary'!A19)</f>
        <v>4930</v>
      </c>
      <c r="N19" s="137">
        <f>INDEX('Total Agency'!$N$55:$CS$55,1,'Yearly Summary'!A19)</f>
        <v>1088</v>
      </c>
      <c r="O19" s="138">
        <f>INDEX('Total Agency'!$N$66:$CS$66,1,'Yearly Summary'!A19)</f>
        <v>0.22068965517241379</v>
      </c>
      <c r="P19" s="204">
        <f>INDEX('Total Agency'!$N$88:$CS$88,1,'Yearly Summary'!A19)</f>
        <v>1.4751838235294117</v>
      </c>
      <c r="Q19" s="137">
        <f>INDEX('Total Agency'!$N$77:$CS$77,1,'Yearly Summary'!A19)</f>
        <v>1605</v>
      </c>
      <c r="R19" s="136">
        <f>INDEX('Total Agency'!$N$99:$CS$99,1,'Yearly Summary'!A19)</f>
        <v>17.541184423676011</v>
      </c>
      <c r="S19" s="137">
        <f>INDEX('Total Agency'!$N$29:$CS$29,1,'Yearly Summary'!A19)</f>
        <v>28153.600999999995</v>
      </c>
      <c r="T19" s="136">
        <f>INDEX('Total Agency'!$N$110:$CS$110,1,'Yearly Summary'!A19)</f>
        <v>25.876471507352935</v>
      </c>
      <c r="U19" s="136">
        <f>INDEX('Total Agency'!$N$121:$CS$121,1,'Yearly Summary'!A19)</f>
        <v>5.7106695740365101</v>
      </c>
      <c r="V19" s="354"/>
      <c r="W19" s="354"/>
    </row>
    <row r="20" spans="1:24" x14ac:dyDescent="0.25">
      <c r="A20" s="135">
        <v>6</v>
      </c>
      <c r="B20" s="130">
        <v>6</v>
      </c>
      <c r="C20" s="137">
        <f>INDEX('Total Agency'!$N$42:$CS$42,1,A20)</f>
        <v>4930</v>
      </c>
      <c r="D20" s="137">
        <f>INDEX('Total Agency'!$N$8:$CS$8,1,'Yearly Summary'!A20)</f>
        <v>180</v>
      </c>
      <c r="E20" s="137">
        <f>INDEX('Total Agency'!$N$15:$CS$15,1,'Yearly Summary'!A20)</f>
        <v>1127</v>
      </c>
      <c r="F20" s="137">
        <f>INDEX('Total Agency'!$N$13:$CS$13,1,'Yearly Summary'!A20)</f>
        <v>534</v>
      </c>
      <c r="G20" s="138">
        <f>INDEX('Total Agency'!$N$12:$CS$12,1,'Yearly Summary'!A20)</f>
        <v>0.40639269406392692</v>
      </c>
      <c r="H20" s="136">
        <f>INDEX('Total Agency'!$N$14:$CS$14,1,'Yearly Summary'!A20)</f>
        <v>2.1104868913857677</v>
      </c>
      <c r="I20" s="137">
        <f>INDEX('Total Agency'!$N$34:$CS$34,1,'Yearly Summary'!A20)</f>
        <v>1300</v>
      </c>
      <c r="J20" s="137">
        <f>INDEX('Total Agency'!$N$43:$CS$43,1,'Yearly Summary'!A20)</f>
        <v>411</v>
      </c>
      <c r="K20" s="138">
        <f>INDEX('Total Agency'!$N$44:$CS$44,1,'Yearly Summary'!A20)</f>
        <v>8.3367139959432054E-2</v>
      </c>
      <c r="L20" s="137">
        <f>INDEX('Total Agency'!$N$11:$CS$11,1,'Yearly Summary'!A20)</f>
        <v>1314</v>
      </c>
      <c r="M20" s="137">
        <f>INDEX('Total Agency'!$N$40:$CS$40,1,'Yearly Summary'!A20)</f>
        <v>5819</v>
      </c>
      <c r="N20" s="137">
        <f>INDEX('Total Agency'!$N$55:$CS$55,1,'Yearly Summary'!A20)</f>
        <v>1647</v>
      </c>
      <c r="O20" s="138">
        <f>INDEX('Total Agency'!$N$66:$CS$66,1,'Yearly Summary'!A20)</f>
        <v>0.28303832273586527</v>
      </c>
      <c r="P20" s="204">
        <f>INDEX('Total Agency'!$N$88:$CS$88,1,'Yearly Summary'!A20)</f>
        <v>1.6721311475409837</v>
      </c>
      <c r="Q20" s="137">
        <f>INDEX('Total Agency'!$N$77:$CS$77,1,'Yearly Summary'!A20)</f>
        <v>2754</v>
      </c>
      <c r="R20" s="136">
        <f>INDEX('Total Agency'!$N$99:$CS$99,1,'Yearly Summary'!A20)</f>
        <v>15.312570806100243</v>
      </c>
      <c r="S20" s="137">
        <f>INDEX('Total Agency'!$N$29:$CS$29,1,'Yearly Summary'!A20)</f>
        <v>42170.820000000072</v>
      </c>
      <c r="T20" s="136">
        <f>INDEX('Total Agency'!$N$110:$CS$110,1,'Yearly Summary'!A20)</f>
        <v>25.604626593806966</v>
      </c>
      <c r="U20" s="136">
        <f>INDEX('Total Agency'!$N$121:$CS$121,1,'Yearly Summary'!A20)</f>
        <v>7.2470905653892546</v>
      </c>
      <c r="V20" s="354"/>
      <c r="W20" s="354"/>
    </row>
    <row r="21" spans="1:24" x14ac:dyDescent="0.25">
      <c r="A21" s="135">
        <v>7</v>
      </c>
      <c r="B21" s="130">
        <v>7</v>
      </c>
      <c r="C21" s="137">
        <f>INDEX('Total Agency'!$N$42:$CS$42,1,A21)</f>
        <v>5819</v>
      </c>
      <c r="D21" s="137">
        <f>INDEX('Total Agency'!$N$8:$CS$8,1,'Yearly Summary'!A21)</f>
        <v>103</v>
      </c>
      <c r="E21" s="137">
        <f>INDEX('Total Agency'!$N$15:$CS$15,1,'Yearly Summary'!A21)</f>
        <v>826</v>
      </c>
      <c r="F21" s="137">
        <f>INDEX('Total Agency'!$N$13:$CS$13,1,'Yearly Summary'!A21)</f>
        <v>455</v>
      </c>
      <c r="G21" s="138">
        <f>INDEX('Total Agency'!$N$12:$CS$12,1,'Yearly Summary'!A21)</f>
        <v>0.34100405082834007</v>
      </c>
      <c r="H21" s="136">
        <f>INDEX('Total Agency'!$N$14:$CS$14,1,'Yearly Summary'!A21)</f>
        <v>1.8153846153846154</v>
      </c>
      <c r="I21" s="137">
        <f>INDEX('Total Agency'!$N$34:$CS$34,1,'Yearly Summary'!A21)</f>
        <v>926</v>
      </c>
      <c r="J21" s="137">
        <f>INDEX('Total Agency'!$N$43:$CS$43,1,'Yearly Summary'!A21)</f>
        <v>410</v>
      </c>
      <c r="K21" s="138">
        <f>INDEX('Total Agency'!$N$44:$CS$44,1,'Yearly Summary'!A21)</f>
        <v>7.0458841725382373E-2</v>
      </c>
      <c r="L21" s="137">
        <f>INDEX('Total Agency'!$N$11:$CS$11,1,'Yearly Summary'!A21)</f>
        <v>1334.2950000000001</v>
      </c>
      <c r="M21" s="137">
        <f>INDEX('Total Agency'!$N$40:$CS$40,1,'Yearly Summary'!A21)</f>
        <v>6335</v>
      </c>
      <c r="N21" s="137">
        <f>INDEX('Total Agency'!$N$55:$CS$55,1,'Yearly Summary'!A21)</f>
        <v>1310</v>
      </c>
      <c r="O21" s="138">
        <f>INDEX('Total Agency'!$N$66:$CS$66,1,'Yearly Summary'!A21)</f>
        <v>0.20678768745067089</v>
      </c>
      <c r="P21" s="204">
        <f>INDEX('Total Agency'!$N$88:$CS$88,1,'Yearly Summary'!A21)</f>
        <v>1.3503816793893131</v>
      </c>
      <c r="Q21" s="137">
        <f>INDEX('Total Agency'!$N$77:$CS$77,1,'Yearly Summary'!A21)</f>
        <v>1769</v>
      </c>
      <c r="R21" s="136">
        <f>INDEX('Total Agency'!$N$99:$CS$99,1,'Yearly Summary'!A21)</f>
        <v>16.966228377614478</v>
      </c>
      <c r="S21" s="137">
        <f>INDEX('Total Agency'!$N$29:$CS$29,1,'Yearly Summary'!A21)</f>
        <v>30013.258000000013</v>
      </c>
      <c r="T21" s="136">
        <f>INDEX('Total Agency'!$N$110:$CS$110,1,'Yearly Summary'!A21)</f>
        <v>22.910883969465658</v>
      </c>
      <c r="U21" s="136">
        <f>INDEX('Total Agency'!$N$121:$CS$121,1,'Yearly Summary'!A21)</f>
        <v>4.7376887134964507</v>
      </c>
      <c r="V21" s="354"/>
      <c r="W21" s="354"/>
    </row>
    <row r="22" spans="1:24" x14ac:dyDescent="0.25">
      <c r="A22" s="135">
        <v>8</v>
      </c>
      <c r="B22" s="130">
        <v>8</v>
      </c>
      <c r="C22" s="137">
        <f>INDEX('Total Agency'!$N$42:$CS$42,1,A22)</f>
        <v>6335</v>
      </c>
      <c r="D22" s="137">
        <f>INDEX('Total Agency'!$N$8:$CS$8,1,'Yearly Summary'!A22)</f>
        <v>112</v>
      </c>
      <c r="E22" s="137">
        <f>INDEX('Total Agency'!$N$15:$CS$15,1,'Yearly Summary'!A22)</f>
        <v>949</v>
      </c>
      <c r="F22" s="137">
        <f>INDEX('Total Agency'!$N$13:$CS$13,1,'Yearly Summary'!A22)</f>
        <v>481</v>
      </c>
      <c r="G22" s="138">
        <f>INDEX('Total Agency'!$N$12:$CS$12,1,'Yearly Summary'!A22)</f>
        <v>0.32862374289462176</v>
      </c>
      <c r="H22" s="136">
        <f>INDEX('Total Agency'!$N$14:$CS$14,1,'Yearly Summary'!A22)</f>
        <v>1.972972972972973</v>
      </c>
      <c r="I22" s="137">
        <f>INDEX('Total Agency'!$N$34:$CS$34,1,'Yearly Summary'!A22)</f>
        <v>1052</v>
      </c>
      <c r="J22" s="137">
        <f>INDEX('Total Agency'!$N$43:$CS$43,1,'Yearly Summary'!A22)</f>
        <v>417</v>
      </c>
      <c r="K22" s="138">
        <f>INDEX('Total Agency'!$N$44:$CS$44,1,'Yearly Summary'!A22)</f>
        <v>6.5824782951854774E-2</v>
      </c>
      <c r="L22" s="137">
        <f>INDEX('Total Agency'!$N$11:$CS$11,1,'Yearly Summary'!A22)</f>
        <v>1463.68</v>
      </c>
      <c r="M22" s="137">
        <f>INDEX('Total Agency'!$N$40:$CS$40,1,'Yearly Summary'!A22)</f>
        <v>6970</v>
      </c>
      <c r="N22" s="137">
        <f>INDEX('Total Agency'!$N$55:$CS$55,1,'Yearly Summary'!A22)</f>
        <v>1420</v>
      </c>
      <c r="O22" s="138">
        <f>INDEX('Total Agency'!$N$66:$CS$66,1,'Yearly Summary'!A22)</f>
        <v>0.20373027259684362</v>
      </c>
      <c r="P22" s="204">
        <f>INDEX('Total Agency'!$N$88:$CS$88,1,'Yearly Summary'!A22)</f>
        <v>1.4003521126760563</v>
      </c>
      <c r="Q22" s="137">
        <f>INDEX('Total Agency'!$N$77:$CS$77,1,'Yearly Summary'!A22)</f>
        <v>1988.5</v>
      </c>
      <c r="R22" s="136">
        <f>INDEX('Total Agency'!$N$99:$CS$99,1,'Yearly Summary'!A22)</f>
        <v>16.020025647472984</v>
      </c>
      <c r="S22" s="137">
        <f>INDEX('Total Agency'!$N$29:$CS$29,1,'Yearly Summary'!A22)</f>
        <v>31855.821000000029</v>
      </c>
      <c r="T22" s="136">
        <f>INDEX('Total Agency'!$N$110:$CS$110,1,'Yearly Summary'!A22)</f>
        <v>22.433676760563401</v>
      </c>
      <c r="U22" s="136">
        <f>INDEX('Total Agency'!$N$121:$CS$121,1,'Yearly Summary'!A22)</f>
        <v>4.5704190817790575</v>
      </c>
      <c r="V22" s="354"/>
      <c r="W22" s="354"/>
    </row>
    <row r="23" spans="1:24" x14ac:dyDescent="0.25">
      <c r="A23" s="135">
        <v>9</v>
      </c>
      <c r="B23" s="130">
        <v>9</v>
      </c>
      <c r="C23" s="137">
        <f>INDEX('Total Agency'!$N$42:$CS$42,1,A23)</f>
        <v>6970</v>
      </c>
      <c r="D23" s="137">
        <f>INDEX('Total Agency'!$N$8:$CS$8,1,'Yearly Summary'!A23)</f>
        <v>192</v>
      </c>
      <c r="E23" s="137">
        <f>INDEX('Total Agency'!$N$15:$CS$15,1,'Yearly Summary'!A23)</f>
        <v>1083</v>
      </c>
      <c r="F23" s="137">
        <f>INDEX('Total Agency'!$N$13:$CS$13,1,'Yearly Summary'!A23)</f>
        <v>586</v>
      </c>
      <c r="G23" s="138">
        <f>INDEX('Total Agency'!$N$12:$CS$12,1,'Yearly Summary'!A23)</f>
        <v>0.35297802621434077</v>
      </c>
      <c r="H23" s="136">
        <f>INDEX('Total Agency'!$N$14:$CS$14,1,'Yearly Summary'!A23)</f>
        <v>1.848122866894198</v>
      </c>
      <c r="I23" s="137">
        <f>INDEX('Total Agency'!$N$34:$CS$34,1,'Yearly Summary'!A23)</f>
        <v>1267</v>
      </c>
      <c r="J23" s="137">
        <f>INDEX('Total Agency'!$N$43:$CS$43,1,'Yearly Summary'!A23)</f>
        <v>531</v>
      </c>
      <c r="K23" s="138">
        <f>INDEX('Total Agency'!$N$44:$CS$44,1,'Yearly Summary'!A23)</f>
        <v>7.6183644189383073E-2</v>
      </c>
      <c r="L23" s="137">
        <f>INDEX('Total Agency'!$N$11:$CS$11,1,'Yearly Summary'!A23)</f>
        <v>1660.16</v>
      </c>
      <c r="M23" s="137">
        <f>INDEX('Total Agency'!$N$40:$CS$40,1,'Yearly Summary'!A23)</f>
        <v>7706</v>
      </c>
      <c r="N23" s="137">
        <f>INDEX('Total Agency'!$N$55:$CS$55,1,'Yearly Summary'!A23)</f>
        <v>1734</v>
      </c>
      <c r="O23" s="138">
        <f>INDEX('Total Agency'!$N$66:$CS$66,1,'Yearly Summary'!A23)</f>
        <v>0.22501946535167403</v>
      </c>
      <c r="P23" s="204">
        <f>INDEX('Total Agency'!$N$88:$CS$88,1,'Yearly Summary'!A23)</f>
        <v>1.7303921568627452</v>
      </c>
      <c r="Q23" s="137">
        <f>INDEX('Total Agency'!$N$77:$CS$77,1,'Yearly Summary'!A23)</f>
        <v>3000.5</v>
      </c>
      <c r="R23" s="136">
        <f>INDEX('Total Agency'!$N$99:$CS$99,1,'Yearly Summary'!A23)</f>
        <v>16.349668721879709</v>
      </c>
      <c r="S23" s="137">
        <f>INDEX('Total Agency'!$N$29:$CS$29,1,'Yearly Summary'!A23)</f>
        <v>49057.181000000062</v>
      </c>
      <c r="T23" s="136">
        <f>INDEX('Total Agency'!$N$110:$CS$110,1,'Yearly Summary'!A23)</f>
        <v>28.291338523644789</v>
      </c>
      <c r="U23" s="136">
        <f>INDEX('Total Agency'!$N$121:$CS$121,1,'Yearly Summary'!A23)</f>
        <v>6.3661018686737689</v>
      </c>
      <c r="V23" s="354"/>
      <c r="W23" s="354"/>
    </row>
    <row r="24" spans="1:24" x14ac:dyDescent="0.25">
      <c r="A24" s="135">
        <v>10</v>
      </c>
      <c r="B24" s="130">
        <v>10</v>
      </c>
      <c r="C24" s="137">
        <f>INDEX('Total Agency'!$N$42:$CS$42,1,A24)</f>
        <v>7706</v>
      </c>
      <c r="D24" s="137">
        <f>INDEX('Total Agency'!$N$8:$CS$8,1,'Yearly Summary'!A24)</f>
        <v>176</v>
      </c>
      <c r="E24" s="137">
        <f>INDEX('Total Agency'!$N$15:$CS$15,1,'Yearly Summary'!A24)</f>
        <v>1014</v>
      </c>
      <c r="F24" s="137">
        <f>INDEX('Total Agency'!$N$13:$CS$13,1,'Yearly Summary'!A24)</f>
        <v>568</v>
      </c>
      <c r="G24" s="138">
        <f>INDEX('Total Agency'!$N$12:$CS$12,1,'Yearly Summary'!A24)</f>
        <v>0.32799286269052313</v>
      </c>
      <c r="H24" s="136">
        <f>INDEX('Total Agency'!$N$14:$CS$14,1,'Yearly Summary'!A24)</f>
        <v>1.7852112676056338</v>
      </c>
      <c r="I24" s="137">
        <f>INDEX('Total Agency'!$N$34:$CS$34,1,'Yearly Summary'!A24)</f>
        <v>1186</v>
      </c>
      <c r="J24" s="137">
        <f>INDEX('Total Agency'!$N$43:$CS$43,1,'Yearly Summary'!A24)</f>
        <v>484</v>
      </c>
      <c r="K24" s="138">
        <f>INDEX('Total Agency'!$N$44:$CS$44,1,'Yearly Summary'!A24)</f>
        <v>6.2808201401505323E-2</v>
      </c>
      <c r="L24" s="137">
        <f>INDEX('Total Agency'!$N$11:$CS$11,1,'Yearly Summary'!A24)</f>
        <v>1731.7450000000001</v>
      </c>
      <c r="M24" s="137">
        <f>INDEX('Total Agency'!$N$40:$CS$40,1,'Yearly Summary'!A24)</f>
        <v>8408</v>
      </c>
      <c r="N24" s="137">
        <f>INDEX('Total Agency'!$N$55:$CS$55,1,'Yearly Summary'!A24)</f>
        <v>1466</v>
      </c>
      <c r="O24" s="138">
        <f>INDEX('Total Agency'!$N$66:$CS$66,1,'Yearly Summary'!A24)</f>
        <v>0.17435775451950522</v>
      </c>
      <c r="P24" s="204">
        <f>INDEX('Total Agency'!$N$88:$CS$88,1,'Yearly Summary'!A24)</f>
        <v>1.4877216916780354</v>
      </c>
      <c r="Q24" s="137">
        <f>INDEX('Total Agency'!$N$77:$CS$77,1,'Yearly Summary'!A24)</f>
        <v>2181</v>
      </c>
      <c r="R24" s="136">
        <f>INDEX('Total Agency'!$N$99:$CS$99,1,'Yearly Summary'!A24)</f>
        <v>18.3943677212288</v>
      </c>
      <c r="S24" s="137">
        <f>INDEX('Total Agency'!$N$29:$CS$29,1,'Yearly Summary'!A24)</f>
        <v>40118.116000000016</v>
      </c>
      <c r="T24" s="136">
        <f>INDEX('Total Agency'!$N$110:$CS$110,1,'Yearly Summary'!A24)</f>
        <v>27.365699863574363</v>
      </c>
      <c r="U24" s="136">
        <f>INDEX('Total Agency'!$N$121:$CS$121,1,'Yearly Summary'!A24)</f>
        <v>4.7714219790675569</v>
      </c>
      <c r="V24" s="354"/>
      <c r="W24" s="354"/>
    </row>
    <row r="25" spans="1:24" x14ac:dyDescent="0.25">
      <c r="A25" s="135">
        <v>11</v>
      </c>
      <c r="B25" s="130">
        <v>11</v>
      </c>
      <c r="C25" s="137">
        <f>INDEX('Total Agency'!$N$42:$CS$42,1,A25)</f>
        <v>8408</v>
      </c>
      <c r="D25" s="137">
        <f>INDEX('Total Agency'!$N$8:$CS$8,1,'Yearly Summary'!A25)</f>
        <v>219</v>
      </c>
      <c r="E25" s="137">
        <f>INDEX('Total Agency'!$N$15:$CS$15,1,'Yearly Summary'!A25)</f>
        <v>1100</v>
      </c>
      <c r="F25" s="137">
        <f>INDEX('Total Agency'!$N$13:$CS$13,1,'Yearly Summary'!A25)</f>
        <v>633</v>
      </c>
      <c r="G25" s="138">
        <f>INDEX('Total Agency'!$N$12:$CS$12,1,'Yearly Summary'!A25)</f>
        <v>0.31834480816330635</v>
      </c>
      <c r="H25" s="136">
        <f>INDEX('Total Agency'!$N$14:$CS$14,1,'Yearly Summary'!A25)</f>
        <v>1.7377567140600316</v>
      </c>
      <c r="I25" s="137">
        <f>INDEX('Total Agency'!$N$34:$CS$34,1,'Yearly Summary'!A25)</f>
        <v>1312</v>
      </c>
      <c r="J25" s="137">
        <f>INDEX('Total Agency'!$N$43:$CS$43,1,'Yearly Summary'!A25)</f>
        <v>669</v>
      </c>
      <c r="K25" s="138">
        <f>INDEX('Total Agency'!$N$44:$CS$44,1,'Yearly Summary'!A25)</f>
        <v>7.9567078972407237E-2</v>
      </c>
      <c r="L25" s="137">
        <f>INDEX('Total Agency'!$N$11:$CS$11,1,'Yearly Summary'!A25)</f>
        <v>1988.41</v>
      </c>
      <c r="M25" s="137">
        <f>INDEX('Total Agency'!$N$40:$CS$40,1,'Yearly Summary'!A25)</f>
        <v>9051</v>
      </c>
      <c r="N25" s="137">
        <f>INDEX('Total Agency'!$N$55:$CS$55,1,'Yearly Summary'!A25)</f>
        <v>1539</v>
      </c>
      <c r="O25" s="138">
        <f>INDEX('Total Agency'!$N$66:$CS$66,1,'Yearly Summary'!A25)</f>
        <v>0.17003646005966191</v>
      </c>
      <c r="P25" s="204">
        <f>INDEX('Total Agency'!$N$88:$CS$88,1,'Yearly Summary'!A25)</f>
        <v>1.8060428849902534</v>
      </c>
      <c r="Q25" s="137">
        <f>INDEX('Total Agency'!$N$77:$CS$77,1,'Yearly Summary'!A25)</f>
        <v>2779.5</v>
      </c>
      <c r="R25" s="136">
        <f>INDEX('Total Agency'!$N$99:$CS$99,1,'Yearly Summary'!A25)</f>
        <v>18.358413743479073</v>
      </c>
      <c r="S25" s="137">
        <f>INDEX('Total Agency'!$N$29:$CS$29,1,'Yearly Summary'!A25)</f>
        <v>51027.211000000083</v>
      </c>
      <c r="T25" s="136">
        <f>INDEX('Total Agency'!$N$110:$CS$110,1,'Yearly Summary'!A25)</f>
        <v>33.156082521117661</v>
      </c>
      <c r="U25" s="136">
        <f>INDEX('Total Agency'!$N$121:$CS$121,1,'Yearly Summary'!A25)</f>
        <v>5.6377429013368783</v>
      </c>
      <c r="V25" s="354"/>
      <c r="W25" s="354"/>
    </row>
    <row r="26" spans="1:24" x14ac:dyDescent="0.25">
      <c r="A26" s="135">
        <v>12</v>
      </c>
      <c r="B26" s="130">
        <v>12</v>
      </c>
      <c r="C26" s="137">
        <f>INDEX('Total Agency'!$N$42:$CS$42,1,A26)</f>
        <v>9051</v>
      </c>
      <c r="D26" s="137">
        <f>INDEX('Total Agency'!$N$8:$CS$8,1,'Yearly Summary'!A26)</f>
        <v>153</v>
      </c>
      <c r="E26" s="137">
        <f>INDEX('Total Agency'!$N$15:$CS$15,1,'Yearly Summary'!A26)</f>
        <v>1354</v>
      </c>
      <c r="F26" s="137">
        <f>INDEX('Total Agency'!$N$13:$CS$13,1,'Yearly Summary'!A26)</f>
        <v>710</v>
      </c>
      <c r="G26" s="138">
        <f>INDEX('Total Agency'!$N$12:$CS$12,1,'Yearly Summary'!A26)</f>
        <v>0.34668307307688551</v>
      </c>
      <c r="H26" s="136">
        <f>INDEX('Total Agency'!$N$14:$CS$14,1,'Yearly Summary'!A26)</f>
        <v>1.9070422535211267</v>
      </c>
      <c r="I26" s="137">
        <f>INDEX('Total Agency'!$N$34:$CS$34,1,'Yearly Summary'!A26)</f>
        <v>1497</v>
      </c>
      <c r="J26" s="137">
        <f>INDEX('Total Agency'!$N$43:$CS$43,1,'Yearly Summary'!A26)</f>
        <v>703</v>
      </c>
      <c r="K26" s="138">
        <f>INDEX('Total Agency'!$N$44:$CS$44,1,'Yearly Summary'!A26)</f>
        <v>7.7670975582808527E-2</v>
      </c>
      <c r="L26" s="137">
        <f>INDEX('Total Agency'!$N$11:$CS$11,1,'Yearly Summary'!A26)</f>
        <v>2047.98</v>
      </c>
      <c r="M26" s="137">
        <f>INDEX('Total Agency'!$N$40:$CS$40,1,'Yearly Summary'!A26)</f>
        <v>9845</v>
      </c>
      <c r="N26" s="137">
        <f>INDEX('Total Agency'!$N$55:$CS$55,1,'Yearly Summary'!A26)</f>
        <v>2520</v>
      </c>
      <c r="O26" s="138">
        <f>INDEX('Total Agency'!$N$66:$CS$66,1,'Yearly Summary'!A26)</f>
        <v>0.25596749619095988</v>
      </c>
      <c r="P26" s="204">
        <f>INDEX('Total Agency'!$N$88:$CS$88,1,'Yearly Summary'!A26)</f>
        <v>1.9392857142857143</v>
      </c>
      <c r="Q26" s="137">
        <f>INDEX('Total Agency'!$N$77:$CS$77,1,'Yearly Summary'!A26)</f>
        <v>4887</v>
      </c>
      <c r="R26" s="136">
        <f>INDEX('Total Agency'!$N$99:$CS$99,1,'Yearly Summary'!A26)</f>
        <v>19.704674442398264</v>
      </c>
      <c r="S26" s="137">
        <f>INDEX('Total Agency'!$N$29:$CS$29,1,'Yearly Summary'!A26)</f>
        <v>96296.744000000326</v>
      </c>
      <c r="T26" s="136">
        <f>INDEX('Total Agency'!$N$110:$CS$110,1,'Yearly Summary'!A26)</f>
        <v>38.212993650793777</v>
      </c>
      <c r="U26" s="136">
        <f>INDEX('Total Agency'!$N$121:$CS$121,1,'Yearly Summary'!A26)</f>
        <v>9.7812843067547313</v>
      </c>
      <c r="V26" s="354"/>
      <c r="W26" s="354"/>
    </row>
    <row r="27" spans="1:24" s="1" customFormat="1" ht="30" x14ac:dyDescent="0.25">
      <c r="B27" s="139" t="s">
        <v>90</v>
      </c>
      <c r="C27" s="142">
        <f>C26</f>
        <v>9051</v>
      </c>
      <c r="D27" s="142">
        <f>SUM(D15:D26)</f>
        <v>1430</v>
      </c>
      <c r="E27" s="142">
        <f>SUM(E15:E26)</f>
        <v>9565</v>
      </c>
      <c r="F27" s="142">
        <f>SUM(F15:F26)</f>
        <v>5273</v>
      </c>
      <c r="G27" s="140">
        <f>SUM(F15:F26)/SUM(L15:L26)</f>
        <v>0.31161963611478333</v>
      </c>
      <c r="H27" s="141">
        <f>E27/F27</f>
        <v>1.8139578987293761</v>
      </c>
      <c r="I27" s="142">
        <f>SUM(I15:I26)</f>
        <v>10917</v>
      </c>
      <c r="J27" s="142">
        <f>SUM(J15:J26)</f>
        <v>5189</v>
      </c>
      <c r="K27" s="140">
        <f>SUM(J15:J26)/SUM(C15:C26)</f>
        <v>7.3717857650234406E-2</v>
      </c>
      <c r="L27" s="142">
        <f>L26</f>
        <v>2047.98</v>
      </c>
      <c r="M27" s="142">
        <f>M26</f>
        <v>9845</v>
      </c>
      <c r="N27" s="142">
        <f>SUM(N15:N26)</f>
        <v>16074</v>
      </c>
      <c r="O27" s="140">
        <f>N27/SUM(M15:M26)</f>
        <v>0.21117212748627132</v>
      </c>
      <c r="P27" s="205">
        <f>Q27/N27</f>
        <v>1.6149993778773175</v>
      </c>
      <c r="Q27" s="142">
        <f>SUM(Q15:Q26)</f>
        <v>25959.5</v>
      </c>
      <c r="R27" s="141">
        <f>S27/Q27</f>
        <v>17.732870394268019</v>
      </c>
      <c r="S27" s="142">
        <f>SUM(S15:S26)</f>
        <v>460336.4490000006</v>
      </c>
      <c r="T27" s="141">
        <f>S27/N27</f>
        <v>28.63857465472195</v>
      </c>
      <c r="U27" s="141">
        <f>S27/SUM(M15:M26)</f>
        <v>6.0476687380120415</v>
      </c>
      <c r="V27" s="357"/>
      <c r="W27" s="357"/>
      <c r="X27" s="219"/>
    </row>
    <row r="29" spans="1:24" ht="38.25" x14ac:dyDescent="0.25">
      <c r="B29" s="131">
        <v>2017</v>
      </c>
      <c r="C29" s="199" t="s">
        <v>76</v>
      </c>
      <c r="D29" s="199" t="s">
        <v>77</v>
      </c>
      <c r="E29" s="199" t="s">
        <v>78</v>
      </c>
      <c r="F29" s="199" t="s">
        <v>70</v>
      </c>
      <c r="G29" s="201" t="s">
        <v>71</v>
      </c>
      <c r="H29" s="197" t="s">
        <v>88</v>
      </c>
      <c r="I29" s="199" t="s">
        <v>84</v>
      </c>
      <c r="J29" s="199" t="s">
        <v>85</v>
      </c>
      <c r="K29" s="201" t="s">
        <v>87</v>
      </c>
      <c r="L29" s="199" t="s">
        <v>79</v>
      </c>
      <c r="M29" s="199" t="s">
        <v>80</v>
      </c>
      <c r="N29" s="199" t="s">
        <v>81</v>
      </c>
      <c r="O29" s="201" t="s">
        <v>11</v>
      </c>
      <c r="P29" s="203" t="s">
        <v>82</v>
      </c>
      <c r="Q29" s="199" t="s">
        <v>83</v>
      </c>
      <c r="R29" s="197" t="s">
        <v>14</v>
      </c>
      <c r="S29" s="199" t="s">
        <v>0</v>
      </c>
      <c r="T29" s="197" t="s">
        <v>15</v>
      </c>
      <c r="U29" s="197" t="s">
        <v>86</v>
      </c>
      <c r="V29" s="355"/>
      <c r="W29" s="355"/>
      <c r="X29" s="217"/>
    </row>
    <row r="30" spans="1:24" x14ac:dyDescent="0.25">
      <c r="A30" s="135">
        <v>13</v>
      </c>
      <c r="B30" s="130">
        <v>1</v>
      </c>
      <c r="C30" s="137">
        <f>INDEX('Total Agency'!$N$42:$CS$42,1,A30)</f>
        <v>9845</v>
      </c>
      <c r="D30" s="137">
        <f>INDEX('Total Agency'!$N$8:$CS$8,1,'Yearly Summary'!A30)</f>
        <v>78</v>
      </c>
      <c r="E30" s="137">
        <f>INDEX('Total Agency'!$N$15:$CS$15,1,'Yearly Summary'!A30)</f>
        <v>431</v>
      </c>
      <c r="F30" s="137">
        <f>INDEX('Total Agency'!$N$13:$CS$13,1,'Yearly Summary'!A30)</f>
        <v>314</v>
      </c>
      <c r="G30" s="138">
        <f>INDEX('Total Agency'!$N$12:$CS$12,1,'Yearly Summary'!A30)</f>
        <v>0.16425686844803417</v>
      </c>
      <c r="H30" s="136">
        <f>INDEX('Total Agency'!$N$14:$CS$14,1,'Yearly Summary'!A30)</f>
        <v>1.3726114649681529</v>
      </c>
      <c r="I30" s="137">
        <f>INDEX('Total Agency'!$N$34:$CS$34,1,'Yearly Summary'!A30)</f>
        <v>509</v>
      </c>
      <c r="J30" s="137">
        <f>INDEX('Total Agency'!$N$43:$CS$43,1,'Yearly Summary'!A30)</f>
        <v>324</v>
      </c>
      <c r="K30" s="138">
        <f>INDEX('Total Agency'!$N$44:$CS$44,1,'Yearly Summary'!A30)</f>
        <v>3.2910106653123411E-2</v>
      </c>
      <c r="L30" s="137">
        <f>INDEX('Total Agency'!$N$11:$CS$11,1,'Yearly Summary'!A30)</f>
        <v>1911.6399999999999</v>
      </c>
      <c r="M30" s="137">
        <f>INDEX('Total Agency'!$N$40:$CS$40,1,'Yearly Summary'!A30)</f>
        <v>10030</v>
      </c>
      <c r="N30" s="137">
        <f>INDEX('Total Agency'!$N$55:$CS$55,1,'Yearly Summary'!A30)</f>
        <v>1021</v>
      </c>
      <c r="O30" s="138">
        <f>INDEX('Total Agency'!$N$66:$CS$66,1,'Yearly Summary'!A30)</f>
        <v>0.10179461615154536</v>
      </c>
      <c r="P30" s="204">
        <f>INDEX('Total Agency'!$N$88:$CS$88,1,'Yearly Summary'!A30)</f>
        <v>1.3496571988246817</v>
      </c>
      <c r="Q30" s="137">
        <f>INDEX('Total Agency'!$N$77:$CS$77,1,'Yearly Summary'!A30)</f>
        <v>1378</v>
      </c>
      <c r="R30" s="136">
        <f>INDEX('Total Agency'!$N$99:$CS$99,1,'Yearly Summary'!A30)</f>
        <v>18.599565312046444</v>
      </c>
      <c r="S30" s="137">
        <f>INDEX('Total Agency'!$N$29:$CS$29,1,'Yearly Summary'!A30)</f>
        <v>25630.201000000001</v>
      </c>
      <c r="T30" s="136">
        <f>INDEX('Total Agency'!$N$110:$CS$110,1,'Yearly Summary'!A30)</f>
        <v>25.10303721841332</v>
      </c>
      <c r="U30" s="136">
        <f>INDEX('Total Agency'!$N$121:$CS$121,1,'Yearly Summary'!A30)</f>
        <v>2.5553540378863411</v>
      </c>
      <c r="V30" s="354"/>
      <c r="W30" s="354"/>
    </row>
    <row r="31" spans="1:24" x14ac:dyDescent="0.25">
      <c r="A31" s="135">
        <v>14</v>
      </c>
      <c r="B31" s="130">
        <v>2</v>
      </c>
      <c r="C31" s="137">
        <f>INDEX('Total Agency'!$N$42:$CS$42,1,A31)</f>
        <v>10030</v>
      </c>
      <c r="D31" s="137">
        <f>INDEX('Total Agency'!$N$8:$CS$8,1,'Yearly Summary'!A31)</f>
        <v>132</v>
      </c>
      <c r="E31" s="137">
        <f>INDEX('Total Agency'!$N$15:$CS$15,1,'Yearly Summary'!A31)</f>
        <v>920</v>
      </c>
      <c r="F31" s="137">
        <f>INDEX('Total Agency'!$N$13:$CS$13,1,'Yearly Summary'!A31)</f>
        <v>509</v>
      </c>
      <c r="G31" s="138">
        <f>INDEX('Total Agency'!$N$12:$CS$12,1,'Yearly Summary'!A31)</f>
        <v>0.23786158231693069</v>
      </c>
      <c r="H31" s="136">
        <f>INDEX('Total Agency'!$N$14:$CS$14,1,'Yearly Summary'!A31)</f>
        <v>1.8074656188605107</v>
      </c>
      <c r="I31" s="137">
        <f>INDEX('Total Agency'!$N$34:$CS$34,1,'Yearly Summary'!A31)</f>
        <v>1045</v>
      </c>
      <c r="J31" s="137">
        <f>INDEX('Total Agency'!$N$43:$CS$43,1,'Yearly Summary'!A31)</f>
        <v>3399</v>
      </c>
      <c r="K31" s="138">
        <f>INDEX('Total Agency'!$N$44:$CS$44,1,'Yearly Summary'!A31)</f>
        <v>0.33888334995014957</v>
      </c>
      <c r="L31" s="137">
        <f>INDEX('Total Agency'!$N$11:$CS$11,1,'Yearly Summary'!A31)</f>
        <v>2139.9</v>
      </c>
      <c r="M31" s="137">
        <f>INDEX('Total Agency'!$N$40:$CS$40,1,'Yearly Summary'!A31)</f>
        <v>7676</v>
      </c>
      <c r="N31" s="137">
        <f>INDEX('Total Agency'!$N$55:$CS$55,1,'Yearly Summary'!A31)</f>
        <v>1442</v>
      </c>
      <c r="O31" s="138">
        <f>INDEX('Total Agency'!$N$66:$CS$66,1,'Yearly Summary'!A31)</f>
        <v>0.18785825951016155</v>
      </c>
      <c r="P31" s="204">
        <f>INDEX('Total Agency'!$N$88:$CS$88,1,'Yearly Summary'!A31)</f>
        <v>1.3304438280166435</v>
      </c>
      <c r="Q31" s="137">
        <f>INDEX('Total Agency'!$N$77:$CS$77,1,'Yearly Summary'!A31)</f>
        <v>1918.5</v>
      </c>
      <c r="R31" s="136">
        <f>INDEX('Total Agency'!$N$99:$CS$99,1,'Yearly Summary'!A31)</f>
        <v>20.509494396664078</v>
      </c>
      <c r="S31" s="137">
        <f>INDEX('Total Agency'!$N$29:$CS$29,1,'Yearly Summary'!A31)</f>
        <v>39347.465000000033</v>
      </c>
      <c r="T31" s="136">
        <f>INDEX('Total Agency'!$N$110:$CS$110,1,'Yearly Summary'!A31)</f>
        <v>27.286730235783658</v>
      </c>
      <c r="U31" s="136">
        <f>INDEX('Total Agency'!$N$121:$CS$121,1,'Yearly Summary'!A31)</f>
        <v>5.1260376498176177</v>
      </c>
      <c r="V31" s="354"/>
      <c r="W31" s="354"/>
    </row>
    <row r="32" spans="1:24" x14ac:dyDescent="0.25">
      <c r="A32" s="135">
        <v>15</v>
      </c>
      <c r="B32" s="130">
        <v>3</v>
      </c>
      <c r="C32" s="137">
        <f>INDEX('Total Agency'!$N$42:$CS$42,1,A32)</f>
        <v>7676</v>
      </c>
      <c r="D32" s="137">
        <f>INDEX('Total Agency'!$N$8:$CS$8,1,'Yearly Summary'!A32)</f>
        <v>58</v>
      </c>
      <c r="E32" s="137">
        <f>INDEX('Total Agency'!$N$15:$CS$15,1,'Yearly Summary'!A32)</f>
        <v>1151</v>
      </c>
      <c r="F32" s="137">
        <f>INDEX('Total Agency'!$N$13:$CS$13,1,'Yearly Summary'!A32)</f>
        <v>572</v>
      </c>
      <c r="G32" s="138">
        <f>INDEX('Total Agency'!$N$12:$CS$12,1,'Yearly Summary'!A32)</f>
        <v>0.2616771124022142</v>
      </c>
      <c r="H32" s="136">
        <f>INDEX('Total Agency'!$N$14:$CS$14,1,'Yearly Summary'!A32)</f>
        <v>2.0122377622377621</v>
      </c>
      <c r="I32" s="137">
        <f>INDEX('Total Agency'!$N$34:$CS$34,1,'Yearly Summary'!A32)</f>
        <v>1201</v>
      </c>
      <c r="J32" s="137">
        <f>INDEX('Total Agency'!$N$43:$CS$43,1,'Yearly Summary'!A32)</f>
        <v>1100</v>
      </c>
      <c r="K32" s="138">
        <f>INDEX('Total Agency'!$N$44:$CS$44,1,'Yearly Summary'!A32)</f>
        <v>0.14330380406461699</v>
      </c>
      <c r="L32" s="137">
        <f>INDEX('Total Agency'!$N$11:$CS$11,1,'Yearly Summary'!A32)</f>
        <v>2185.9</v>
      </c>
      <c r="M32" s="137">
        <f>INDEX('Total Agency'!$N$40:$CS$40,1,'Yearly Summary'!A32)</f>
        <v>7777</v>
      </c>
      <c r="N32" s="137">
        <f>INDEX('Total Agency'!$N$55:$CS$55,1,'Yearly Summary'!A32)</f>
        <v>1915</v>
      </c>
      <c r="O32" s="138">
        <f>INDEX('Total Agency'!$N$66:$CS$66,1,'Yearly Summary'!A32)</f>
        <v>0.24623890960524625</v>
      </c>
      <c r="P32" s="204">
        <f>INDEX('Total Agency'!$N$88:$CS$88,1,'Yearly Summary'!A32)</f>
        <v>1.5835509138381201</v>
      </c>
      <c r="Q32" s="137">
        <f>INDEX('Total Agency'!$N$77:$CS$77,1,'Yearly Summary'!A32)</f>
        <v>3032.5</v>
      </c>
      <c r="R32" s="136">
        <f>INDEX('Total Agency'!$N$99:$CS$99,1,'Yearly Summary'!A32)</f>
        <v>18.44506842539159</v>
      </c>
      <c r="S32" s="137">
        <f>INDEX('Total Agency'!$N$29:$CS$29,1,'Yearly Summary'!A32)</f>
        <v>55934.67</v>
      </c>
      <c r="T32" s="136">
        <f>INDEX('Total Agency'!$N$110:$CS$110,1,'Yearly Summary'!A32)</f>
        <v>29.208704960835508</v>
      </c>
      <c r="U32" s="136">
        <f>INDEX('Total Agency'!$N$121:$CS$121,1,'Yearly Summary'!A32)</f>
        <v>7.192319660537482</v>
      </c>
      <c r="V32" s="354"/>
      <c r="W32" s="354"/>
    </row>
    <row r="33" spans="1:24" x14ac:dyDescent="0.25">
      <c r="A33" s="135">
        <v>16</v>
      </c>
      <c r="B33" s="130">
        <v>4</v>
      </c>
      <c r="C33" s="137">
        <f>INDEX('Total Agency'!$N$42:$CS$42,1,A33)</f>
        <v>7777</v>
      </c>
      <c r="D33" s="137">
        <f>INDEX('Total Agency'!$N$8:$CS$8,1,'Yearly Summary'!A33)</f>
        <v>57</v>
      </c>
      <c r="E33" s="137">
        <f>INDEX('Total Agency'!$N$15:$CS$15,1,'Yearly Summary'!A33)</f>
        <v>905</v>
      </c>
      <c r="F33" s="137">
        <f>INDEX('Total Agency'!$N$13:$CS$13,1,'Yearly Summary'!A33)</f>
        <v>467</v>
      </c>
      <c r="G33" s="138">
        <f>INDEX('Total Agency'!$N$12:$CS$12,1,'Yearly Summary'!A33)</f>
        <v>0.236852889503816</v>
      </c>
      <c r="H33" s="136">
        <f>INDEX('Total Agency'!$N$14:$CS$14,1,'Yearly Summary'!A33)</f>
        <v>1.9379014989293362</v>
      </c>
      <c r="I33" s="137">
        <f>INDEX('Total Agency'!$N$34:$CS$34,1,'Yearly Summary'!A33)</f>
        <v>939</v>
      </c>
      <c r="J33" s="137">
        <f>INDEX('Total Agency'!$N$43:$CS$43,1,'Yearly Summary'!A33)</f>
        <v>1659</v>
      </c>
      <c r="K33" s="138">
        <f>INDEX('Total Agency'!$N$44:$CS$44,1,'Yearly Summary'!A33)</f>
        <v>0.21332133213321333</v>
      </c>
      <c r="L33" s="137">
        <f>INDEX('Total Agency'!$N$11:$CS$11,1,'Yearly Summary'!A33)</f>
        <v>1971.6880000000001</v>
      </c>
      <c r="M33" s="137">
        <f>INDEX('Total Agency'!$N$40:$CS$40,1,'Yearly Summary'!A33)</f>
        <v>7057</v>
      </c>
      <c r="N33" s="137">
        <f>INDEX('Total Agency'!$N$55:$CS$55,1,'Yearly Summary'!A33)</f>
        <v>1683</v>
      </c>
      <c r="O33" s="138">
        <f>INDEX('Total Agency'!$N$66:$CS$66,1,'Yearly Summary'!A33)</f>
        <v>0.23848660904066885</v>
      </c>
      <c r="P33" s="204">
        <f>INDEX('Total Agency'!$N$88:$CS$88,1,'Yearly Summary'!A33)</f>
        <v>1.2700534759358288</v>
      </c>
      <c r="Q33" s="137">
        <f>INDEX('Total Agency'!$N$77:$CS$77,1,'Yearly Summary'!A33)</f>
        <v>2137.5</v>
      </c>
      <c r="R33" s="136">
        <f>INDEX('Total Agency'!$N$99:$CS$99,1,'Yearly Summary'!A33)</f>
        <v>22.547602339181285</v>
      </c>
      <c r="S33" s="137">
        <f>INDEX('Total Agency'!$N$29:$CS$29,1,'Yearly Summary'!A33)</f>
        <v>48195.5</v>
      </c>
      <c r="T33" s="136">
        <f>INDEX('Total Agency'!$N$110:$CS$110,1,'Yearly Summary'!A33)</f>
        <v>28.636660724896018</v>
      </c>
      <c r="U33" s="136">
        <f>INDEX('Total Agency'!$N$121:$CS$121,1,'Yearly Summary'!A33)</f>
        <v>6.8294601105285535</v>
      </c>
      <c r="V33" s="354"/>
      <c r="W33" s="354"/>
    </row>
    <row r="34" spans="1:24" x14ac:dyDescent="0.25">
      <c r="A34" s="135">
        <v>17</v>
      </c>
      <c r="B34" s="130">
        <v>5</v>
      </c>
      <c r="C34" s="137">
        <f>INDEX('Total Agency'!$N$42:$CS$42,1,A34)</f>
        <v>7057</v>
      </c>
      <c r="D34" s="137">
        <f>INDEX('Total Agency'!$N$8:$CS$8,1,'Yearly Summary'!A34)</f>
        <v>54</v>
      </c>
      <c r="E34" s="137">
        <f>INDEX('Total Agency'!$N$15:$CS$15,1,'Yearly Summary'!A34)</f>
        <v>899</v>
      </c>
      <c r="F34" s="137">
        <f>INDEX('Total Agency'!$N$13:$CS$13,1,'Yearly Summary'!A34)</f>
        <v>443</v>
      </c>
      <c r="G34" s="138">
        <f>INDEX('Total Agency'!$N$12:$CS$12,1,'Yearly Summary'!A34)</f>
        <v>0.21972222745764022</v>
      </c>
      <c r="H34" s="136">
        <f>INDEX('Total Agency'!$N$14:$CS$14,1,'Yearly Summary'!A34)</f>
        <v>2.0293453724604964</v>
      </c>
      <c r="I34" s="137">
        <f>INDEX('Total Agency'!$N$34:$CS$34,1,'Yearly Summary'!A34)</f>
        <v>934</v>
      </c>
      <c r="J34" s="137">
        <f>INDEX('Total Agency'!$N$43:$CS$43,1,'Yearly Summary'!A34)</f>
        <v>611</v>
      </c>
      <c r="K34" s="138">
        <f>INDEX('Total Agency'!$N$44:$CS$44,1,'Yearly Summary'!A34)</f>
        <v>8.6580700014170328E-2</v>
      </c>
      <c r="L34" s="137">
        <f>INDEX('Total Agency'!$N$11:$CS$11,1,'Yearly Summary'!A34)</f>
        <v>2016.182</v>
      </c>
      <c r="M34" s="137">
        <f>INDEX('Total Agency'!$N$40:$CS$40,1,'Yearly Summary'!A34)</f>
        <v>7380</v>
      </c>
      <c r="N34" s="137">
        <f>INDEX('Total Agency'!$N$55:$CS$55,1,'Yearly Summary'!A34)</f>
        <v>1467</v>
      </c>
      <c r="O34" s="138">
        <f>INDEX('Total Agency'!$N$66:$CS$66,1,'Yearly Summary'!A34)</f>
        <v>0.19878048780487806</v>
      </c>
      <c r="P34" s="204">
        <f>INDEX('Total Agency'!$N$88:$CS$88,1,'Yearly Summary'!A34)</f>
        <v>1.799931833674165</v>
      </c>
      <c r="Q34" s="137">
        <f>INDEX('Total Agency'!$N$77:$CS$77,1,'Yearly Summary'!A34)</f>
        <v>2640.5</v>
      </c>
      <c r="R34" s="136">
        <f>INDEX('Total Agency'!$N$99:$CS$99,1,'Yearly Summary'!A34)</f>
        <v>19.604169664836203</v>
      </c>
      <c r="S34" s="137">
        <f>INDEX('Total Agency'!$N$29:$CS$29,1,'Yearly Summary'!A34)</f>
        <v>51764.81</v>
      </c>
      <c r="T34" s="136">
        <f>INDEX('Total Agency'!$N$110:$CS$110,1,'Yearly Summary'!A34)</f>
        <v>35.28616905248807</v>
      </c>
      <c r="U34" s="136">
        <f>INDEX('Total Agency'!$N$121:$CS$121,1,'Yearly Summary'!A34)</f>
        <v>7.0142018970189701</v>
      </c>
      <c r="V34" s="354"/>
      <c r="W34" s="354"/>
    </row>
    <row r="35" spans="1:24" x14ac:dyDescent="0.25">
      <c r="A35" s="135">
        <v>18</v>
      </c>
      <c r="B35" s="130">
        <v>6</v>
      </c>
      <c r="C35" s="137">
        <f>INDEX('Total Agency'!$N$42:$CS$42,1,A35)</f>
        <v>7380</v>
      </c>
      <c r="D35" s="137">
        <f>INDEX('Total Agency'!$N$8:$CS$8,1,'Yearly Summary'!A35)</f>
        <v>55</v>
      </c>
      <c r="E35" s="137">
        <f>INDEX('Total Agency'!$N$15:$CS$15,1,'Yearly Summary'!A35)</f>
        <v>1684</v>
      </c>
      <c r="F35" s="137">
        <f>INDEX('Total Agency'!$N$13:$CS$13,1,'Yearly Summary'!A35)</f>
        <v>672</v>
      </c>
      <c r="G35" s="138">
        <f>INDEX('Total Agency'!$N$12:$CS$12,1,'Yearly Summary'!A35)</f>
        <v>0.32414910858995138</v>
      </c>
      <c r="H35" s="136">
        <f>INDEX('Total Agency'!$N$14:$CS$14,1,'Yearly Summary'!A35)</f>
        <v>2.5059523809523809</v>
      </c>
      <c r="I35" s="137">
        <f>INDEX('Total Agency'!$N$34:$CS$34,1,'Yearly Summary'!A35)</f>
        <v>1717</v>
      </c>
      <c r="J35" s="137">
        <f>INDEX('Total Agency'!$N$43:$CS$43,1,'Yearly Summary'!A35)</f>
        <v>1082</v>
      </c>
      <c r="K35" s="138">
        <f>INDEX('Total Agency'!$N$44:$CS$44,1,'Yearly Summary'!A35)</f>
        <v>0.14661246612466125</v>
      </c>
      <c r="L35" s="137">
        <f>INDEX('Total Agency'!$N$11:$CS$11,1,'Yearly Summary'!A35)</f>
        <v>2073.12</v>
      </c>
      <c r="M35" s="137">
        <f>INDEX('Total Agency'!$N$40:$CS$40,1,'Yearly Summary'!A35)</f>
        <v>8015</v>
      </c>
      <c r="N35" s="137">
        <f>INDEX('Total Agency'!$N$55:$CS$55,1,'Yearly Summary'!A35)</f>
        <v>1888</v>
      </c>
      <c r="O35" s="138">
        <f>INDEX('Total Agency'!$N$66:$CS$66,1,'Yearly Summary'!A35)</f>
        <v>0.23555832813474734</v>
      </c>
      <c r="P35" s="204">
        <f>INDEX('Total Agency'!$N$88:$CS$88,1,'Yearly Summary'!A35)</f>
        <v>1.409957627118644</v>
      </c>
      <c r="Q35" s="137">
        <f>INDEX('Total Agency'!$N$77:$CS$77,1,'Yearly Summary'!A35)</f>
        <v>2662</v>
      </c>
      <c r="R35" s="136">
        <f>INDEX('Total Agency'!$N$99:$CS$99,1,'Yearly Summary'!A35)</f>
        <v>21.492975206611575</v>
      </c>
      <c r="S35" s="137">
        <f>INDEX('Total Agency'!$N$29:$CS$29,1,'Yearly Summary'!A35)</f>
        <v>57214.30000000001</v>
      </c>
      <c r="T35" s="136">
        <f>INDEX('Total Agency'!$N$110:$CS$110,1,'Yearly Summary'!A35)</f>
        <v>30.304184322033905</v>
      </c>
      <c r="U35" s="136">
        <f>INDEX('Total Agency'!$N$121:$CS$121,1,'Yearly Summary'!A35)</f>
        <v>7.1384029943855287</v>
      </c>
      <c r="V35" s="354"/>
      <c r="W35" s="354"/>
    </row>
    <row r="36" spans="1:24" x14ac:dyDescent="0.25">
      <c r="A36" s="135">
        <v>19</v>
      </c>
      <c r="B36" s="130">
        <v>7</v>
      </c>
      <c r="C36" s="137">
        <f>INDEX('Total Agency'!$N$42:$CS$42,1,A36)</f>
        <v>8015</v>
      </c>
      <c r="D36" s="137">
        <f>INDEX('Total Agency'!$N$8:$CS$8,1,'Yearly Summary'!A36)</f>
        <v>61</v>
      </c>
      <c r="E36" s="137">
        <f>INDEX('Total Agency'!$N$15:$CS$15,1,'Yearly Summary'!A36)</f>
        <v>1103</v>
      </c>
      <c r="F36" s="137">
        <f>INDEX('Total Agency'!$N$13:$CS$13,1,'Yearly Summary'!A36)</f>
        <v>471</v>
      </c>
      <c r="G36" s="138">
        <f>INDEX('Total Agency'!$N$12:$CS$12,1,'Yearly Summary'!A36)</f>
        <v>0.25464070520878107</v>
      </c>
      <c r="H36" s="136">
        <f>INDEX('Total Agency'!$N$14:$CS$14,1,'Yearly Summary'!A36)</f>
        <v>2.3418259023354566</v>
      </c>
      <c r="I36" s="137">
        <f>INDEX('Total Agency'!$N$34:$CS$34,1,'Yearly Summary'!A36)</f>
        <v>1163</v>
      </c>
      <c r="J36" s="137">
        <f>INDEX('Total Agency'!$N$43:$CS$43,1,'Yearly Summary'!A36)</f>
        <v>1315</v>
      </c>
      <c r="K36" s="138">
        <f>INDEX('Total Agency'!$N$44:$CS$44,1,'Yearly Summary'!A36)</f>
        <v>0.16406737367436058</v>
      </c>
      <c r="L36" s="137">
        <f>INDEX('Total Agency'!$N$11:$CS$11,1,'Yearly Summary'!A36)</f>
        <v>1849.665</v>
      </c>
      <c r="M36" s="137">
        <f>INDEX('Total Agency'!$N$40:$CS$40,1,'Yearly Summary'!A36)</f>
        <v>7863</v>
      </c>
      <c r="N36" s="137">
        <f>INDEX('Total Agency'!$N$55:$CS$55,1,'Yearly Summary'!A36)</f>
        <v>1431</v>
      </c>
      <c r="O36" s="138">
        <f>INDEX('Total Agency'!$N$66:$CS$66,1,'Yearly Summary'!A36)</f>
        <v>0.18199160625715377</v>
      </c>
      <c r="P36" s="204">
        <f>INDEX('Total Agency'!$N$88:$CS$88,1,'Yearly Summary'!A36)</f>
        <v>1.428721174004193</v>
      </c>
      <c r="Q36" s="137">
        <f>INDEX('Total Agency'!$N$77:$CS$77,1,'Yearly Summary'!A36)</f>
        <v>2044.5</v>
      </c>
      <c r="R36" s="136">
        <f>INDEX('Total Agency'!$N$99:$CS$99,1,'Yearly Summary'!A36)</f>
        <v>21.684979212521402</v>
      </c>
      <c r="S36" s="137">
        <f>INDEX('Total Agency'!$N$29:$CS$29,1,'Yearly Summary'!A36)</f>
        <v>44334.94</v>
      </c>
      <c r="T36" s="136">
        <f>INDEX('Total Agency'!$N$110:$CS$110,1,'Yearly Summary'!A36)</f>
        <v>30.981788958770093</v>
      </c>
      <c r="U36" s="136">
        <f>INDEX('Total Agency'!$N$121:$CS$121,1,'Yearly Summary'!A36)</f>
        <v>5.6384255373267207</v>
      </c>
      <c r="V36" s="354"/>
      <c r="W36" s="354"/>
    </row>
    <row r="37" spans="1:24" x14ac:dyDescent="0.25">
      <c r="A37" s="135">
        <v>20</v>
      </c>
      <c r="B37" s="130">
        <v>8</v>
      </c>
      <c r="C37" s="137">
        <f>INDEX('Total Agency'!$N$42:$CS$42,1,A37)</f>
        <v>7863</v>
      </c>
      <c r="D37" s="137">
        <f>INDEX('Total Agency'!$N$8:$CS$8,1,'Yearly Summary'!A37)</f>
        <v>55</v>
      </c>
      <c r="E37" s="137">
        <f>INDEX('Total Agency'!$N$15:$CS$15,1,'Yearly Summary'!A37)</f>
        <v>1261.1360559999998</v>
      </c>
      <c r="F37" s="137">
        <f>INDEX('Total Agency'!$N$13:$CS$13,1,'Yearly Summary'!A37)</f>
        <v>640.75071500000001</v>
      </c>
      <c r="G37" s="138">
        <f>INDEX('Total Agency'!$N$12:$CS$12,1,'Yearly Summary'!A37)</f>
        <v>0.33239228595529902</v>
      </c>
      <c r="H37" s="136">
        <f>INDEX('Total Agency'!$N$14:$CS$14,1,'Yearly Summary'!A37)</f>
        <v>1.9682163850570182</v>
      </c>
      <c r="I37" s="137">
        <f>INDEX('Total Agency'!$N$34:$CS$34,1,'Yearly Summary'!A37)</f>
        <v>1316.1360559999998</v>
      </c>
      <c r="J37" s="137">
        <f>INDEX('Total Agency'!$N$43:$CS$43,1,'Yearly Summary'!A37)</f>
        <v>-3354.1499999999996</v>
      </c>
      <c r="K37" s="138">
        <f>INDEX('Total Agency'!$N$44:$CS$44,1,'Yearly Summary'!A37)</f>
        <v>-0.42657382678367028</v>
      </c>
      <c r="L37" s="137">
        <f>INDEX('Total Agency'!$N$11:$CS$11,1,'Yearly Summary'!A37)</f>
        <v>1927.6943000000001</v>
      </c>
      <c r="M37" s="137">
        <f>INDEX('Total Agency'!$N$40:$CS$40,1,'Yearly Summary'!A37)</f>
        <v>12533.286055999999</v>
      </c>
      <c r="N37" s="137">
        <f>INDEX('Total Agency'!$N$55:$CS$55,1,'Yearly Summary'!A37)</f>
        <v>1907.5970362969688</v>
      </c>
      <c r="O37" s="138">
        <f>INDEX('Total Agency'!$N$66:$CS$66,1,'Yearly Summary'!A37)</f>
        <v>0.1522024653210364</v>
      </c>
      <c r="P37" s="204">
        <f>INDEX('Total Agency'!$N$88:$CS$88,1,'Yearly Summary'!A37)</f>
        <v>1.4104436554012563</v>
      </c>
      <c r="Q37" s="137">
        <f>INDEX('Total Agency'!$N$77:$CS$77,1,'Yearly Summary'!A37)</f>
        <v>2690.5581369072997</v>
      </c>
      <c r="R37" s="136">
        <f>INDEX('Total Agency'!$N$99:$CS$99,1,'Yearly Summary'!A37)</f>
        <v>20.973498284553813</v>
      </c>
      <c r="S37" s="137">
        <f>INDEX('Total Agency'!$N$29:$CS$29,1,'Yearly Summary'!A37)</f>
        <v>56430.416468917552</v>
      </c>
      <c r="T37" s="136">
        <f>INDEX('Total Agency'!$N$110:$CS$110,1,'Yearly Summary'!A37)</f>
        <v>29.581937587018057</v>
      </c>
      <c r="U37" s="136">
        <f>INDEX('Total Agency'!$N$121:$CS$121,1,'Yearly Summary'!A37)</f>
        <v>4.5024438297171789</v>
      </c>
      <c r="V37" s="354"/>
      <c r="W37" s="354"/>
    </row>
    <row r="38" spans="1:24" x14ac:dyDescent="0.25">
      <c r="A38" s="135">
        <v>21</v>
      </c>
      <c r="B38" s="130">
        <v>9</v>
      </c>
      <c r="C38" s="137">
        <f>INDEX('Total Agency'!$N$42:$CS$42,1,A38)</f>
        <v>12533.286055999999</v>
      </c>
      <c r="D38" s="137">
        <f>INDEX('Total Agency'!$N$8:$CS$8,1,'Yearly Summary'!A38)</f>
        <v>55</v>
      </c>
      <c r="E38" s="137">
        <f>INDEX('Total Agency'!$N$15:$CS$15,1,'Yearly Summary'!A38)</f>
        <v>1506.19594231</v>
      </c>
      <c r="F38" s="137">
        <f>INDEX('Total Agency'!$N$13:$CS$13,1,'Yearly Summary'!A38)</f>
        <v>706.76068312999996</v>
      </c>
      <c r="G38" s="138">
        <f>INDEX('Total Agency'!$N$12:$CS$12,1,'Yearly Summary'!A38)</f>
        <v>0.33905372816695079</v>
      </c>
      <c r="H38" s="136">
        <f>INDEX('Total Agency'!$N$14:$CS$14,1,'Yearly Summary'!A38)</f>
        <v>2.131125822731927</v>
      </c>
      <c r="I38" s="137">
        <f>INDEX('Total Agency'!$N$34:$CS$34,1,'Yearly Summary'!A38)</f>
        <v>1561.19594231</v>
      </c>
      <c r="J38" s="137">
        <f>INDEX('Total Agency'!$N$43:$CS$43,1,'Yearly Summary'!A38)</f>
        <v>840.14999999999782</v>
      </c>
      <c r="K38" s="138">
        <f>INDEX('Total Agency'!$N$44:$CS$44,1,'Yearly Summary'!A38)</f>
        <v>6.703349753976108E-2</v>
      </c>
      <c r="L38" s="137">
        <f>INDEX('Total Agency'!$N$11:$CS$11,1,'Yearly Summary'!A38)</f>
        <v>2084.509399</v>
      </c>
      <c r="M38" s="137">
        <f>INDEX('Total Agency'!$N$40:$CS$40,1,'Yearly Summary'!A38)</f>
        <v>13254.331998310001</v>
      </c>
      <c r="N38" s="137">
        <f>INDEX('Total Agency'!$N$55:$CS$55,1,'Yearly Summary'!A38)</f>
        <v>2099.0687121682327</v>
      </c>
      <c r="O38" s="138">
        <f>INDEX('Total Agency'!$N$66:$CS$66,1,'Yearly Summary'!A38)</f>
        <v>0.1583685026477287</v>
      </c>
      <c r="P38" s="204">
        <f>INDEX('Total Agency'!$N$88:$CS$88,1,'Yearly Summary'!A38)</f>
        <v>1.4702719244143088</v>
      </c>
      <c r="Q38" s="137">
        <f>INDEX('Total Agency'!$N$77:$CS$77,1,'Yearly Summary'!A38)</f>
        <v>3086.2017949174524</v>
      </c>
      <c r="R38" s="136">
        <f>INDEX('Total Agency'!$N$99:$CS$99,1,'Yearly Summary'!A38)</f>
        <v>20.472468239662959</v>
      </c>
      <c r="S38" s="137">
        <f>INDEX('Total Agency'!$N$29:$CS$29,1,'Yearly Summary'!A38)</f>
        <v>63182.168227638365</v>
      </c>
      <c r="T38" s="136">
        <f>INDEX('Total Agency'!$N$110:$CS$110,1,'Yearly Summary'!A38)</f>
        <v>30.100095276240079</v>
      </c>
      <c r="U38" s="136">
        <f>INDEX('Total Agency'!$N$121:$CS$121,1,'Yearly Summary'!A38)</f>
        <v>4.7669070184521134</v>
      </c>
      <c r="V38" s="354"/>
      <c r="W38" s="354"/>
    </row>
    <row r="39" spans="1:24" x14ac:dyDescent="0.25">
      <c r="A39" s="135">
        <v>22</v>
      </c>
      <c r="B39" s="130">
        <v>10</v>
      </c>
      <c r="C39" s="137">
        <f>INDEX('Total Agency'!$N$42:$CS$42,1,A39)</f>
        <v>13254.331998310001</v>
      </c>
      <c r="D39" s="137">
        <f>INDEX('Total Agency'!$N$8:$CS$8,1,'Yearly Summary'!A39)</f>
        <v>55</v>
      </c>
      <c r="E39" s="137">
        <f>INDEX('Total Agency'!$N$15:$CS$15,1,'Yearly Summary'!A39)</f>
        <v>1188.257348120984</v>
      </c>
      <c r="F39" s="137">
        <f>INDEX('Total Agency'!$N$13:$CS$13,1,'Yearly Summary'!A39)</f>
        <v>604.29852347485996</v>
      </c>
      <c r="G39" s="138">
        <f>INDEX('Total Agency'!$N$12:$CS$12,1,'Yearly Summary'!A39)</f>
        <v>0.29295682357331704</v>
      </c>
      <c r="H39" s="136">
        <f>INDEX('Total Agency'!$N$14:$CS$14,1,'Yearly Summary'!A39)</f>
        <v>1.9663416373884586</v>
      </c>
      <c r="I39" s="137">
        <f>INDEX('Total Agency'!$N$34:$CS$34,1,'Yearly Summary'!A39)</f>
        <v>1243.257348120984</v>
      </c>
      <c r="J39" s="137">
        <f>INDEX('Total Agency'!$N$43:$CS$43,1,'Yearly Summary'!A39)</f>
        <v>1090.8568028000009</v>
      </c>
      <c r="K39" s="138">
        <f>INDEX('Total Agency'!$N$44:$CS$44,1,'Yearly Summary'!A39)</f>
        <v>8.230190725108523E-2</v>
      </c>
      <c r="L39" s="137">
        <f>INDEX('Total Agency'!$N$11:$CS$11,1,'Yearly Summary'!A39)</f>
        <v>2062.7562659370001</v>
      </c>
      <c r="M39" s="137">
        <f>INDEX('Total Agency'!$N$40:$CS$40,1,'Yearly Summary'!A39)</f>
        <v>13406.732543630984</v>
      </c>
      <c r="N39" s="137">
        <f>INDEX('Total Agency'!$N$55:$CS$55,1,'Yearly Summary'!A39)</f>
        <v>2077.4975182782259</v>
      </c>
      <c r="O39" s="138">
        <f>INDEX('Total Agency'!$N$66:$CS$66,1,'Yearly Summary'!A39)</f>
        <v>0.15495927225498088</v>
      </c>
      <c r="P39" s="204">
        <f>INDEX('Total Agency'!$N$88:$CS$88,1,'Yearly Summary'!A39)</f>
        <v>1.3580399933332823</v>
      </c>
      <c r="Q39" s="137">
        <f>INDEX('Total Agency'!$N$77:$CS$77,1,'Yearly Summary'!A39)</f>
        <v>2821.3247158724726</v>
      </c>
      <c r="R39" s="136">
        <f>INDEX('Total Agency'!$N$99:$CS$99,1,'Yearly Summary'!A39)</f>
        <v>20.829164991156098</v>
      </c>
      <c r="S39" s="137">
        <f>INDEX('Total Agency'!$N$29:$CS$29,1,'Yearly Summary'!A39)</f>
        <v>58765.838000534335</v>
      </c>
      <c r="T39" s="136">
        <f>INDEX('Total Agency'!$N$110:$CS$110,1,'Yearly Summary'!A39)</f>
        <v>28.286839085727468</v>
      </c>
      <c r="U39" s="136">
        <f>INDEX('Total Agency'!$N$121:$CS$121,1,'Yearly Summary'!A39)</f>
        <v>4.3833079991180774</v>
      </c>
      <c r="V39" s="354"/>
      <c r="W39" s="354"/>
    </row>
    <row r="40" spans="1:24" x14ac:dyDescent="0.25">
      <c r="A40" s="135">
        <v>23</v>
      </c>
      <c r="B40" s="130">
        <v>11</v>
      </c>
      <c r="C40" s="137">
        <f>INDEX('Total Agency'!$N$42:$CS$42,1,A40)</f>
        <v>13406.732543630984</v>
      </c>
      <c r="D40" s="137">
        <f>INDEX('Total Agency'!$N$8:$CS$8,1,'Yearly Summary'!A40)</f>
        <v>45</v>
      </c>
      <c r="E40" s="137">
        <f>INDEX('Total Agency'!$N$15:$CS$15,1,'Yearly Summary'!A40)</f>
        <v>1429.4149064782628</v>
      </c>
      <c r="F40" s="137">
        <f>INDEX('Total Agency'!$N$13:$CS$13,1,'Yearly Summary'!A40)</f>
        <v>726.4527749253192</v>
      </c>
      <c r="G40" s="138">
        <f>INDEX('Total Agency'!$N$12:$CS$12,1,'Yearly Summary'!A40)</f>
        <v>0.33210187246257766</v>
      </c>
      <c r="H40" s="136">
        <f>INDEX('Total Agency'!$N$14:$CS$14,1,'Yearly Summary'!A40)</f>
        <v>1.9676639085385963</v>
      </c>
      <c r="I40" s="137">
        <f>INDEX('Total Agency'!$N$34:$CS$34,1,'Yearly Summary'!A40)</f>
        <v>1474.4149064782628</v>
      </c>
      <c r="J40" s="137">
        <f>INDEX('Total Agency'!$N$43:$CS$43,1,'Yearly Summary'!A40)</f>
        <v>1175.9802055155014</v>
      </c>
      <c r="K40" s="138">
        <f>INDEX('Total Agency'!$N$44:$CS$44,1,'Yearly Summary'!A40)</f>
        <v>8.7715645977748974E-2</v>
      </c>
      <c r="L40" s="137">
        <f>INDEX('Total Agency'!$N$11:$CS$11,1,'Yearly Summary'!A40)</f>
        <v>2187.4395634646062</v>
      </c>
      <c r="M40" s="137">
        <f>INDEX('Total Agency'!$N$40:$CS$40,1,'Yearly Summary'!A40)</f>
        <v>13705.167244593746</v>
      </c>
      <c r="N40" s="137">
        <f>INDEX('Total Agency'!$N$55:$CS$55,1,'Yearly Summary'!A40)</f>
        <v>2174.6480076271278</v>
      </c>
      <c r="O40" s="138">
        <f>INDEX('Total Agency'!$N$66:$CS$66,1,'Yearly Summary'!A40)</f>
        <v>0.15867358411733046</v>
      </c>
      <c r="P40" s="204">
        <f>INDEX('Total Agency'!$N$88:$CS$88,1,'Yearly Summary'!A40)</f>
        <v>1.4233858691218388</v>
      </c>
      <c r="Q40" s="137">
        <f>INDEX('Total Agency'!$N$77:$CS$77,1,'Yearly Summary'!A40)</f>
        <v>3095.3632443704146</v>
      </c>
      <c r="R40" s="136">
        <f>INDEX('Total Agency'!$N$99:$CS$99,1,'Yearly Summary'!A40)</f>
        <v>20.724193330767861</v>
      </c>
      <c r="S40" s="137">
        <f>INDEX('Total Agency'!$N$29:$CS$29,1,'Yearly Summary'!A40)</f>
        <v>64148.906305285316</v>
      </c>
      <c r="T40" s="136">
        <f>INDEX('Total Agency'!$N$110:$CS$110,1,'Yearly Summary'!A40)</f>
        <v>29.49852393596403</v>
      </c>
      <c r="U40" s="136">
        <f>INDEX('Total Agency'!$N$121:$CS$121,1,'Yearly Summary'!A40)</f>
        <v>4.6806365190902746</v>
      </c>
      <c r="V40" s="354"/>
      <c r="W40" s="354"/>
    </row>
    <row r="41" spans="1:24" x14ac:dyDescent="0.25">
      <c r="A41" s="135">
        <v>24</v>
      </c>
      <c r="B41" s="130">
        <v>12</v>
      </c>
      <c r="C41" s="137">
        <f>INDEX('Total Agency'!$N$42:$CS$42,1,A41)</f>
        <v>13705.167244593747</v>
      </c>
      <c r="D41" s="137">
        <f>INDEX('Total Agency'!$N$8:$CS$8,1,'Yearly Summary'!A41)</f>
        <v>45</v>
      </c>
      <c r="E41" s="137">
        <f>INDEX('Total Agency'!$N$15:$CS$15,1,'Yearly Summary'!A41)</f>
        <v>1677.0535864583162</v>
      </c>
      <c r="F41" s="137">
        <f>INDEX('Total Agency'!$N$13:$CS$13,1,'Yearly Summary'!A41)</f>
        <v>786.90271523821934</v>
      </c>
      <c r="G41" s="138">
        <f>INDEX('Total Agency'!$N$12:$CS$12,1,'Yearly Summary'!A41)</f>
        <v>0.33906642465243375</v>
      </c>
      <c r="H41" s="136">
        <f>INDEX('Total Agency'!$N$14:$CS$14,1,'Yearly Summary'!A41)</f>
        <v>2.1312082853223111</v>
      </c>
      <c r="I41" s="137">
        <f>INDEX('Total Agency'!$N$34:$CS$34,1,'Yearly Summary'!A41)</f>
        <v>1722.0535864583162</v>
      </c>
      <c r="J41" s="137">
        <f>INDEX('Total Agency'!$N$43:$CS$43,1,'Yearly Summary'!A41)</f>
        <v>656.90586435254772</v>
      </c>
      <c r="K41" s="138">
        <f>INDEX('Total Agency'!$N$44:$CS$44,1,'Yearly Summary'!A41)</f>
        <v>4.7931254878460255E-2</v>
      </c>
      <c r="L41" s="137">
        <f>INDEX('Total Agency'!$N$11:$CS$11,1,'Yearly Summary'!A41)</f>
        <v>2320.7922047865645</v>
      </c>
      <c r="M41" s="137">
        <f>INDEX('Total Agency'!$N$40:$CS$40,1,'Yearly Summary'!A41)</f>
        <v>14770.314966699514</v>
      </c>
      <c r="N41" s="137">
        <f>INDEX('Total Agency'!$N$55:$CS$55,1,'Yearly Summary'!A41)</f>
        <v>2405.0098929785072</v>
      </c>
      <c r="O41" s="138">
        <f>INDEX('Total Agency'!$N$66:$CS$66,1,'Yearly Summary'!A41)</f>
        <v>0.16282725848438129</v>
      </c>
      <c r="P41" s="204">
        <f>INDEX('Total Agency'!$N$88:$CS$88,1,'Yearly Summary'!A41)</f>
        <v>1.4907210070768302</v>
      </c>
      <c r="Q41" s="137">
        <f>INDEX('Total Agency'!$N$77:$CS$77,1,'Yearly Summary'!A41)</f>
        <v>3585.1987696906599</v>
      </c>
      <c r="R41" s="136">
        <f>INDEX('Total Agency'!$N$99:$CS$99,1,'Yearly Summary'!A41)</f>
        <v>20.22484733586105</v>
      </c>
      <c r="S41" s="137">
        <f>INDEX('Total Agency'!$N$29:$CS$29,1,'Yearly Summary'!A41)</f>
        <v>72510.097785710459</v>
      </c>
      <c r="T41" s="136">
        <f>INDEX('Total Agency'!$N$110:$CS$110,1,'Yearly Summary'!A41)</f>
        <v>30.149604788489931</v>
      </c>
      <c r="U41" s="136">
        <f>INDEX('Total Agency'!$N$121:$CS$121,1,'Yearly Summary'!A41)</f>
        <v>4.9091774920973892</v>
      </c>
      <c r="V41" s="354"/>
      <c r="W41" s="354"/>
    </row>
    <row r="42" spans="1:24" s="1" customFormat="1" ht="30" x14ac:dyDescent="0.25">
      <c r="B42" s="139" t="s">
        <v>90</v>
      </c>
      <c r="C42" s="142">
        <f>C41</f>
        <v>13705.167244593747</v>
      </c>
      <c r="D42" s="142">
        <f>SUM(D30:D41)</f>
        <v>750</v>
      </c>
      <c r="E42" s="142">
        <f>SUM(E30:E41)</f>
        <v>14155.057839367562</v>
      </c>
      <c r="F42" s="142">
        <f>SUM(F30:F41)</f>
        <v>6913.1654117683993</v>
      </c>
      <c r="G42" s="140">
        <f>SUM(F30:F41)/SUM(L30:L41)</f>
        <v>0.27953116578003484</v>
      </c>
      <c r="H42" s="141">
        <f>E42/F42</f>
        <v>2.047550867981716</v>
      </c>
      <c r="I42" s="142">
        <f>SUM(I30:I41)</f>
        <v>14825.057839367562</v>
      </c>
      <c r="J42" s="142">
        <f>SUM(J30:J41)</f>
        <v>9899.7428726680482</v>
      </c>
      <c r="K42" s="140">
        <f>SUM(J30:J41)/SUM(C30:C41)</f>
        <v>8.3512169750083368E-2</v>
      </c>
      <c r="L42" s="142">
        <f>L41</f>
        <v>2320.7922047865645</v>
      </c>
      <c r="M42" s="142">
        <f>M41</f>
        <v>14770.314966699514</v>
      </c>
      <c r="N42" s="142">
        <f>SUM(N30:N41)</f>
        <v>21510.821167349066</v>
      </c>
      <c r="O42" s="140">
        <f>N42/SUM(M30:M41)</f>
        <v>0.17422206803115001</v>
      </c>
      <c r="P42" s="205">
        <f>Q42/N42</f>
        <v>1.445418862435274</v>
      </c>
      <c r="Q42" s="142">
        <f>SUM(Q30:Q41)</f>
        <v>31092.146661758299</v>
      </c>
      <c r="R42" s="141">
        <f>S42/Q42</f>
        <v>20.502261221227528</v>
      </c>
      <c r="S42" s="142">
        <f>SUM(S30:S41)</f>
        <v>637459.31278808613</v>
      </c>
      <c r="T42" s="141">
        <f>S42/N42</f>
        <v>29.634355091737525</v>
      </c>
      <c r="U42" s="141">
        <f>S42/SUM(M30:M41)</f>
        <v>5.1629586288519516</v>
      </c>
      <c r="V42" s="357"/>
      <c r="W42" s="357"/>
      <c r="X42" s="219"/>
    </row>
    <row r="44" spans="1:24" ht="38.25" x14ac:dyDescent="0.25">
      <c r="B44" s="131">
        <v>2018</v>
      </c>
      <c r="C44" s="199" t="s">
        <v>76</v>
      </c>
      <c r="D44" s="199" t="s">
        <v>77</v>
      </c>
      <c r="E44" s="199" t="s">
        <v>78</v>
      </c>
      <c r="F44" s="199" t="s">
        <v>70</v>
      </c>
      <c r="G44" s="201" t="s">
        <v>71</v>
      </c>
      <c r="H44" s="197" t="s">
        <v>88</v>
      </c>
      <c r="I44" s="199" t="s">
        <v>84</v>
      </c>
      <c r="J44" s="199" t="s">
        <v>85</v>
      </c>
      <c r="K44" s="201" t="s">
        <v>87</v>
      </c>
      <c r="L44" s="199" t="s">
        <v>79</v>
      </c>
      <c r="M44" s="199" t="s">
        <v>80</v>
      </c>
      <c r="N44" s="199" t="s">
        <v>81</v>
      </c>
      <c r="O44" s="201" t="s">
        <v>11</v>
      </c>
      <c r="P44" s="203" t="s">
        <v>82</v>
      </c>
      <c r="Q44" s="199" t="s">
        <v>83</v>
      </c>
      <c r="R44" s="197" t="s">
        <v>14</v>
      </c>
      <c r="S44" s="199" t="s">
        <v>0</v>
      </c>
      <c r="T44" s="197" t="s">
        <v>15</v>
      </c>
      <c r="U44" s="197" t="s">
        <v>86</v>
      </c>
      <c r="V44" s="355"/>
      <c r="W44" s="355"/>
      <c r="X44" s="217"/>
    </row>
    <row r="45" spans="1:24" x14ac:dyDescent="0.25">
      <c r="A45" s="135">
        <v>25</v>
      </c>
      <c r="B45" s="130">
        <v>1</v>
      </c>
      <c r="C45" s="137">
        <f>INDEX('Total Agency'!$N$42:$CS$42,1,A45)</f>
        <v>14770.314966699512</v>
      </c>
      <c r="D45" s="137">
        <f>INDEX('Total Agency'!$N$8:$CS$8,1,'Yearly Summary'!A45)</f>
        <v>20</v>
      </c>
      <c r="E45" s="137">
        <f>INDEX('Total Agency'!$N$15:$CS$15,1,'Yearly Summary'!A45)</f>
        <v>478.61556286554503</v>
      </c>
      <c r="F45" s="137">
        <f>INDEX('Total Agency'!$N$13:$CS$13,1,'Yearly Summary'!A45)</f>
        <v>319.07704191036339</v>
      </c>
      <c r="G45" s="138">
        <f>INDEX('Total Agency'!$N$12:$CS$12,1,'Yearly Summary'!A45)</f>
        <v>0.15000000000000002</v>
      </c>
      <c r="H45" s="136">
        <f>INDEX('Total Agency'!$N$14:$CS$14,1,'Yearly Summary'!A45)</f>
        <v>1.4999999999999998</v>
      </c>
      <c r="I45" s="137">
        <f>INDEX('Total Agency'!$N$34:$CS$34,1,'Yearly Summary'!A45)</f>
        <v>498.61556286554503</v>
      </c>
      <c r="J45" s="137">
        <f>INDEX('Total Agency'!$N$43:$CS$43,1,'Yearly Summary'!A45)</f>
        <v>1992.6425473730596</v>
      </c>
      <c r="K45" s="138">
        <f>INDEX('Total Agency'!$N$44:$CS$44,1,'Yearly Summary'!A45)</f>
        <v>0.13490860227866378</v>
      </c>
      <c r="L45" s="137">
        <f>INDEX('Total Agency'!$N$11:$CS$11,1,'Yearly Summary'!A45)</f>
        <v>2127.1802794024225</v>
      </c>
      <c r="M45" s="137">
        <f>INDEX('Total Agency'!$N$40:$CS$40,1,'Yearly Summary'!A45)</f>
        <v>13276.287982192</v>
      </c>
      <c r="N45" s="137">
        <f>INDEX('Total Agency'!$N$55:$CS$55,1,'Yearly Summary'!A45)</f>
        <v>1421.3726178677371</v>
      </c>
      <c r="O45" s="138">
        <f>INDEX('Total Agency'!$N$66:$CS$66,1,'Yearly Summary'!A45)</f>
        <v>0.10706099624942449</v>
      </c>
      <c r="P45" s="204">
        <f>INDEX('Total Agency'!$N$88:$CS$88,1,'Yearly Summary'!A45)</f>
        <v>1.285598646892905</v>
      </c>
      <c r="Q45" s="137">
        <f>INDEX('Total Agency'!$N$77:$CS$77,1,'Yearly Summary'!A45)</f>
        <v>1827.3147142613889</v>
      </c>
      <c r="R45" s="136">
        <f>INDEX('Total Agency'!$N$99:$CS$99,1,'Yearly Summary'!A45)</f>
        <v>20.161707124596145</v>
      </c>
      <c r="S45" s="137">
        <f>INDEX('Total Agency'!$N$29:$CS$29,1,'Yearly Summary'!A45)</f>
        <v>36841.784093403214</v>
      </c>
      <c r="T45" s="136">
        <f>INDEX('Total Agency'!$N$110:$CS$110,1,'Yearly Summary'!A45)</f>
        <v>25.919863398431847</v>
      </c>
      <c r="U45" s="136">
        <f>INDEX('Total Agency'!$N$121:$CS$121,1,'Yearly Summary'!A45)</f>
        <v>2.775006398085107</v>
      </c>
      <c r="V45" s="354"/>
      <c r="W45" s="354"/>
    </row>
    <row r="46" spans="1:24" x14ac:dyDescent="0.25">
      <c r="A46" s="135">
        <v>26</v>
      </c>
      <c r="B46" s="130">
        <v>2</v>
      </c>
      <c r="C46" s="137">
        <f>INDEX('Total Agency'!$N$42:$CS$42,1,A46)</f>
        <v>13276.287982191998</v>
      </c>
      <c r="D46" s="137">
        <f>INDEX('Total Agency'!$N$8:$CS$8,1,'Yearly Summary'!A46)</f>
        <v>20</v>
      </c>
      <c r="E46" s="137">
        <f>INDEX('Total Agency'!$N$15:$CS$15,1,'Yearly Summary'!A46)</f>
        <v>500.63184144020948</v>
      </c>
      <c r="F46" s="137">
        <f>INDEX('Total Agency'!$N$13:$CS$13,1,'Yearly Summary'!A46)</f>
        <v>333.75456096013966</v>
      </c>
      <c r="G46" s="138">
        <f>INDEX('Total Agency'!$N$12:$CS$12,1,'Yearly Summary'!A46)</f>
        <v>0.15</v>
      </c>
      <c r="H46" s="136">
        <f>INDEX('Total Agency'!$N$14:$CS$14,1,'Yearly Summary'!A46)</f>
        <v>1.5</v>
      </c>
      <c r="I46" s="137">
        <f>INDEX('Total Agency'!$N$34:$CS$34,1,'Yearly Summary'!A46)</f>
        <v>520.63184144020943</v>
      </c>
      <c r="J46" s="137">
        <f>INDEX('Total Agency'!$N$43:$CS$43,1,'Yearly Summary'!A46)</f>
        <v>1229.528532937753</v>
      </c>
      <c r="K46" s="138">
        <f>INDEX('Total Agency'!$N$44:$CS$44,1,'Yearly Summary'!A46)</f>
        <v>9.2610866424935004E-2</v>
      </c>
      <c r="L46" s="137">
        <f>INDEX('Total Agency'!$N$11:$CS$11,1,'Yearly Summary'!A46)</f>
        <v>2225.030406400931</v>
      </c>
      <c r="M46" s="137">
        <f>INDEX('Total Agency'!$N$40:$CS$40,1,'Yearly Summary'!A46)</f>
        <v>12567.391290694455</v>
      </c>
      <c r="N46" s="137">
        <f>INDEX('Total Agency'!$N$55:$CS$55,1,'Yearly Summary'!A46)</f>
        <v>1534.1558902947743</v>
      </c>
      <c r="O46" s="138">
        <f>INDEX('Total Agency'!$N$66:$CS$66,1,'Yearly Summary'!A46)</f>
        <v>0.12207433148283864</v>
      </c>
      <c r="P46" s="204">
        <f>INDEX('Total Agency'!$N$88:$CS$88,1,'Yearly Summary'!A46)</f>
        <v>1.3535402486183845</v>
      </c>
      <c r="Q46" s="137">
        <f>INDEX('Total Agency'!$N$77:$CS$77,1,'Yearly Summary'!A46)</f>
        <v>2076.5417451689477</v>
      </c>
      <c r="R46" s="136">
        <f>INDEX('Total Agency'!$N$99:$CS$99,1,'Yearly Summary'!A46)</f>
        <v>20.686160768804612</v>
      </c>
      <c r="S46" s="137">
        <f>INDEX('Total Agency'!$N$29:$CS$29,1,'Yearly Summary'!A46)</f>
        <v>42955.676383698948</v>
      </c>
      <c r="T46" s="136">
        <f>INDEX('Total Agency'!$N$110:$CS$110,1,'Yearly Summary'!A46)</f>
        <v>27.999551189967665</v>
      </c>
      <c r="U46" s="136">
        <f>INDEX('Total Agency'!$N$121:$CS$121,1,'Yearly Summary'!A46)</f>
        <v>3.4180264933348217</v>
      </c>
      <c r="V46" s="354"/>
      <c r="W46" s="354"/>
    </row>
    <row r="47" spans="1:24" x14ac:dyDescent="0.25">
      <c r="A47" s="135">
        <v>27</v>
      </c>
      <c r="B47" s="130">
        <v>3</v>
      </c>
      <c r="C47" s="137">
        <f>INDEX('Total Agency'!$N$42:$CS$42,1,A47)</f>
        <v>12567.391290694453</v>
      </c>
      <c r="D47" s="137">
        <f>INDEX('Total Agency'!$N$8:$CS$8,1,'Yearly Summary'!A47)</f>
        <v>60</v>
      </c>
      <c r="E47" s="137">
        <f>INDEX('Total Agency'!$N$15:$CS$15,1,'Yearly Summary'!A47)</f>
        <v>1569.1265537670915</v>
      </c>
      <c r="F47" s="137">
        <f>INDEX('Total Agency'!$N$13:$CS$13,1,'Yearly Summary'!A47)</f>
        <v>784.56327688354577</v>
      </c>
      <c r="G47" s="138">
        <f>INDEX('Total Agency'!$N$12:$CS$12,1,'Yearly Summary'!A47)</f>
        <v>0.331504576777367</v>
      </c>
      <c r="H47" s="136">
        <f>INDEX('Total Agency'!$N$14:$CS$14,1,'Yearly Summary'!A47)</f>
        <v>2</v>
      </c>
      <c r="I47" s="137">
        <f>INDEX('Total Agency'!$N$34:$CS$34,1,'Yearly Summary'!A47)</f>
        <v>1629.1265537670915</v>
      </c>
      <c r="J47" s="137">
        <f>INDEX('Total Agency'!$N$43:$CS$43,1,'Yearly Summary'!A47)</f>
        <v>1183.6806317529499</v>
      </c>
      <c r="K47" s="138">
        <f>INDEX('Total Agency'!$N$44:$CS$44,1,'Yearly Summary'!A47)</f>
        <v>9.4186661684466558E-2</v>
      </c>
      <c r="L47" s="137">
        <f>INDEX('Total Agency'!$N$11:$CS$11,1,'Yearly Summary'!A47)</f>
        <v>2366.6740426647125</v>
      </c>
      <c r="M47" s="137">
        <f>INDEX('Total Agency'!$N$40:$CS$40,1,'Yearly Summary'!A47)</f>
        <v>13012.837212708597</v>
      </c>
      <c r="N47" s="137">
        <f>INDEX('Total Agency'!$N$55:$CS$55,1,'Yearly Summary'!A47)</f>
        <v>2965.2843176650076</v>
      </c>
      <c r="O47" s="138">
        <f>INDEX('Total Agency'!$N$66:$CS$66,1,'Yearly Summary'!A47)</f>
        <v>0.22787377335121442</v>
      </c>
      <c r="P47" s="204">
        <f>INDEX('Total Agency'!$N$88:$CS$88,1,'Yearly Summary'!A47)</f>
        <v>1.5958360083866578</v>
      </c>
      <c r="Q47" s="137">
        <f>INDEX('Total Agency'!$N$77:$CS$77,1,'Yearly Summary'!A47)</f>
        <v>4732.1074892340803</v>
      </c>
      <c r="R47" s="136">
        <f>INDEX('Total Agency'!$N$99:$CS$99,1,'Yearly Summary'!A47)</f>
        <v>18.073551044881835</v>
      </c>
      <c r="S47" s="137">
        <f>INDEX('Total Agency'!$N$29:$CS$29,1,'Yearly Summary'!A47)</f>
        <v>85525.986256539763</v>
      </c>
      <c r="T47" s="136">
        <f>INDEX('Total Agency'!$N$110:$CS$110,1,'Yearly Summary'!A47)</f>
        <v>28.842423556836735</v>
      </c>
      <c r="U47" s="136">
        <f>INDEX('Total Agency'!$N$121:$CS$121,1,'Yearly Summary'!A47)</f>
        <v>6.5724318884903425</v>
      </c>
      <c r="V47" s="354"/>
      <c r="W47" s="354"/>
    </row>
    <row r="48" spans="1:24" x14ac:dyDescent="0.25">
      <c r="A48" s="135">
        <v>28</v>
      </c>
      <c r="B48" s="130">
        <v>4</v>
      </c>
      <c r="C48" s="137">
        <f>INDEX('Total Agency'!$N$42:$CS$42,1,A48)</f>
        <v>13012.837212708597</v>
      </c>
      <c r="D48" s="137">
        <f>INDEX('Total Agency'!$N$8:$CS$8,1,'Yearly Summary'!A48)</f>
        <v>60</v>
      </c>
      <c r="E48" s="137">
        <f>INDEX('Total Agency'!$N$15:$CS$15,1,'Yearly Summary'!A48)</f>
        <v>1400.9393715058932</v>
      </c>
      <c r="F48" s="137">
        <f>INDEX('Total Agency'!$N$13:$CS$13,1,'Yearly Summary'!A48)</f>
        <v>700.46968575294659</v>
      </c>
      <c r="G48" s="138">
        <f>INDEX('Total Agency'!$N$12:$CS$12,1,'Yearly Summary'!A48)</f>
        <v>0.30746687189339517</v>
      </c>
      <c r="H48" s="136">
        <f>INDEX('Total Agency'!$N$14:$CS$14,1,'Yearly Summary'!A48)</f>
        <v>2</v>
      </c>
      <c r="I48" s="137">
        <f>INDEX('Total Agency'!$N$34:$CS$34,1,'Yearly Summary'!A48)</f>
        <v>1460.9393715058932</v>
      </c>
      <c r="J48" s="137">
        <f>INDEX('Total Agency'!$N$43:$CS$43,1,'Yearly Summary'!A48)</f>
        <v>1173.353235910592</v>
      </c>
      <c r="K48" s="138">
        <f>INDEX('Total Agency'!$N$44:$CS$44,1,'Yearly Summary'!A48)</f>
        <v>9.0168901426406212E-2</v>
      </c>
      <c r="L48" s="137">
        <f>INDEX('Total Agency'!$N$11:$CS$11,1,'Yearly Summary'!A48)</f>
        <v>2278.1956359702167</v>
      </c>
      <c r="M48" s="137">
        <f>INDEX('Total Agency'!$N$40:$CS$40,1,'Yearly Summary'!A48)</f>
        <v>13300.423348303899</v>
      </c>
      <c r="N48" s="137">
        <f>INDEX('Total Agency'!$N$55:$CS$55,1,'Yearly Summary'!A48)</f>
        <v>2647.5806094107684</v>
      </c>
      <c r="O48" s="138">
        <f>INDEX('Total Agency'!$N$66:$CS$66,1,'Yearly Summary'!A48)</f>
        <v>0.19905987501881992</v>
      </c>
      <c r="P48" s="204">
        <f>INDEX('Total Agency'!$N$88:$CS$88,1,'Yearly Summary'!A48)</f>
        <v>1.661694827192943</v>
      </c>
      <c r="Q48" s="137">
        <f>INDEX('Total Agency'!$N$77:$CS$77,1,'Yearly Summary'!A48)</f>
        <v>4399.4710032342136</v>
      </c>
      <c r="R48" s="136">
        <f>INDEX('Total Agency'!$N$99:$CS$99,1,'Yearly Summary'!A48)</f>
        <v>18.510506042608615</v>
      </c>
      <c r="S48" s="137">
        <f>INDEX('Total Agency'!$N$29:$CS$29,1,'Yearly Summary'!A48)</f>
        <v>81436.434589648299</v>
      </c>
      <c r="T48" s="136">
        <f>INDEX('Total Agency'!$N$110:$CS$110,1,'Yearly Summary'!A48)</f>
        <v>30.758812139726452</v>
      </c>
      <c r="U48" s="136">
        <f>INDEX('Total Agency'!$N$121:$CS$121,1,'Yearly Summary'!A48)</f>
        <v>6.1228453002613081</v>
      </c>
      <c r="V48" s="354"/>
      <c r="W48" s="354"/>
    </row>
    <row r="49" spans="1:24" x14ac:dyDescent="0.25">
      <c r="A49" s="135">
        <v>29</v>
      </c>
      <c r="B49" s="130">
        <v>5</v>
      </c>
      <c r="C49" s="137">
        <f>INDEX('Total Agency'!$N$42:$CS$42,1,A49)</f>
        <v>13300.423348303899</v>
      </c>
      <c r="D49" s="137">
        <f>INDEX('Total Agency'!$N$8:$CS$8,1,'Yearly Summary'!A49)</f>
        <v>55</v>
      </c>
      <c r="E49" s="137">
        <f>INDEX('Total Agency'!$N$15:$CS$15,1,'Yearly Summary'!A49)</f>
        <v>1626.0911289136759</v>
      </c>
      <c r="F49" s="137">
        <f>INDEX('Total Agency'!$N$13:$CS$13,1,'Yearly Summary'!A49)</f>
        <v>813.04556445683795</v>
      </c>
      <c r="G49" s="138">
        <f>INDEX('Total Agency'!$N$12:$CS$12,1,'Yearly Summary'!A49)</f>
        <v>0.33869521319003332</v>
      </c>
      <c r="H49" s="136">
        <f>INDEX('Total Agency'!$N$14:$CS$14,1,'Yearly Summary'!A49)</f>
        <v>2</v>
      </c>
      <c r="I49" s="137">
        <f>INDEX('Total Agency'!$N$34:$CS$34,1,'Yearly Summary'!A49)</f>
        <v>1681.0911289136759</v>
      </c>
      <c r="J49" s="137">
        <f>INDEX('Total Agency'!$N$43:$CS$43,1,'Yearly Summary'!A49)</f>
        <v>1280.9067477727931</v>
      </c>
      <c r="K49" s="138">
        <f>INDEX('Total Agency'!$N$44:$CS$44,1,'Yearly Summary'!A49)</f>
        <v>9.6305712549829281E-2</v>
      </c>
      <c r="L49" s="137">
        <f>INDEX('Total Agency'!$N$11:$CS$11,1,'Yearly Summary'!A49)</f>
        <v>2400.5227496399798</v>
      </c>
      <c r="M49" s="137">
        <f>INDEX('Total Agency'!$N$40:$CS$40,1,'Yearly Summary'!A49)</f>
        <v>13700.607729444782</v>
      </c>
      <c r="N49" s="137">
        <f>INDEX('Total Agency'!$N$55:$CS$55,1,'Yearly Summary'!A49)</f>
        <v>2488.9264636621151</v>
      </c>
      <c r="O49" s="138">
        <f>INDEX('Total Agency'!$N$66:$CS$66,1,'Yearly Summary'!A49)</f>
        <v>0.18166540585736329</v>
      </c>
      <c r="P49" s="204">
        <f>INDEX('Total Agency'!$N$88:$CS$88,1,'Yearly Summary'!A49)</f>
        <v>3.7278554086645008</v>
      </c>
      <c r="Q49" s="137">
        <f>INDEX('Total Agency'!$N$77:$CS$77,1,'Yearly Summary'!A49)</f>
        <v>9278.3579793310255</v>
      </c>
      <c r="R49" s="136">
        <f>INDEX('Total Agency'!$N$99:$CS$99,1,'Yearly Summary'!A49)</f>
        <v>18.750779963886551</v>
      </c>
      <c r="S49" s="137">
        <f>INDEX('Total Agency'!$N$29:$CS$29,1,'Yearly Summary'!A49)</f>
        <v>173976.44889660709</v>
      </c>
      <c r="T49" s="136">
        <f>INDEX('Total Agency'!$N$110:$CS$110,1,'Yearly Summary'!A49)</f>
        <v>69.900196505052435</v>
      </c>
      <c r="U49" s="136">
        <f>INDEX('Total Agency'!$N$121:$CS$121,1,'Yearly Summary'!A49)</f>
        <v>12.698447567599798</v>
      </c>
      <c r="V49" s="354"/>
      <c r="W49" s="354"/>
    </row>
    <row r="50" spans="1:24" x14ac:dyDescent="0.25">
      <c r="A50" s="135">
        <v>30</v>
      </c>
      <c r="B50" s="130">
        <v>6</v>
      </c>
      <c r="C50" s="137">
        <f>INDEX('Total Agency'!$N$42:$CS$42,1,A50)</f>
        <v>13700.607729444782</v>
      </c>
      <c r="D50" s="137">
        <f>INDEX('Total Agency'!$N$8:$CS$8,1,'Yearly Summary'!A50)</f>
        <v>55</v>
      </c>
      <c r="E50" s="137">
        <f>INDEX('Total Agency'!$N$15:$CS$15,1,'Yearly Summary'!A50)</f>
        <v>1768.2171867602233</v>
      </c>
      <c r="F50" s="137">
        <f>INDEX('Total Agency'!$N$13:$CS$13,1,'Yearly Summary'!A50)</f>
        <v>884.10859338011164</v>
      </c>
      <c r="G50" s="138">
        <f>INDEX('Total Agency'!$N$12:$CS$12,1,'Yearly Summary'!A50)</f>
        <v>0.35</v>
      </c>
      <c r="H50" s="136">
        <f>INDEX('Total Agency'!$N$14:$CS$14,1,'Yearly Summary'!A50)</f>
        <v>2</v>
      </c>
      <c r="I50" s="137">
        <f>INDEX('Total Agency'!$N$34:$CS$34,1,'Yearly Summary'!A50)</f>
        <v>1823.2171867602233</v>
      </c>
      <c r="J50" s="137">
        <f>INDEX('Total Agency'!$N$43:$CS$43,1,'Yearly Summary'!A50)</f>
        <v>1180.9211604980192</v>
      </c>
      <c r="K50" s="138">
        <f>INDEX('Total Agency'!$N$44:$CS$44,1,'Yearly Summary'!A50)</f>
        <v>8.6194801268562118E-2</v>
      </c>
      <c r="L50" s="137">
        <f>INDEX('Total Agency'!$N$11:$CS$11,1,'Yearly Summary'!A50)</f>
        <v>2526.0245525146047</v>
      </c>
      <c r="M50" s="137">
        <f>INDEX('Total Agency'!$N$40:$CS$40,1,'Yearly Summary'!A50)</f>
        <v>14342.903755706986</v>
      </c>
      <c r="N50" s="137">
        <f>INDEX('Total Agency'!$N$55:$CS$55,1,'Yearly Summary'!A50)</f>
        <v>2903.3152145995841</v>
      </c>
      <c r="O50" s="138">
        <f>INDEX('Total Agency'!$N$66:$CS$66,1,'Yearly Summary'!A50)</f>
        <v>0.20242171766957345</v>
      </c>
      <c r="P50" s="204">
        <f>INDEX('Total Agency'!$N$88:$CS$88,1,'Yearly Summary'!A50)</f>
        <v>1.7639544413539752</v>
      </c>
      <c r="Q50" s="137">
        <f>INDEX('Total Agency'!$N$77:$CS$77,1,'Yearly Summary'!A50)</f>
        <v>5121.315767443506</v>
      </c>
      <c r="R50" s="136">
        <f>INDEX('Total Agency'!$N$99:$CS$99,1,'Yearly Summary'!A50)</f>
        <v>18.150178073853478</v>
      </c>
      <c r="S50" s="137">
        <f>INDEX('Total Agency'!$N$29:$CS$29,1,'Yearly Summary'!A50)</f>
        <v>92952.793151533217</v>
      </c>
      <c r="T50" s="136">
        <f>INDEX('Total Agency'!$N$110:$CS$110,1,'Yearly Summary'!A50)</f>
        <v>32.01608722473938</v>
      </c>
      <c r="U50" s="136">
        <f>INDEX('Total Agency'!$N$121:$CS$121,1,'Yearly Summary'!A50)</f>
        <v>6.4807513690906315</v>
      </c>
      <c r="V50" s="354"/>
      <c r="W50" s="354"/>
    </row>
    <row r="51" spans="1:24" x14ac:dyDescent="0.25">
      <c r="A51" s="135">
        <v>31</v>
      </c>
      <c r="B51" s="130">
        <v>7</v>
      </c>
      <c r="C51" s="137">
        <f>INDEX('Total Agency'!$N$42:$CS$42,1,A51)</f>
        <v>14342.903755706986</v>
      </c>
      <c r="D51" s="137">
        <f>INDEX('Total Agency'!$N$8:$CS$8,1,'Yearly Summary'!A51)</f>
        <v>55</v>
      </c>
      <c r="E51" s="137">
        <f>INDEX('Total Agency'!$N$15:$CS$15,1,'Yearly Summary'!A51)</f>
        <v>1483.2146127884716</v>
      </c>
      <c r="F51" s="137">
        <f>INDEX('Total Agency'!$N$13:$CS$13,1,'Yearly Summary'!A51)</f>
        <v>741.60730639423582</v>
      </c>
      <c r="G51" s="138">
        <f>INDEX('Total Agency'!$N$12:$CS$12,1,'Yearly Summary'!A51)</f>
        <v>0.30766985125745289</v>
      </c>
      <c r="H51" s="136">
        <f>INDEX('Total Agency'!$N$14:$CS$14,1,'Yearly Summary'!A51)</f>
        <v>2</v>
      </c>
      <c r="I51" s="137">
        <f>INDEX('Total Agency'!$N$34:$CS$34,1,'Yearly Summary'!A51)</f>
        <v>1538.2146127884716</v>
      </c>
      <c r="J51" s="137">
        <f>INDEX('Total Agency'!$N$43:$CS$43,1,'Yearly Summary'!A51)</f>
        <v>1565.1614678777969</v>
      </c>
      <c r="K51" s="138">
        <f>INDEX('Total Agency'!$N$44:$CS$44,1,'Yearly Summary'!A51)</f>
        <v>0.1091244488937622</v>
      </c>
      <c r="L51" s="137">
        <f>INDEX('Total Agency'!$N$11:$CS$11,1,'Yearly Summary'!A51)</f>
        <v>2410.3996649761807</v>
      </c>
      <c r="M51" s="137">
        <f>INDEX('Total Agency'!$N$40:$CS$40,1,'Yearly Summary'!A51)</f>
        <v>14315.956900617661</v>
      </c>
      <c r="N51" s="137">
        <f>INDEX('Total Agency'!$N$55:$CS$55,1,'Yearly Summary'!A51)</f>
        <v>2370.7653730805932</v>
      </c>
      <c r="O51" s="138">
        <f>INDEX('Total Agency'!$N$66:$CS$66,1,'Yearly Summary'!A51)</f>
        <v>0.1656029973782826</v>
      </c>
      <c r="P51" s="204">
        <f>INDEX('Total Agency'!$N$88:$CS$88,1,'Yearly Summary'!A51)</f>
        <v>1.8681691286039555</v>
      </c>
      <c r="Q51" s="137">
        <f>INDEX('Total Agency'!$N$77:$CS$77,1,'Yearly Summary'!A51)</f>
        <v>4428.9906811524033</v>
      </c>
      <c r="R51" s="136">
        <f>INDEX('Total Agency'!$N$99:$CS$99,1,'Yearly Summary'!A51)</f>
        <v>18.481156733889776</v>
      </c>
      <c r="S51" s="137">
        <f>INDEX('Total Agency'!$N$29:$CS$29,1,'Yearly Summary'!A51)</f>
        <v>81852.870951314806</v>
      </c>
      <c r="T51" s="136">
        <f>INDEX('Total Agency'!$N$110:$CS$110,1,'Yearly Summary'!A51)</f>
        <v>34.52592647114399</v>
      </c>
      <c r="U51" s="136">
        <f>INDEX('Total Agency'!$N$121:$CS$121,1,'Yearly Summary'!A51)</f>
        <v>5.7175969108836355</v>
      </c>
      <c r="V51" s="354"/>
      <c r="W51" s="354"/>
    </row>
    <row r="52" spans="1:24" x14ac:dyDescent="0.25">
      <c r="A52" s="135">
        <v>32</v>
      </c>
      <c r="B52" s="130">
        <v>8</v>
      </c>
      <c r="C52" s="137">
        <f>INDEX('Total Agency'!$N$42:$CS$42,1,A52)</f>
        <v>14315.956900617659</v>
      </c>
      <c r="D52" s="137">
        <f>INDEX('Total Agency'!$N$8:$CS$8,1,'Yearly Summary'!A52)</f>
        <v>55</v>
      </c>
      <c r="E52" s="137">
        <f>INDEX('Total Agency'!$N$15:$CS$15,1,'Yearly Summary'!A52)</f>
        <v>1718.0716867758363</v>
      </c>
      <c r="F52" s="137">
        <f>INDEX('Total Agency'!$N$13:$CS$13,1,'Yearly Summary'!A52)</f>
        <v>859.03584338791813</v>
      </c>
      <c r="G52" s="138">
        <f>INDEX('Total Agency'!$N$12:$CS$12,1,'Yearly Summary'!A52)</f>
        <v>0.33842723100611677</v>
      </c>
      <c r="H52" s="136">
        <f>INDEX('Total Agency'!$N$14:$CS$14,1,'Yearly Summary'!A52)</f>
        <v>2</v>
      </c>
      <c r="I52" s="137">
        <f>INDEX('Total Agency'!$N$34:$CS$34,1,'Yearly Summary'!A52)</f>
        <v>1773.0716867758363</v>
      </c>
      <c r="J52" s="137">
        <f>INDEX('Total Agency'!$N$43:$CS$43,1,'Yearly Summary'!A52)</f>
        <v>1343.4790217497593</v>
      </c>
      <c r="K52" s="138">
        <f>INDEX('Total Agency'!$N$44:$CS$44,1,'Yearly Summary'!A52)</f>
        <v>9.3844863537679082E-2</v>
      </c>
      <c r="L52" s="137">
        <f>INDEX('Total Agency'!$N$11:$CS$11,1,'Yearly Summary'!A52)</f>
        <v>2538.3177377129909</v>
      </c>
      <c r="M52" s="137">
        <f>INDEX('Total Agency'!$N$40:$CS$40,1,'Yearly Summary'!A52)</f>
        <v>14745.549565643738</v>
      </c>
      <c r="N52" s="137">
        <f>INDEX('Total Agency'!$N$55:$CS$55,1,'Yearly Summary'!A52)</f>
        <v>2494.0499697816322</v>
      </c>
      <c r="O52" s="138">
        <f>INDEX('Total Agency'!$N$66:$CS$66,1,'Yearly Summary'!A52)</f>
        <v>0.16913916695194744</v>
      </c>
      <c r="P52" s="204">
        <f>INDEX('Total Agency'!$N$88:$CS$88,1,'Yearly Summary'!A52)</f>
        <v>1.6282278947385123</v>
      </c>
      <c r="Q52" s="137">
        <f>INDEX('Total Agency'!$N$77:$CS$77,1,'Yearly Summary'!A52)</f>
        <v>4060.881731670197</v>
      </c>
      <c r="R52" s="136">
        <f>INDEX('Total Agency'!$N$99:$CS$99,1,'Yearly Summary'!A52)</f>
        <v>18.290424977780301</v>
      </c>
      <c r="S52" s="137">
        <f>INDEX('Total Agency'!$N$29:$CS$29,1,'Yearly Summary'!A52)</f>
        <v>74275.252656752287</v>
      </c>
      <c r="T52" s="136">
        <f>INDEX('Total Agency'!$N$110:$CS$110,1,'Yearly Summary'!A52)</f>
        <v>29.780980155443917</v>
      </c>
      <c r="U52" s="136">
        <f>INDEX('Total Agency'!$N$121:$CS$121,1,'Yearly Summary'!A52)</f>
        <v>5.037130174504262</v>
      </c>
      <c r="V52" s="354"/>
      <c r="W52" s="354"/>
    </row>
    <row r="53" spans="1:24" x14ac:dyDescent="0.25">
      <c r="A53" s="135">
        <v>33</v>
      </c>
      <c r="B53" s="130">
        <v>9</v>
      </c>
      <c r="C53" s="137">
        <f>INDEX('Total Agency'!$N$42:$CS$42,1,A53)</f>
        <v>14745.549565643738</v>
      </c>
      <c r="D53" s="137">
        <f>INDEX('Total Agency'!$N$8:$CS$8,1,'Yearly Summary'!A53)</f>
        <v>55</v>
      </c>
      <c r="E53" s="137">
        <f>INDEX('Total Agency'!$N$15:$CS$15,1,'Yearly Summary'!A53)</f>
        <v>1869.3722373719997</v>
      </c>
      <c r="F53" s="137">
        <f>INDEX('Total Agency'!$N$13:$CS$13,1,'Yearly Summary'!A53)</f>
        <v>934.68611868599987</v>
      </c>
      <c r="G53" s="138">
        <f>INDEX('Total Agency'!$N$12:$CS$12,1,'Yearly Summary'!A53)</f>
        <v>0.35000000000000003</v>
      </c>
      <c r="H53" s="136">
        <f>INDEX('Total Agency'!$N$14:$CS$14,1,'Yearly Summary'!A53)</f>
        <v>2</v>
      </c>
      <c r="I53" s="137">
        <f>INDEX('Total Agency'!$N$34:$CS$34,1,'Yearly Summary'!A53)</f>
        <v>1924.3722373719997</v>
      </c>
      <c r="J53" s="137">
        <f>INDEX('Total Agency'!$N$43:$CS$43,1,'Yearly Summary'!A53)</f>
        <v>1251.4532628764155</v>
      </c>
      <c r="K53" s="138">
        <f>INDEX('Total Agency'!$N$44:$CS$44,1,'Yearly Summary'!A53)</f>
        <v>8.486989632398835E-2</v>
      </c>
      <c r="L53" s="137">
        <f>INDEX('Total Agency'!$N$11:$CS$11,1,'Yearly Summary'!A53)</f>
        <v>2670.5317676742852</v>
      </c>
      <c r="M53" s="137">
        <f>INDEX('Total Agency'!$N$40:$CS$40,1,'Yearly Summary'!A53)</f>
        <v>15418.468540139324</v>
      </c>
      <c r="N53" s="137">
        <f>INDEX('Total Agency'!$N$55:$CS$55,1,'Yearly Summary'!A53)</f>
        <v>2663.6438444588211</v>
      </c>
      <c r="O53" s="138">
        <f>INDEX('Total Agency'!$N$66:$CS$66,1,'Yearly Summary'!A53)</f>
        <v>0.17275670651235456</v>
      </c>
      <c r="P53" s="204">
        <f>INDEX('Total Agency'!$N$88:$CS$88,1,'Yearly Summary'!A53)</f>
        <v>1.6808579981259399</v>
      </c>
      <c r="Q53" s="137">
        <f>INDEX('Total Agency'!$N$77:$CS$77,1,'Yearly Summary'!A53)</f>
        <v>4477.2070601175365</v>
      </c>
      <c r="R53" s="136">
        <f>INDEX('Total Agency'!$N$99:$CS$99,1,'Yearly Summary'!A53)</f>
        <v>18.108690242816277</v>
      </c>
      <c r="S53" s="137">
        <f>INDEX('Total Agency'!$N$29:$CS$29,1,'Yearly Summary'!A53)</f>
        <v>81076.355804618579</v>
      </c>
      <c r="T53" s="136">
        <f>INDEX('Total Agency'!$N$110:$CS$110,1,'Yearly Summary'!A53)</f>
        <v>30.438136830222906</v>
      </c>
      <c r="U53" s="136">
        <f>INDEX('Total Agency'!$N$121:$CS$121,1,'Yearly Summary'!A53)</f>
        <v>5.2583922711617088</v>
      </c>
      <c r="V53" s="354"/>
      <c r="W53" s="354"/>
    </row>
    <row r="54" spans="1:24" x14ac:dyDescent="0.25">
      <c r="A54" s="135">
        <v>34</v>
      </c>
      <c r="B54" s="130">
        <v>10</v>
      </c>
      <c r="C54" s="137">
        <f>INDEX('Total Agency'!$N$42:$CS$42,1,A54)</f>
        <v>15418.468540139325</v>
      </c>
      <c r="D54" s="137">
        <f>INDEX('Total Agency'!$N$8:$CS$8,1,'Yearly Summary'!A54)</f>
        <v>55</v>
      </c>
      <c r="E54" s="137">
        <f>INDEX('Total Agency'!$N$15:$CS$15,1,'Yearly Summary'!A54)</f>
        <v>1570.1559371813926</v>
      </c>
      <c r="F54" s="137">
        <f>INDEX('Total Agency'!$N$13:$CS$13,1,'Yearly Summary'!A54)</f>
        <v>785.07796859069629</v>
      </c>
      <c r="G54" s="138">
        <f>INDEX('Total Agency'!$N$12:$CS$12,1,'Yearly Summary'!A54)</f>
        <v>0.30781242693753724</v>
      </c>
      <c r="H54" s="136">
        <f>INDEX('Total Agency'!$N$14:$CS$14,1,'Yearly Summary'!A54)</f>
        <v>2</v>
      </c>
      <c r="I54" s="137">
        <f>INDEX('Total Agency'!$N$34:$CS$34,1,'Yearly Summary'!A54)</f>
        <v>1625.1559371813926</v>
      </c>
      <c r="J54" s="137">
        <f>INDEX('Total Agency'!$N$43:$CS$43,1,'Yearly Summary'!A54)</f>
        <v>1470.0530523367852</v>
      </c>
      <c r="K54" s="138">
        <f>INDEX('Total Agency'!$N$44:$CS$44,1,'Yearly Summary'!A54)</f>
        <v>9.5343648982371715E-2</v>
      </c>
      <c r="L54" s="137">
        <f>INDEX('Total Agency'!$N$11:$CS$11,1,'Yearly Summary'!A54)</f>
        <v>2550.5077114706874</v>
      </c>
      <c r="M54" s="137">
        <f>INDEX('Total Agency'!$N$40:$CS$40,1,'Yearly Summary'!A54)</f>
        <v>15573.571424983929</v>
      </c>
      <c r="N54" s="137">
        <f>INDEX('Total Agency'!$N$55:$CS$55,1,'Yearly Summary'!A54)</f>
        <v>2643.0552397387282</v>
      </c>
      <c r="O54" s="138">
        <f>INDEX('Total Agency'!$N$66:$CS$66,1,'Yearly Summary'!A54)</f>
        <v>0.16971413734287064</v>
      </c>
      <c r="P54" s="204">
        <f>INDEX('Total Agency'!$N$88:$CS$88,1,'Yearly Summary'!A54)</f>
        <v>1.5765647812860948</v>
      </c>
      <c r="Q54" s="137">
        <f>INDEX('Total Agency'!$N$77:$CS$77,1,'Yearly Summary'!A54)</f>
        <v>4166.9478059657549</v>
      </c>
      <c r="R54" s="136">
        <f>INDEX('Total Agency'!$N$99:$CS$99,1,'Yearly Summary'!A54)</f>
        <v>18.249291706760438</v>
      </c>
      <c r="S54" s="137">
        <f>INDEX('Total Agency'!$N$29:$CS$29,1,'Yearly Summary'!A54)</f>
        <v>76043.846037914453</v>
      </c>
      <c r="T54" s="136">
        <f>INDEX('Total Agency'!$N$110:$CS$110,1,'Yearly Summary'!A54)</f>
        <v>28.771190588294914</v>
      </c>
      <c r="U54" s="136">
        <f>INDEX('Total Agency'!$N$121:$CS$121,1,'Yearly Summary'!A54)</f>
        <v>4.8828777910197898</v>
      </c>
      <c r="V54" s="354"/>
      <c r="W54" s="354"/>
    </row>
    <row r="55" spans="1:24" x14ac:dyDescent="0.25">
      <c r="A55" s="135">
        <v>35</v>
      </c>
      <c r="B55" s="130">
        <v>11</v>
      </c>
      <c r="C55" s="137">
        <f>INDEX('Total Agency'!$N$42:$CS$42,1,A55)</f>
        <v>15573.571424983927</v>
      </c>
      <c r="D55" s="137">
        <f>INDEX('Total Agency'!$N$8:$CS$8,1,'Yearly Summary'!A55)</f>
        <v>55</v>
      </c>
      <c r="E55" s="137">
        <f>INDEX('Total Agency'!$N$15:$CS$15,1,'Yearly Summary'!A55)</f>
        <v>1818.0693936258194</v>
      </c>
      <c r="F55" s="137">
        <f>INDEX('Total Agency'!$N$13:$CS$13,1,'Yearly Summary'!A55)</f>
        <v>909.03469681290971</v>
      </c>
      <c r="G55" s="138">
        <f>INDEX('Total Agency'!$N$12:$CS$12,1,'Yearly Summary'!A55)</f>
        <v>0.33821739403972256</v>
      </c>
      <c r="H55" s="136">
        <f>INDEX('Total Agency'!$N$14:$CS$14,1,'Yearly Summary'!A55)</f>
        <v>2</v>
      </c>
      <c r="I55" s="137">
        <f>INDEX('Total Agency'!$N$34:$CS$34,1,'Yearly Summary'!A55)</f>
        <v>1873.0693936258194</v>
      </c>
      <c r="J55" s="137">
        <f>INDEX('Total Agency'!$N$43:$CS$43,1,'Yearly Summary'!A55)</f>
        <v>1348.2170628729255</v>
      </c>
      <c r="K55" s="138">
        <f>INDEX('Total Agency'!$N$44:$CS$44,1,'Yearly Summary'!A55)</f>
        <v>8.6570833759432086E-2</v>
      </c>
      <c r="L55" s="137">
        <f>INDEX('Total Agency'!$N$11:$CS$11,1,'Yearly Summary'!A55)</f>
        <v>2687.7230823502427</v>
      </c>
      <c r="M55" s="137">
        <f>INDEX('Total Agency'!$N$40:$CS$40,1,'Yearly Summary'!A55)</f>
        <v>16098.423755736821</v>
      </c>
      <c r="N55" s="137">
        <f>INDEX('Total Agency'!$N$55:$CS$55,1,'Yearly Summary'!A55)</f>
        <v>2774.5886303883804</v>
      </c>
      <c r="O55" s="138">
        <f>INDEX('Total Agency'!$N$66:$CS$66,1,'Yearly Summary'!A55)</f>
        <v>0.17235157133937601</v>
      </c>
      <c r="P55" s="204">
        <f>INDEX('Total Agency'!$N$88:$CS$88,1,'Yearly Summary'!A55)</f>
        <v>1.647020352719095</v>
      </c>
      <c r="Q55" s="137">
        <f>INDEX('Total Agency'!$N$77:$CS$77,1,'Yearly Summary'!A55)</f>
        <v>4569.8039446726607</v>
      </c>
      <c r="R55" s="136">
        <f>INDEX('Total Agency'!$N$99:$CS$99,1,'Yearly Summary'!A55)</f>
        <v>18.256077870497617</v>
      </c>
      <c r="S55" s="137">
        <f>INDEX('Total Agency'!$N$29:$CS$29,1,'Yearly Summary'!A55)</f>
        <v>83426.696666851276</v>
      </c>
      <c r="T55" s="136">
        <f>INDEX('Total Agency'!$N$110:$CS$110,1,'Yearly Summary'!A55)</f>
        <v>30.068131813534247</v>
      </c>
      <c r="U55" s="136">
        <f>INDEX('Total Agency'!$N$121:$CS$121,1,'Yearly Summary'!A55)</f>
        <v>5.1822897653021096</v>
      </c>
      <c r="V55" s="354"/>
      <c r="W55" s="354"/>
    </row>
    <row r="56" spans="1:24" x14ac:dyDescent="0.25">
      <c r="A56" s="135">
        <v>36</v>
      </c>
      <c r="B56" s="130">
        <v>12</v>
      </c>
      <c r="C56" s="137">
        <f>INDEX('Total Agency'!$N$42:$CS$42,1,A56)</f>
        <v>16098.423755736818</v>
      </c>
      <c r="D56" s="137">
        <f>INDEX('Total Agency'!$N$8:$CS$8,1,'Yearly Summary'!A56)</f>
        <v>55</v>
      </c>
      <c r="E56" s="137">
        <f>INDEX('Total Agency'!$N$15:$CS$15,1,'Yearly Summary'!A56)</f>
        <v>1914.1537859051132</v>
      </c>
      <c r="F56" s="137">
        <f>INDEX('Total Agency'!$N$13:$CS$13,1,'Yearly Summary'!A56)</f>
        <v>957.07689295255659</v>
      </c>
      <c r="G56" s="138">
        <f>INDEX('Total Agency'!$N$12:$CS$12,1,'Yearly Summary'!A56)</f>
        <v>0.33815051539856084</v>
      </c>
      <c r="H56" s="136">
        <f>INDEX('Total Agency'!$N$14:$CS$14,1,'Yearly Summary'!A56)</f>
        <v>2</v>
      </c>
      <c r="I56" s="137">
        <f>INDEX('Total Agency'!$N$34:$CS$34,1,'Yearly Summary'!A56)</f>
        <v>1969.1537859051132</v>
      </c>
      <c r="J56" s="137">
        <f>INDEX('Total Agency'!$N$43:$CS$43,1,'Yearly Summary'!A56)</f>
        <v>1233.2351625606643</v>
      </c>
      <c r="K56" s="138">
        <f>INDEX('Total Agency'!$N$44:$CS$44,1,'Yearly Summary'!A56)</f>
        <v>7.6605957283314138E-2</v>
      </c>
      <c r="L56" s="137">
        <f>INDEX('Total Agency'!$N$11:$CS$11,1,'Yearly Summary'!A56)</f>
        <v>2830.3280621190202</v>
      </c>
      <c r="M56" s="137">
        <f>INDEX('Total Agency'!$N$40:$CS$40,1,'Yearly Summary'!A56)</f>
        <v>16834.34237908127</v>
      </c>
      <c r="N56" s="137">
        <f>INDEX('Total Agency'!$N$55:$CS$55,1,'Yearly Summary'!A56)</f>
        <v>2949.7217697378883</v>
      </c>
      <c r="O56" s="138">
        <f>INDEX('Total Agency'!$N$66:$CS$66,1,'Yearly Summary'!A56)</f>
        <v>0.17522049292541883</v>
      </c>
      <c r="P56" s="204">
        <f>INDEX('Total Agency'!$N$88:$CS$88,1,'Yearly Summary'!A56)</f>
        <v>1.6958157387523607</v>
      </c>
      <c r="Q56" s="137">
        <f>INDEX('Total Agency'!$N$77:$CS$77,1,'Yearly Summary'!A56)</f>
        <v>5002.1846020619778</v>
      </c>
      <c r="R56" s="136">
        <f>INDEX('Total Agency'!$N$99:$CS$99,1,'Yearly Summary'!A56)</f>
        <v>18.228581921142041</v>
      </c>
      <c r="S56" s="137">
        <f>INDEX('Total Agency'!$N$29:$CS$29,1,'Yearly Summary'!A56)</f>
        <v>91182.731803362069</v>
      </c>
      <c r="T56" s="136">
        <f>INDEX('Total Agency'!$N$110:$CS$110,1,'Yearly Summary'!A56)</f>
        <v>30.912316117009418</v>
      </c>
      <c r="U56" s="136">
        <f>INDEX('Total Agency'!$N$121:$CS$121,1,'Yearly Summary'!A56)</f>
        <v>5.4164712674887596</v>
      </c>
      <c r="V56" s="354"/>
      <c r="W56" s="354"/>
    </row>
    <row r="57" spans="1:24" s="1" customFormat="1" ht="30" x14ac:dyDescent="0.25">
      <c r="B57" s="139" t="s">
        <v>90</v>
      </c>
      <c r="C57" s="142">
        <f>C56</f>
        <v>16098.423755736818</v>
      </c>
      <c r="D57" s="142">
        <f>SUM(D45:D56)</f>
        <v>600</v>
      </c>
      <c r="E57" s="142">
        <f>SUM(E45:E56)</f>
        <v>17716.659298901272</v>
      </c>
      <c r="F57" s="142">
        <f>SUM(F45:F56)</f>
        <v>9021.5375501682611</v>
      </c>
      <c r="G57" s="140">
        <f>SUM(F45:F56)/SUM(L45:L56)</f>
        <v>0.30466396981665128</v>
      </c>
      <c r="H57" s="141">
        <f>E57/F57</f>
        <v>1.9638181629661162</v>
      </c>
      <c r="I57" s="142">
        <f>SUM(I45:I56)</f>
        <v>18316.659298901272</v>
      </c>
      <c r="J57" s="142">
        <f>SUM(J45:J56)</f>
        <v>16252.631886519514</v>
      </c>
      <c r="K57" s="140">
        <f>SUM(J45:J56)/SUM(C45:C56)</f>
        <v>9.4976460881316394E-2</v>
      </c>
      <c r="L57" s="142">
        <f>L56</f>
        <v>2830.3280621190202</v>
      </c>
      <c r="M57" s="142">
        <f>M56</f>
        <v>16834.34237908127</v>
      </c>
      <c r="N57" s="142">
        <f>SUM(N45:N56)</f>
        <v>29856.459940686029</v>
      </c>
      <c r="O57" s="140">
        <f>N57/SUM(M45:M56)</f>
        <v>0.17239458299750732</v>
      </c>
      <c r="P57" s="205">
        <f>Q57/N57</f>
        <v>1.8133805759916781</v>
      </c>
      <c r="Q57" s="142">
        <f>SUM(Q45:Q56)</f>
        <v>54141.124524313695</v>
      </c>
      <c r="R57" s="141">
        <f>S57/Q57</f>
        <v>18.498819263395042</v>
      </c>
      <c r="S57" s="142">
        <f>SUM(S45:S56)</f>
        <v>1001546.8772922439</v>
      </c>
      <c r="T57" s="141">
        <f>S57/N57</f>
        <v>33.545399531021253</v>
      </c>
      <c r="U57" s="141">
        <f>S57/SUM(M45:M56)</f>
        <v>5.7830451636351858</v>
      </c>
      <c r="V57" s="357"/>
      <c r="W57" s="357"/>
      <c r="X57" s="219"/>
    </row>
    <row r="59" spans="1:24" ht="38.25" x14ac:dyDescent="0.25">
      <c r="B59" s="131">
        <v>2019</v>
      </c>
      <c r="C59" s="199" t="s">
        <v>76</v>
      </c>
      <c r="D59" s="199" t="s">
        <v>77</v>
      </c>
      <c r="E59" s="199" t="s">
        <v>78</v>
      </c>
      <c r="F59" s="199" t="s">
        <v>70</v>
      </c>
      <c r="G59" s="201" t="s">
        <v>71</v>
      </c>
      <c r="H59" s="197" t="s">
        <v>88</v>
      </c>
      <c r="I59" s="199" t="s">
        <v>84</v>
      </c>
      <c r="J59" s="199" t="s">
        <v>85</v>
      </c>
      <c r="K59" s="201" t="s">
        <v>87</v>
      </c>
      <c r="L59" s="199" t="s">
        <v>79</v>
      </c>
      <c r="M59" s="199" t="s">
        <v>80</v>
      </c>
      <c r="N59" s="199" t="s">
        <v>81</v>
      </c>
      <c r="O59" s="201" t="s">
        <v>11</v>
      </c>
      <c r="P59" s="203" t="s">
        <v>82</v>
      </c>
      <c r="Q59" s="199" t="s">
        <v>83</v>
      </c>
      <c r="R59" s="197" t="s">
        <v>14</v>
      </c>
      <c r="S59" s="199" t="s">
        <v>0</v>
      </c>
      <c r="T59" s="197" t="s">
        <v>15</v>
      </c>
      <c r="U59" s="197" t="s">
        <v>86</v>
      </c>
      <c r="V59" s="355"/>
      <c r="W59" s="355"/>
      <c r="X59" s="217"/>
    </row>
    <row r="60" spans="1:24" x14ac:dyDescent="0.25">
      <c r="A60" s="135">
        <v>37</v>
      </c>
      <c r="B60" s="130">
        <v>1</v>
      </c>
      <c r="C60" s="137">
        <f>INDEX('Total Agency'!$N$42:$CS$42,1,A60)</f>
        <v>16834.34237908127</v>
      </c>
      <c r="D60" s="137">
        <f>INDEX('Total Agency'!$N$8:$CS$8,1,'Yearly Summary'!A60)</f>
        <v>20</v>
      </c>
      <c r="E60" s="137">
        <f>INDEX('Total Agency'!$N$15:$CS$15,1,'Yearly Summary'!A60)</f>
        <v>566.2810678317868</v>
      </c>
      <c r="F60" s="137">
        <f>INDEX('Total Agency'!$N$13:$CS$13,1,'Yearly Summary'!A60)</f>
        <v>409.72334084834574</v>
      </c>
      <c r="G60" s="138">
        <f>INDEX('Total Agency'!$N$12:$CS$12,1,'Yearly Summary'!A60)</f>
        <v>0.14999999999999997</v>
      </c>
      <c r="H60" s="136">
        <f>INDEX('Total Agency'!$N$14:$CS$14,1,'Yearly Summary'!A60)</f>
        <v>1.3821059514434377</v>
      </c>
      <c r="I60" s="137">
        <f>INDEX('Total Agency'!$N$34:$CS$34,1,'Yearly Summary'!A60)</f>
        <v>586.2810678317868</v>
      </c>
      <c r="J60" s="137">
        <f>INDEX('Total Agency'!$N$43:$CS$43,1,'Yearly Summary'!A60)</f>
        <v>1592.395204965489</v>
      </c>
      <c r="K60" s="138">
        <f>INDEX('Total Agency'!$N$44:$CS$44,1,'Yearly Summary'!A60)</f>
        <v>9.4592064786815477E-2</v>
      </c>
      <c r="L60" s="137">
        <f>INDEX('Total Agency'!$N$11:$CS$11,1,'Yearly Summary'!A60)</f>
        <v>2731.4889389889722</v>
      </c>
      <c r="M60" s="137">
        <f>INDEX('Total Agency'!$N$40:$CS$40,1,'Yearly Summary'!A60)</f>
        <v>15828.228241947569</v>
      </c>
      <c r="N60" s="137">
        <f>INDEX('Total Agency'!$N$55:$CS$55,1,'Yearly Summary'!A60)</f>
        <v>1714.4872734520695</v>
      </c>
      <c r="O60" s="138">
        <f>INDEX('Total Agency'!$N$66:$CS$66,1,'Yearly Summary'!A60)</f>
        <v>0.10831833147998074</v>
      </c>
      <c r="P60" s="204">
        <f>INDEX('Total Agency'!$N$88:$CS$88,1,'Yearly Summary'!A60)</f>
        <v>1.3687452502962782</v>
      </c>
      <c r="Q60" s="137">
        <f>INDEX('Total Agency'!$N$77:$CS$77,1,'Yearly Summary'!A60)</f>
        <v>2346.6963122309367</v>
      </c>
      <c r="R60" s="136">
        <f>INDEX('Total Agency'!$N$99:$CS$99,1,'Yearly Summary'!A60)</f>
        <v>21.549582882098047</v>
      </c>
      <c r="S60" s="137">
        <f>INDEX('Total Agency'!$N$29:$CS$29,1,'Yearly Summary'!A60)</f>
        <v>50570.326679534403</v>
      </c>
      <c r="T60" s="136">
        <f>INDEX('Total Agency'!$N$110:$CS$110,1,'Yearly Summary'!A60)</f>
        <v>29.495889215737684</v>
      </c>
      <c r="U60" s="136">
        <f>INDEX('Total Agency'!$N$121:$CS$121,1,'Yearly Summary'!A60)</f>
        <v>3.1949455053670635</v>
      </c>
      <c r="V60" s="354"/>
      <c r="W60" s="354"/>
    </row>
    <row r="61" spans="1:24" x14ac:dyDescent="0.25">
      <c r="A61" s="135">
        <v>38</v>
      </c>
      <c r="B61" s="130">
        <v>2</v>
      </c>
      <c r="C61" s="137">
        <f>INDEX('Total Agency'!$N$42:$CS$42,1,A61)</f>
        <v>15828.22824194757</v>
      </c>
      <c r="D61" s="137">
        <f>INDEX('Total Agency'!$N$8:$CS$8,1,'Yearly Summary'!A61)</f>
        <v>20</v>
      </c>
      <c r="E61" s="137">
        <f>INDEX('Total Agency'!$N$15:$CS$15,1,'Yearly Summary'!A61)</f>
        <v>588.90165879012307</v>
      </c>
      <c r="F61" s="137">
        <f>INDEX('Total Agency'!$N$13:$CS$13,1,'Yearly Summary'!A61)</f>
        <v>426.29964460345548</v>
      </c>
      <c r="G61" s="138">
        <f>INDEX('Total Agency'!$N$12:$CS$12,1,'Yearly Summary'!A61)</f>
        <v>0.15</v>
      </c>
      <c r="H61" s="136">
        <f>INDEX('Total Agency'!$N$14:$CS$14,1,'Yearly Summary'!A61)</f>
        <v>1.3814265769278795</v>
      </c>
      <c r="I61" s="137">
        <f>INDEX('Total Agency'!$N$34:$CS$34,1,'Yearly Summary'!A61)</f>
        <v>608.90165879012307</v>
      </c>
      <c r="J61" s="137">
        <f>INDEX('Total Agency'!$N$43:$CS$43,1,'Yearly Summary'!A61)</f>
        <v>1588.8929684438172</v>
      </c>
      <c r="K61" s="138">
        <f>INDEX('Total Agency'!$N$44:$CS$44,1,'Yearly Summary'!A61)</f>
        <v>0.10038350118258803</v>
      </c>
      <c r="L61" s="137">
        <f>INDEX('Total Agency'!$N$11:$CS$11,1,'Yearly Summary'!A61)</f>
        <v>2841.9976306897033</v>
      </c>
      <c r="M61" s="137">
        <f>INDEX('Total Agency'!$N$40:$CS$40,1,'Yearly Summary'!A61)</f>
        <v>14848.236932293874</v>
      </c>
      <c r="N61" s="137">
        <f>INDEX('Total Agency'!$N$55:$CS$55,1,'Yearly Summary'!A61)</f>
        <v>1877.0569627175128</v>
      </c>
      <c r="O61" s="138">
        <f>INDEX('Total Agency'!$N$66:$CS$66,1,'Yearly Summary'!A61)</f>
        <v>0.12641615104046766</v>
      </c>
      <c r="P61" s="204">
        <f>INDEX('Total Agency'!$N$88:$CS$88,1,'Yearly Summary'!A61)</f>
        <v>1.4305578312430973</v>
      </c>
      <c r="Q61" s="137">
        <f>INDEX('Total Agency'!$N$77:$CS$77,1,'Yearly Summary'!A61)</f>
        <v>2685.2385377049204</v>
      </c>
      <c r="R61" s="136">
        <f>INDEX('Total Agency'!$N$99:$CS$99,1,'Yearly Summary'!A61)</f>
        <v>21.999986250131375</v>
      </c>
      <c r="S61" s="137">
        <f>INDEX('Total Agency'!$N$29:$CS$29,1,'Yearly Summary'!A61)</f>
        <v>59075.210907831133</v>
      </c>
      <c r="T61" s="136">
        <f>INDEX('Total Agency'!$N$110:$CS$110,1,'Yearly Summary'!A61)</f>
        <v>31.472252617365903</v>
      </c>
      <c r="U61" s="136">
        <f>INDEX('Total Agency'!$N$121:$CS$121,1,'Yearly Summary'!A61)</f>
        <v>3.9786010404606822</v>
      </c>
      <c r="V61" s="354"/>
      <c r="W61" s="354"/>
    </row>
    <row r="62" spans="1:24" x14ac:dyDescent="0.25">
      <c r="A62" s="135">
        <v>39</v>
      </c>
      <c r="B62" s="130">
        <v>3</v>
      </c>
      <c r="C62" s="137">
        <f>INDEX('Total Agency'!$N$42:$CS$42,1,A62)</f>
        <v>14848.236932293872</v>
      </c>
      <c r="D62" s="137">
        <f>INDEX('Total Agency'!$N$8:$CS$8,1,'Yearly Summary'!A62)</f>
        <v>60</v>
      </c>
      <c r="E62" s="137">
        <f>INDEX('Total Agency'!$N$15:$CS$15,1,'Yearly Summary'!A62)</f>
        <v>2004.267843149486</v>
      </c>
      <c r="F62" s="137">
        <f>INDEX('Total Agency'!$N$13:$CS$13,1,'Yearly Summary'!A62)</f>
        <v>988.54074584420732</v>
      </c>
      <c r="G62" s="138">
        <f>INDEX('Total Agency'!$N$12:$CS$12,1,'Yearly Summary'!A62)</f>
        <v>0.33005932767599983</v>
      </c>
      <c r="H62" s="136">
        <f>INDEX('Total Agency'!$N$14:$CS$14,1,'Yearly Summary'!A62)</f>
        <v>2.0275014981176667</v>
      </c>
      <c r="I62" s="137">
        <f>INDEX('Total Agency'!$N$34:$CS$34,1,'Yearly Summary'!A62)</f>
        <v>2064.267843149486</v>
      </c>
      <c r="J62" s="137">
        <f>INDEX('Total Agency'!$N$43:$CS$43,1,'Yearly Summary'!A62)</f>
        <v>1536.1769982017122</v>
      </c>
      <c r="K62" s="138">
        <f>INDEX('Total Agency'!$N$44:$CS$44,1,'Yearly Summary'!A62)</f>
        <v>0.10345854563114057</v>
      </c>
      <c r="L62" s="137">
        <f>INDEX('Total Agency'!$N$11:$CS$11,1,'Yearly Summary'!A62)</f>
        <v>2995.0395669914246</v>
      </c>
      <c r="M62" s="137">
        <f>INDEX('Total Agency'!$N$40:$CS$40,1,'Yearly Summary'!A62)</f>
        <v>15376.32777724165</v>
      </c>
      <c r="N62" s="137">
        <f>INDEX('Total Agency'!$N$55:$CS$55,1,'Yearly Summary'!A62)</f>
        <v>3797.1209050614552</v>
      </c>
      <c r="O62" s="138">
        <f>INDEX('Total Agency'!$N$66:$CS$66,1,'Yearly Summary'!A62)</f>
        <v>0.24694588721512142</v>
      </c>
      <c r="P62" s="204">
        <f>INDEX('Total Agency'!$N$88:$CS$88,1,'Yearly Summary'!A62)</f>
        <v>1.6825382298343188</v>
      </c>
      <c r="Q62" s="137">
        <f>INDEX('Total Agency'!$N$77:$CS$77,1,'Yearly Summary'!A62)</f>
        <v>6388.8010860689874</v>
      </c>
      <c r="R62" s="136">
        <f>INDEX('Total Agency'!$N$99:$CS$99,1,'Yearly Summary'!A62)</f>
        <v>19.083866043129479</v>
      </c>
      <c r="S62" s="137">
        <f>INDEX('Total Agency'!$N$29:$CS$29,1,'Yearly Summary'!A62)</f>
        <v>121923.02410274067</v>
      </c>
      <c r="T62" s="136">
        <f>INDEX('Total Agency'!$N$110:$CS$110,1,'Yearly Summary'!A62)</f>
        <v>32.10933419060234</v>
      </c>
      <c r="U62" s="136">
        <f>INDEX('Total Agency'!$N$121:$CS$121,1,'Yearly Summary'!A62)</f>
        <v>7.9292680195851268</v>
      </c>
      <c r="V62" s="354"/>
      <c r="W62" s="354"/>
    </row>
    <row r="63" spans="1:24" x14ac:dyDescent="0.25">
      <c r="A63" s="135">
        <v>40</v>
      </c>
      <c r="B63" s="130">
        <v>4</v>
      </c>
      <c r="C63" s="137">
        <f>INDEX('Total Agency'!$N$42:$CS$42,1,A63)</f>
        <v>15376.32777724165</v>
      </c>
      <c r="D63" s="137">
        <f>INDEX('Total Agency'!$N$8:$CS$8,1,'Yearly Summary'!A63)</f>
        <v>40</v>
      </c>
      <c r="E63" s="137">
        <f>INDEX('Total Agency'!$N$15:$CS$15,1,'Yearly Summary'!A63)</f>
        <v>1937.4935510449163</v>
      </c>
      <c r="F63" s="137">
        <f>INDEX('Total Agency'!$N$13:$CS$13,1,'Yearly Summary'!A63)</f>
        <v>955.45923775968356</v>
      </c>
      <c r="G63" s="138">
        <f>INDEX('Total Agency'!$N$12:$CS$12,1,'Yearly Summary'!A63)</f>
        <v>0.3301403856062835</v>
      </c>
      <c r="H63" s="136">
        <f>INDEX('Total Agency'!$N$14:$CS$14,1,'Yearly Summary'!A63)</f>
        <v>2.0278139291298927</v>
      </c>
      <c r="I63" s="137">
        <f>INDEX('Total Agency'!$N$34:$CS$34,1,'Yearly Summary'!A63)</f>
        <v>1977.4935510449163</v>
      </c>
      <c r="J63" s="137">
        <f>INDEX('Total Agency'!$N$43:$CS$43,1,'Yearly Summary'!A63)</f>
        <v>1568.3850430244092</v>
      </c>
      <c r="K63" s="138">
        <f>INDEX('Total Agency'!$N$44:$CS$44,1,'Yearly Summary'!A63)</f>
        <v>0.10199997461980229</v>
      </c>
      <c r="L63" s="137">
        <f>INDEX('Total Agency'!$N$11:$CS$11,1,'Yearly Summary'!A63)</f>
        <v>2894.0998418143799</v>
      </c>
      <c r="M63" s="137">
        <f>INDEX('Total Agency'!$N$40:$CS$40,1,'Yearly Summary'!A63)</f>
        <v>15785.436285262156</v>
      </c>
      <c r="N63" s="137">
        <f>INDEX('Total Agency'!$N$55:$CS$55,1,'Yearly Summary'!A63)</f>
        <v>3393.7432938188817</v>
      </c>
      <c r="O63" s="138">
        <f>INDEX('Total Agency'!$N$66:$CS$66,1,'Yearly Summary'!A63)</f>
        <v>0.21499204915783043</v>
      </c>
      <c r="P63" s="204">
        <f>INDEX('Total Agency'!$N$88:$CS$88,1,'Yearly Summary'!A63)</f>
        <v>1.7273122804672987</v>
      </c>
      <c r="Q63" s="137">
        <f>INDEX('Total Agency'!$N$77:$CS$77,1,'Yearly Summary'!A63)</f>
        <v>5862.0544681668944</v>
      </c>
      <c r="R63" s="136">
        <f>INDEX('Total Agency'!$N$99:$CS$99,1,'Yearly Summary'!A63)</f>
        <v>19.355421663270924</v>
      </c>
      <c r="S63" s="137">
        <f>INDEX('Total Agency'!$N$29:$CS$29,1,'Yearly Summary'!A63)</f>
        <v>113462.53604443162</v>
      </c>
      <c r="T63" s="136">
        <f>INDEX('Total Agency'!$N$110:$CS$110,1,'Yearly Summary'!A63)</f>
        <v>33.432857532590653</v>
      </c>
      <c r="U63" s="136">
        <f>INDEX('Total Agency'!$N$121:$CS$121,1,'Yearly Summary'!A63)</f>
        <v>7.1877985501334711</v>
      </c>
      <c r="V63" s="354"/>
      <c r="W63" s="354"/>
    </row>
    <row r="64" spans="1:24" x14ac:dyDescent="0.25">
      <c r="A64" s="135">
        <v>41</v>
      </c>
      <c r="B64" s="130">
        <v>5</v>
      </c>
      <c r="C64" s="137">
        <f>INDEX('Total Agency'!$N$42:$CS$42,1,A64)</f>
        <v>15785.436285262156</v>
      </c>
      <c r="D64" s="137">
        <f>INDEX('Total Agency'!$N$8:$CS$8,1,'Yearly Summary'!A64)</f>
        <v>40</v>
      </c>
      <c r="E64" s="137">
        <f>INDEX('Total Agency'!$N$15:$CS$15,1,'Yearly Summary'!A64)</f>
        <v>2014.0654988681508</v>
      </c>
      <c r="F64" s="137">
        <f>INDEX('Total Agency'!$N$13:$CS$13,1,'Yearly Summary'!A64)</f>
        <v>993.48500474899242</v>
      </c>
      <c r="G64" s="138">
        <f>INDEX('Total Agency'!$N$12:$CS$12,1,'Yearly Summary'!A64)</f>
        <v>0.33000011582201688</v>
      </c>
      <c r="H64" s="136">
        <f>INDEX('Total Agency'!$N$14:$CS$14,1,'Yearly Summary'!A64)</f>
        <v>2.0272731739690544</v>
      </c>
      <c r="I64" s="137">
        <f>INDEX('Total Agency'!$N$34:$CS$34,1,'Yearly Summary'!A64)</f>
        <v>2054.0654988681508</v>
      </c>
      <c r="J64" s="137">
        <f>INDEX('Total Agency'!$N$43:$CS$43,1,'Yearly Summary'!A64)</f>
        <v>1306.8162410573677</v>
      </c>
      <c r="K64" s="138">
        <f>INDEX('Total Agency'!$N$44:$CS$44,1,'Yearly Summary'!A64)</f>
        <v>8.2786197190980251E-2</v>
      </c>
      <c r="L64" s="137">
        <f>INDEX('Total Agency'!$N$11:$CS$11,1,'Yearly Summary'!A64)</f>
        <v>3010.5595638179147</v>
      </c>
      <c r="M64" s="137">
        <f>INDEX('Total Agency'!$N$40:$CS$40,1,'Yearly Summary'!A64)</f>
        <v>16532.685543072937</v>
      </c>
      <c r="N64" s="137">
        <f>INDEX('Total Agency'!$N$55:$CS$55,1,'Yearly Summary'!A64)</f>
        <v>3193.828212007973</v>
      </c>
      <c r="O64" s="138">
        <f>INDEX('Total Agency'!$N$66:$CS$66,1,'Yearly Summary'!A64)</f>
        <v>0.19318266253156682</v>
      </c>
      <c r="P64" s="204">
        <f>INDEX('Total Agency'!$N$88:$CS$88,1,'Yearly Summary'!A64)</f>
        <v>3.8399463914217637</v>
      </c>
      <c r="Q64" s="137">
        <f>INDEX('Total Agency'!$N$77:$CS$77,1,'Yearly Summary'!A64)</f>
        <v>12264.129117521039</v>
      </c>
      <c r="R64" s="136">
        <f>INDEX('Total Agency'!$N$99:$CS$99,1,'Yearly Summary'!A64)</f>
        <v>19.678022392754769</v>
      </c>
      <c r="S64" s="137">
        <f>INDEX('Total Agency'!$N$29:$CS$29,1,'Yearly Summary'!A64)</f>
        <v>241333.80740221479</v>
      </c>
      <c r="T64" s="136">
        <f>INDEX('Total Agency'!$N$110:$CS$110,1,'Yearly Summary'!A64)</f>
        <v>75.562551077375332</v>
      </c>
      <c r="U64" s="136">
        <f>INDEX('Total Agency'!$N$121:$CS$121,1,'Yearly Summary'!A64)</f>
        <v>14.597374804804881</v>
      </c>
      <c r="V64" s="354"/>
      <c r="W64" s="354"/>
    </row>
    <row r="65" spans="1:24" x14ac:dyDescent="0.25">
      <c r="A65" s="135">
        <v>42</v>
      </c>
      <c r="B65" s="130">
        <v>6</v>
      </c>
      <c r="C65" s="137">
        <f>INDEX('Total Agency'!$N$42:$CS$42,1,A65)</f>
        <v>16532.685543072937</v>
      </c>
      <c r="D65" s="137">
        <f>INDEX('Total Agency'!$N$8:$CS$8,1,'Yearly Summary'!A65)</f>
        <v>40</v>
      </c>
      <c r="E65" s="137">
        <f>INDEX('Total Agency'!$N$15:$CS$15,1,'Yearly Summary'!A65)</f>
        <v>2131.9941554375368</v>
      </c>
      <c r="F65" s="137">
        <f>INDEX('Total Agency'!$N$13:$CS$13,1,'Yearly Summary'!A65)</f>
        <v>1033.2505497825719</v>
      </c>
      <c r="G65" s="138">
        <f>INDEX('Total Agency'!$N$12:$CS$12,1,'Yearly Summary'!A65)</f>
        <v>0.3298699370539831</v>
      </c>
      <c r="H65" s="136">
        <f>INDEX('Total Agency'!$N$14:$CS$14,1,'Yearly Summary'!A65)</f>
        <v>2.0633854546568351</v>
      </c>
      <c r="I65" s="137">
        <f>INDEX('Total Agency'!$N$34:$CS$34,1,'Yearly Summary'!A65)</f>
        <v>2171.9941554375368</v>
      </c>
      <c r="J65" s="137">
        <f>INDEX('Total Agency'!$N$43:$CS$43,1,'Yearly Summary'!A65)</f>
        <v>1415.7175242059238</v>
      </c>
      <c r="K65" s="138">
        <f>INDEX('Total Agency'!$N$44:$CS$44,1,'Yearly Summary'!A65)</f>
        <v>8.5631431174174738E-2</v>
      </c>
      <c r="L65" s="137">
        <f>INDEX('Total Agency'!$N$11:$CS$11,1,'Yearly Summary'!A65)</f>
        <v>3132.2968046447977</v>
      </c>
      <c r="M65" s="137">
        <f>INDEX('Total Agency'!$N$40:$CS$40,1,'Yearly Summary'!A65)</f>
        <v>17288.96217430455</v>
      </c>
      <c r="N65" s="137">
        <f>INDEX('Total Agency'!$N$55:$CS$55,1,'Yearly Summary'!A65)</f>
        <v>3679.2056950698307</v>
      </c>
      <c r="O65" s="138">
        <f>INDEX('Total Agency'!$N$66:$CS$66,1,'Yearly Summary'!A65)</f>
        <v>0.21280662528939953</v>
      </c>
      <c r="P65" s="204">
        <f>INDEX('Total Agency'!$N$88:$CS$88,1,'Yearly Summary'!A65)</f>
        <v>1.8458996068935318</v>
      </c>
      <c r="Q65" s="137">
        <f>INDEX('Total Agency'!$N$77:$CS$77,1,'Yearly Summary'!A65)</f>
        <v>6791.4443462098443</v>
      </c>
      <c r="R65" s="136">
        <f>INDEX('Total Agency'!$N$99:$CS$99,1,'Yearly Summary'!A65)</f>
        <v>19.066521646203093</v>
      </c>
      <c r="S65" s="137">
        <f>INDEX('Total Agency'!$N$29:$CS$29,1,'Yearly Summary'!A65)</f>
        <v>129489.2206359936</v>
      </c>
      <c r="T65" s="136">
        <f>INDEX('Total Agency'!$N$110:$CS$110,1,'Yearly Summary'!A65)</f>
        <v>35.194884811553301</v>
      </c>
      <c r="U65" s="136">
        <f>INDEX('Total Agency'!$N$121:$CS$121,1,'Yearly Summary'!A65)</f>
        <v>7.4897046641958029</v>
      </c>
      <c r="V65" s="354"/>
      <c r="W65" s="354"/>
    </row>
    <row r="66" spans="1:24" x14ac:dyDescent="0.25">
      <c r="A66" s="135">
        <v>43</v>
      </c>
      <c r="B66" s="130">
        <v>7</v>
      </c>
      <c r="C66" s="137">
        <f>INDEX('Total Agency'!$N$42:$CS$42,1,A66)</f>
        <v>17288.96217430455</v>
      </c>
      <c r="D66" s="137">
        <f>INDEX('Total Agency'!$N$8:$CS$8,1,'Yearly Summary'!A66)</f>
        <v>40</v>
      </c>
      <c r="E66" s="137">
        <f>INDEX('Total Agency'!$N$15:$CS$15,1,'Yearly Summary'!A66)</f>
        <v>2020.0827765839917</v>
      </c>
      <c r="F66" s="137">
        <f>INDEX('Total Agency'!$N$13:$CS$13,1,'Yearly Summary'!A66)</f>
        <v>996.47453925941704</v>
      </c>
      <c r="G66" s="138">
        <f>INDEX('Total Agency'!$N$12:$CS$12,1,'Yearly Summary'!A66)</f>
        <v>0.32998884279804402</v>
      </c>
      <c r="H66" s="136">
        <f>INDEX('Total Agency'!$N$14:$CS$14,1,'Yearly Summary'!A66)</f>
        <v>2.0272296952868696</v>
      </c>
      <c r="I66" s="137">
        <f>INDEX('Total Agency'!$N$34:$CS$34,1,'Yearly Summary'!A66)</f>
        <v>2060.0827765839917</v>
      </c>
      <c r="J66" s="137">
        <f>INDEX('Total Agency'!$N$43:$CS$43,1,'Yearly Summary'!A66)</f>
        <v>1817.9633701423845</v>
      </c>
      <c r="K66" s="138">
        <f>INDEX('Total Agency'!$N$44:$CS$44,1,'Yearly Summary'!A66)</f>
        <v>0.1051516772270058</v>
      </c>
      <c r="L66" s="137">
        <f>INDEX('Total Agency'!$N$11:$CS$11,1,'Yearly Summary'!A66)</f>
        <v>3019.7219118382977</v>
      </c>
      <c r="M66" s="137">
        <f>INDEX('Total Agency'!$N$40:$CS$40,1,'Yearly Summary'!A66)</f>
        <v>17531.081580746159</v>
      </c>
      <c r="N66" s="137">
        <f>INDEX('Total Agency'!$N$55:$CS$55,1,'Yearly Summary'!A66)</f>
        <v>3078.3242675797983</v>
      </c>
      <c r="O66" s="138">
        <f>INDEX('Total Agency'!$N$66:$CS$66,1,'Yearly Summary'!A66)</f>
        <v>0.1755923759410615</v>
      </c>
      <c r="P66" s="204">
        <f>INDEX('Total Agency'!$N$88:$CS$88,1,'Yearly Summary'!A66)</f>
        <v>1.9572050075904894</v>
      </c>
      <c r="Q66" s="137">
        <f>INDEX('Total Agency'!$N$77:$CS$77,1,'Yearly Summary'!A66)</f>
        <v>6024.9116714945067</v>
      </c>
      <c r="R66" s="136">
        <f>INDEX('Total Agency'!$N$99:$CS$99,1,'Yearly Summary'!A66)</f>
        <v>19.360848704909568</v>
      </c>
      <c r="S66" s="137">
        <f>INDEX('Total Agency'!$N$29:$CS$29,1,'Yearly Summary'!A66)</f>
        <v>116647.40333224896</v>
      </c>
      <c r="T66" s="136">
        <f>INDEX('Total Agency'!$N$110:$CS$110,1,'Yearly Summary'!A66)</f>
        <v>37.893150036450848</v>
      </c>
      <c r="U66" s="136">
        <f>INDEX('Total Agency'!$N$121:$CS$121,1,'Yearly Summary'!A66)</f>
        <v>6.6537482467915252</v>
      </c>
      <c r="V66" s="354"/>
      <c r="W66" s="354"/>
    </row>
    <row r="67" spans="1:24" x14ac:dyDescent="0.25">
      <c r="A67" s="135">
        <v>44</v>
      </c>
      <c r="B67" s="130">
        <v>8</v>
      </c>
      <c r="C67" s="137">
        <f>INDEX('Total Agency'!$N$42:$CS$42,1,A67)</f>
        <v>17531.081580746159</v>
      </c>
      <c r="D67" s="137">
        <f>INDEX('Total Agency'!$N$8:$CS$8,1,'Yearly Summary'!A67)</f>
        <v>40</v>
      </c>
      <c r="E67" s="137">
        <f>INDEX('Total Agency'!$N$15:$CS$15,1,'Yearly Summary'!A67)</f>
        <v>2105.3757931946266</v>
      </c>
      <c r="F67" s="137">
        <f>INDEX('Total Agency'!$N$13:$CS$13,1,'Yearly Summary'!A67)</f>
        <v>1038.7297828160206</v>
      </c>
      <c r="G67" s="138">
        <f>INDEX('Total Agency'!$N$12:$CS$12,1,'Yearly Summary'!A67)</f>
        <v>0.32989699818273449</v>
      </c>
      <c r="H67" s="136">
        <f>INDEX('Total Agency'!$N$14:$CS$14,1,'Yearly Summary'!A67)</f>
        <v>2.0268753510531909</v>
      </c>
      <c r="I67" s="137">
        <f>INDEX('Total Agency'!$N$34:$CS$34,1,'Yearly Summary'!A67)</f>
        <v>2145.3757931946266</v>
      </c>
      <c r="J67" s="137">
        <f>INDEX('Total Agency'!$N$43:$CS$43,1,'Yearly Summary'!A67)</f>
        <v>1495.1950336685331</v>
      </c>
      <c r="K67" s="138">
        <f>INDEX('Total Agency'!$N$44:$CS$44,1,'Yearly Summary'!A67)</f>
        <v>8.528823659748748E-2</v>
      </c>
      <c r="L67" s="137">
        <f>INDEX('Total Agency'!$N$11:$CS$11,1,'Yearly Summary'!A67)</f>
        <v>3148.648785948194</v>
      </c>
      <c r="M67" s="137">
        <f>INDEX('Total Agency'!$N$40:$CS$40,1,'Yearly Summary'!A67)</f>
        <v>18181.262340272253</v>
      </c>
      <c r="N67" s="137">
        <f>INDEX('Total Agency'!$N$55:$CS$55,1,'Yearly Summary'!A67)</f>
        <v>3226.6571181896506</v>
      </c>
      <c r="O67" s="138">
        <f>INDEX('Total Agency'!$N$66:$CS$66,1,'Yearly Summary'!A67)</f>
        <v>0.17747156703429062</v>
      </c>
      <c r="P67" s="204">
        <f>INDEX('Total Agency'!$N$88:$CS$88,1,'Yearly Summary'!A67)</f>
        <v>1.6982308233210222</v>
      </c>
      <c r="Q67" s="137">
        <f>INDEX('Total Agency'!$N$77:$CS$77,1,'Yearly Summary'!A67)</f>
        <v>5479.6085743978474</v>
      </c>
      <c r="R67" s="136">
        <f>INDEX('Total Agency'!$N$99:$CS$99,1,'Yearly Summary'!A67)</f>
        <v>19.198949206532177</v>
      </c>
      <c r="S67" s="137">
        <f>INDEX('Total Agency'!$N$29:$CS$29,1,'Yearly Summary'!A67)</f>
        <v>105202.72669154247</v>
      </c>
      <c r="T67" s="136">
        <f>INDEX('Total Agency'!$N$110:$CS$110,1,'Yearly Summary'!A67)</f>
        <v>32.604247317907628</v>
      </c>
      <c r="U67" s="136">
        <f>INDEX('Total Agency'!$N$121:$CS$121,1,'Yearly Summary'!A67)</f>
        <v>5.7863268634826337</v>
      </c>
      <c r="V67" s="354"/>
      <c r="W67" s="354"/>
    </row>
    <row r="68" spans="1:24" x14ac:dyDescent="0.25">
      <c r="A68" s="135">
        <v>45</v>
      </c>
      <c r="B68" s="130">
        <v>9</v>
      </c>
      <c r="C68" s="137">
        <f>INDEX('Total Agency'!$N$42:$CS$42,1,A68)</f>
        <v>18181.262340272253</v>
      </c>
      <c r="D68" s="137">
        <f>INDEX('Total Agency'!$N$8:$CS$8,1,'Yearly Summary'!A68)</f>
        <v>40</v>
      </c>
      <c r="E68" s="137">
        <f>INDEX('Total Agency'!$N$15:$CS$15,1,'Yearly Summary'!A68)</f>
        <v>2235.8561746286332</v>
      </c>
      <c r="F68" s="137">
        <f>INDEX('Total Agency'!$N$13:$CS$13,1,'Yearly Summary'!A68)</f>
        <v>1083.6575722065431</v>
      </c>
      <c r="G68" s="138">
        <f>INDEX('Total Agency'!$N$12:$CS$12,1,'Yearly Summary'!A68)</f>
        <v>0.32979961567574623</v>
      </c>
      <c r="H68" s="136">
        <f>INDEX('Total Agency'!$N$14:$CS$14,1,'Yearly Summary'!A68)</f>
        <v>2.0632497127999425</v>
      </c>
      <c r="I68" s="137">
        <f>INDEX('Total Agency'!$N$34:$CS$34,1,'Yearly Summary'!A68)</f>
        <v>2275.8561746286332</v>
      </c>
      <c r="J68" s="137">
        <f>INDEX('Total Agency'!$N$43:$CS$43,1,'Yearly Summary'!A68)</f>
        <v>1214.4327996067223</v>
      </c>
      <c r="K68" s="138">
        <f>INDEX('Total Agency'!$N$44:$CS$44,1,'Yearly Summary'!A68)</f>
        <v>6.6795846013216753E-2</v>
      </c>
      <c r="L68" s="137">
        <f>INDEX('Total Agency'!$N$11:$CS$11,1,'Yearly Summary'!A68)</f>
        <v>3285.8060491858732</v>
      </c>
      <c r="M68" s="137">
        <f>INDEX('Total Agency'!$N$40:$CS$40,1,'Yearly Summary'!A68)</f>
        <v>19242.685715294163</v>
      </c>
      <c r="N68" s="137">
        <f>INDEX('Total Agency'!$N$55:$CS$55,1,'Yearly Summary'!A68)</f>
        <v>3442.6645325774793</v>
      </c>
      <c r="O68" s="138">
        <f>INDEX('Total Agency'!$N$66:$CS$66,1,'Yearly Summary'!A68)</f>
        <v>0.17890769425399053</v>
      </c>
      <c r="P68" s="204">
        <f>INDEX('Total Agency'!$N$88:$CS$88,1,'Yearly Summary'!A68)</f>
        <v>1.7532247448887324</v>
      </c>
      <c r="Q68" s="137">
        <f>INDEX('Total Agency'!$N$77:$CS$77,1,'Yearly Summary'!A68)</f>
        <v>6035.7646468656385</v>
      </c>
      <c r="R68" s="136">
        <f>INDEX('Total Agency'!$N$99:$CS$99,1,'Yearly Summary'!A68)</f>
        <v>19.114223714006876</v>
      </c>
      <c r="S68" s="137">
        <f>INDEX('Total Agency'!$N$29:$CS$29,1,'Yearly Summary'!A68)</f>
        <v>115368.95574528353</v>
      </c>
      <c r="T68" s="136">
        <f>INDEX('Total Agency'!$N$110:$CS$110,1,'Yearly Summary'!A68)</f>
        <v>33.511529994735866</v>
      </c>
      <c r="U68" s="136">
        <f>INDEX('Total Agency'!$N$121:$CS$121,1,'Yearly Summary'!A68)</f>
        <v>5.9954705622816373</v>
      </c>
      <c r="V68" s="354"/>
      <c r="W68" s="354"/>
    </row>
    <row r="69" spans="1:24" x14ac:dyDescent="0.25">
      <c r="A69" s="135">
        <v>46</v>
      </c>
      <c r="B69" s="130">
        <v>10</v>
      </c>
      <c r="C69" s="137">
        <f>INDEX('Total Agency'!$N$42:$CS$42,1,A69)</f>
        <v>19242.685715294163</v>
      </c>
      <c r="D69" s="137">
        <f>INDEX('Total Agency'!$N$8:$CS$8,1,'Yearly Summary'!A69)</f>
        <v>40</v>
      </c>
      <c r="E69" s="137">
        <f>INDEX('Total Agency'!$N$15:$CS$15,1,'Yearly Summary'!A69)</f>
        <v>2130.6253916655351</v>
      </c>
      <c r="F69" s="137">
        <f>INDEX('Total Agency'!$N$13:$CS$13,1,'Yearly Summary'!A69)</f>
        <v>1051.1311979401578</v>
      </c>
      <c r="G69" s="138">
        <f>INDEX('Total Agency'!$N$12:$CS$12,1,'Yearly Summary'!A69)</f>
        <v>0.3299249745123452</v>
      </c>
      <c r="H69" s="136">
        <f>INDEX('Total Agency'!$N$14:$CS$14,1,'Yearly Summary'!A69)</f>
        <v>2.026983306975191</v>
      </c>
      <c r="I69" s="137">
        <f>INDEX('Total Agency'!$N$34:$CS$34,1,'Yearly Summary'!A69)</f>
        <v>2170.6253916655351</v>
      </c>
      <c r="J69" s="137">
        <f>INDEX('Total Agency'!$N$43:$CS$43,1,'Yearly Summary'!A69)</f>
        <v>1671.0073303266436</v>
      </c>
      <c r="K69" s="138">
        <f>INDEX('Total Agency'!$N$44:$CS$44,1,'Yearly Summary'!A69)</f>
        <v>8.6838571031616463E-2</v>
      </c>
      <c r="L69" s="137">
        <f>INDEX('Total Agency'!$N$11:$CS$11,1,'Yearly Summary'!A69)</f>
        <v>3185.97038461187</v>
      </c>
      <c r="M69" s="137">
        <f>INDEX('Total Agency'!$N$40:$CS$40,1,'Yearly Summary'!A69)</f>
        <v>19742.303776633056</v>
      </c>
      <c r="N69" s="137">
        <f>INDEX('Total Agency'!$N$55:$CS$55,1,'Yearly Summary'!A69)</f>
        <v>3517.071113509141</v>
      </c>
      <c r="O69" s="138">
        <f>INDEX('Total Agency'!$N$66:$CS$66,1,'Yearly Summary'!A69)</f>
        <v>0.17814897153350148</v>
      </c>
      <c r="P69" s="204">
        <f>INDEX('Total Agency'!$N$88:$CS$88,1,'Yearly Summary'!A69)</f>
        <v>1.6379550087694337</v>
      </c>
      <c r="Q69" s="137">
        <f>INDEX('Total Agency'!$N$77:$CS$77,1,'Yearly Summary'!A69)</f>
        <v>5760.8042465705867</v>
      </c>
      <c r="R69" s="136">
        <f>INDEX('Total Agency'!$N$99:$CS$99,1,'Yearly Summary'!A69)</f>
        <v>19.165344309190605</v>
      </c>
      <c r="S69" s="137">
        <f>INDEX('Total Agency'!$N$29:$CS$29,1,'Yearly Summary'!A69)</f>
        <v>110407.79688337266</v>
      </c>
      <c r="T69" s="136">
        <f>INDEX('Total Agency'!$N$110:$CS$110,1,'Yearly Summary'!A69)</f>
        <v>31.391971706029512</v>
      </c>
      <c r="U69" s="136">
        <f>INDEX('Total Agency'!$N$121:$CS$121,1,'Yearly Summary'!A69)</f>
        <v>5.5924474738379351</v>
      </c>
      <c r="V69" s="354"/>
      <c r="W69" s="354"/>
    </row>
    <row r="70" spans="1:24" x14ac:dyDescent="0.25">
      <c r="A70" s="135">
        <v>47</v>
      </c>
      <c r="B70" s="130">
        <v>11</v>
      </c>
      <c r="C70" s="137">
        <f>INDEX('Total Agency'!$N$42:$CS$42,1,A70)</f>
        <v>19742.303776633056</v>
      </c>
      <c r="D70" s="137">
        <f>INDEX('Total Agency'!$N$8:$CS$8,1,'Yearly Summary'!A70)</f>
        <v>40</v>
      </c>
      <c r="E70" s="137">
        <f>INDEX('Total Agency'!$N$15:$CS$15,1,'Yearly Summary'!A70)</f>
        <v>2226.8899019467003</v>
      </c>
      <c r="F70" s="137">
        <f>INDEX('Total Agency'!$N$13:$CS$13,1,'Yearly Summary'!A70)</f>
        <v>1098.8461923281698</v>
      </c>
      <c r="G70" s="138">
        <f>INDEX('Total Agency'!$N$12:$CS$12,1,'Yearly Summary'!A70)</f>
        <v>0.32981817011033571</v>
      </c>
      <c r="H70" s="136">
        <f>INDEX('Total Agency'!$N$14:$CS$14,1,'Yearly Summary'!A70)</f>
        <v>2.0265710683571636</v>
      </c>
      <c r="I70" s="137">
        <f>INDEX('Total Agency'!$N$34:$CS$34,1,'Yearly Summary'!A70)</f>
        <v>2266.8899019467003</v>
      </c>
      <c r="J70" s="137">
        <f>INDEX('Total Agency'!$N$43:$CS$43,1,'Yearly Summary'!A70)</f>
        <v>1653.4133965360052</v>
      </c>
      <c r="K70" s="138">
        <f>INDEX('Total Agency'!$N$44:$CS$44,1,'Yearly Summary'!A70)</f>
        <v>8.374976979601445E-2</v>
      </c>
      <c r="L70" s="137">
        <f>INDEX('Total Agency'!$N$11:$CS$11,1,'Yearly Summary'!A70)</f>
        <v>3331.6726969910947</v>
      </c>
      <c r="M70" s="137">
        <f>INDEX('Total Agency'!$N$40:$CS$40,1,'Yearly Summary'!A70)</f>
        <v>20355.78028204375</v>
      </c>
      <c r="N70" s="137">
        <f>INDEX('Total Agency'!$N$55:$CS$55,1,'Yearly Summary'!A70)</f>
        <v>3651.5662668725759</v>
      </c>
      <c r="O70" s="138">
        <f>INDEX('Total Agency'!$N$66:$CS$66,1,'Yearly Summary'!A70)</f>
        <v>0.17938719205442089</v>
      </c>
      <c r="P70" s="204">
        <f>INDEX('Total Agency'!$N$88:$CS$88,1,'Yearly Summary'!A70)</f>
        <v>1.7127919015534745</v>
      </c>
      <c r="Q70" s="137">
        <f>INDEX('Total Agency'!$N$77:$CS$77,1,'Yearly Summary'!A70)</f>
        <v>6254.3731298852017</v>
      </c>
      <c r="R70" s="136">
        <f>INDEX('Total Agency'!$N$99:$CS$99,1,'Yearly Summary'!A70)</f>
        <v>19.183910068732899</v>
      </c>
      <c r="S70" s="137">
        <f>INDEX('Total Agency'!$N$29:$CS$29,1,'Yearly Summary'!A70)</f>
        <v>119983.33166001723</v>
      </c>
      <c r="T70" s="136">
        <f>INDEX('Total Agency'!$N$110:$CS$110,1,'Yearly Summary'!A70)</f>
        <v>32.858045805855873</v>
      </c>
      <c r="U70" s="136">
        <f>INDEX('Total Agency'!$N$121:$CS$121,1,'Yearly Summary'!A70)</f>
        <v>5.8943125735080262</v>
      </c>
      <c r="V70" s="354"/>
      <c r="W70" s="354"/>
    </row>
    <row r="71" spans="1:24" x14ac:dyDescent="0.25">
      <c r="A71" s="135">
        <v>48</v>
      </c>
      <c r="B71" s="130">
        <v>12</v>
      </c>
      <c r="C71" s="137">
        <f>INDEX('Total Agency'!$N$42:$CS$42,1,A71)</f>
        <v>20355.78028204375</v>
      </c>
      <c r="D71" s="137">
        <f>INDEX('Total Agency'!$N$8:$CS$8,1,'Yearly Summary'!A71)</f>
        <v>40</v>
      </c>
      <c r="E71" s="137">
        <f>INDEX('Total Agency'!$N$15:$CS$15,1,'Yearly Summary'!A71)</f>
        <v>2368.4473953731758</v>
      </c>
      <c r="F71" s="137">
        <f>INDEX('Total Agency'!$N$13:$CS$13,1,'Yearly Summary'!A71)</f>
        <v>1148.0201877042778</v>
      </c>
      <c r="G71" s="138">
        <f>INDEX('Total Agency'!$N$12:$CS$12,1,'Yearly Summary'!A71)</f>
        <v>0.32970718644537395</v>
      </c>
      <c r="H71" s="136">
        <f>INDEX('Total Agency'!$N$14:$CS$14,1,'Yearly Summary'!A71)</f>
        <v>2.0630712079283331</v>
      </c>
      <c r="I71" s="137">
        <f>INDEX('Total Agency'!$N$34:$CS$34,1,'Yearly Summary'!A71)</f>
        <v>2408.4473953731758</v>
      </c>
      <c r="J71" s="137">
        <f>INDEX('Total Agency'!$N$43:$CS$43,1,'Yearly Summary'!A71)</f>
        <v>1668.5306751930366</v>
      </c>
      <c r="K71" s="138">
        <f>INDEX('Total Agency'!$N$44:$CS$44,1,'Yearly Summary'!A71)</f>
        <v>8.1968396793164519E-2</v>
      </c>
      <c r="L71" s="137">
        <f>INDEX('Total Agency'!$N$11:$CS$11,1,'Yearly Summary'!A71)</f>
        <v>3481.9386258494014</v>
      </c>
      <c r="M71" s="137">
        <f>INDEX('Total Agency'!$N$40:$CS$40,1,'Yearly Summary'!A71)</f>
        <v>21095.697002223889</v>
      </c>
      <c r="N71" s="137">
        <f>INDEX('Total Agency'!$N$55:$CS$55,1,'Yearly Summary'!A71)</f>
        <v>3835.6720975943831</v>
      </c>
      <c r="O71" s="138">
        <f>INDEX('Total Agency'!$N$66:$CS$66,1,'Yearly Summary'!A71)</f>
        <v>0.18182248717309649</v>
      </c>
      <c r="P71" s="204">
        <f>INDEX('Total Agency'!$N$88:$CS$88,1,'Yearly Summary'!A71)</f>
        <v>1.7673946555748925</v>
      </c>
      <c r="Q71" s="137">
        <f>INDEX('Total Agency'!$N$77:$CS$77,1,'Yearly Summary'!A71)</f>
        <v>6779.14636582605</v>
      </c>
      <c r="R71" s="136">
        <f>INDEX('Total Agency'!$N$99:$CS$99,1,'Yearly Summary'!A71)</f>
        <v>19.030574875262609</v>
      </c>
      <c r="S71" s="137">
        <f>INDEX('Total Agency'!$N$29:$CS$29,1,'Yearly Summary'!A71)</f>
        <v>129011.05250521706</v>
      </c>
      <c r="T71" s="136">
        <f>INDEX('Total Agency'!$N$110:$CS$110,1,'Yearly Summary'!A71)</f>
        <v>33.634536327056964</v>
      </c>
      <c r="U71" s="136">
        <f>INDEX('Total Agency'!$N$121:$CS$121,1,'Yearly Summary'!A71)</f>
        <v>6.1155150498993622</v>
      </c>
      <c r="V71" s="354"/>
      <c r="W71" s="354"/>
    </row>
    <row r="72" spans="1:24" s="1" customFormat="1" ht="30" x14ac:dyDescent="0.25">
      <c r="B72" s="139" t="s">
        <v>90</v>
      </c>
      <c r="C72" s="142">
        <f>C71</f>
        <v>20355.78028204375</v>
      </c>
      <c r="D72" s="142">
        <f>SUM(D60:D71)</f>
        <v>460</v>
      </c>
      <c r="E72" s="142">
        <f>SUM(E60:E71)</f>
        <v>22330.281208514662</v>
      </c>
      <c r="F72" s="142">
        <f>SUM(F60:F71)</f>
        <v>11223.617995841843</v>
      </c>
      <c r="G72" s="140">
        <f>SUM(F60:F71)/SUM(L60:L71)</f>
        <v>0.30285612314611549</v>
      </c>
      <c r="H72" s="141">
        <f>E72/F72</f>
        <v>1.9895795826967422</v>
      </c>
      <c r="I72" s="142">
        <f>SUM(I60:I71)</f>
        <v>22790.281208514662</v>
      </c>
      <c r="J72" s="142">
        <f>SUM(J60:J71)</f>
        <v>18528.926585372046</v>
      </c>
      <c r="K72" s="140">
        <f>SUM(J60:J71)/SUM(C60:C71)</f>
        <v>8.9275666976915871E-2</v>
      </c>
      <c r="L72" s="142">
        <f>L71</f>
        <v>3481.9386258494014</v>
      </c>
      <c r="M72" s="142">
        <f>M71</f>
        <v>21095.697002223889</v>
      </c>
      <c r="N72" s="142">
        <f>SUM(N60:N71)</f>
        <v>38407.397738450753</v>
      </c>
      <c r="O72" s="140">
        <f>N72/SUM(M60:M71)</f>
        <v>0.1813306062387498</v>
      </c>
      <c r="P72" s="205">
        <f>Q72/N72</f>
        <v>1.8921608018808167</v>
      </c>
      <c r="Q72" s="142">
        <f>SUM(Q60:Q71)</f>
        <v>72672.972502942444</v>
      </c>
      <c r="R72" s="141">
        <f>S72/Q72</f>
        <v>19.43604814751782</v>
      </c>
      <c r="S72" s="142">
        <f>SUM(S60:S71)</f>
        <v>1412475.392590428</v>
      </c>
      <c r="T72" s="141">
        <f>S72/N72</f>
        <v>36.776128448201483</v>
      </c>
      <c r="U72" s="141">
        <f>S72/SUM(M60:M71)</f>
        <v>6.6686376666265073</v>
      </c>
      <c r="V72" s="357"/>
      <c r="W72" s="357"/>
      <c r="X72" s="219"/>
    </row>
    <row r="74" spans="1:24" ht="38.25" x14ac:dyDescent="0.25">
      <c r="B74" s="131">
        <v>2020</v>
      </c>
      <c r="C74" s="199" t="s">
        <v>76</v>
      </c>
      <c r="D74" s="199" t="s">
        <v>77</v>
      </c>
      <c r="E74" s="199" t="s">
        <v>78</v>
      </c>
      <c r="F74" s="199" t="s">
        <v>70</v>
      </c>
      <c r="G74" s="201" t="s">
        <v>71</v>
      </c>
      <c r="H74" s="197" t="s">
        <v>88</v>
      </c>
      <c r="I74" s="199" t="s">
        <v>84</v>
      </c>
      <c r="J74" s="199" t="s">
        <v>85</v>
      </c>
      <c r="K74" s="201" t="s">
        <v>87</v>
      </c>
      <c r="L74" s="199" t="s">
        <v>79</v>
      </c>
      <c r="M74" s="199" t="s">
        <v>80</v>
      </c>
      <c r="N74" s="199" t="s">
        <v>81</v>
      </c>
      <c r="O74" s="201" t="s">
        <v>11</v>
      </c>
      <c r="P74" s="203" t="s">
        <v>82</v>
      </c>
      <c r="Q74" s="199" t="s">
        <v>83</v>
      </c>
      <c r="R74" s="197" t="s">
        <v>14</v>
      </c>
      <c r="S74" s="199" t="s">
        <v>0</v>
      </c>
      <c r="T74" s="197" t="s">
        <v>15</v>
      </c>
      <c r="U74" s="197" t="s">
        <v>86</v>
      </c>
      <c r="V74" s="355"/>
      <c r="W74" s="355"/>
      <c r="X74" s="217"/>
    </row>
    <row r="75" spans="1:24" x14ac:dyDescent="0.25">
      <c r="A75" s="135">
        <v>49</v>
      </c>
      <c r="B75" s="130">
        <v>1</v>
      </c>
      <c r="C75" s="137">
        <f>INDEX('Total Agency'!$N$42:$CS$42,1,A75)</f>
        <v>21095.697002223889</v>
      </c>
      <c r="D75" s="137">
        <f>INDEX('Total Agency'!$N$8:$CS$8,1,'Yearly Summary'!A75)</f>
        <v>20</v>
      </c>
      <c r="E75" s="137">
        <f>INDEX('Total Agency'!$N$15:$CS$15,1,'Yearly Summary'!A75)</f>
        <v>684.30377340242467</v>
      </c>
      <c r="F75" s="137">
        <f>INDEX('Total Agency'!$N$13:$CS$13,1,'Yearly Summary'!A75)</f>
        <v>496.14965835631915</v>
      </c>
      <c r="G75" s="138">
        <f>INDEX('Total Agency'!$N$12:$CS$12,1,'Yearly Summary'!A75)</f>
        <v>0.15</v>
      </c>
      <c r="H75" s="136">
        <f>INDEX('Total Agency'!$N$14:$CS$14,1,'Yearly Summary'!A75)</f>
        <v>1.3792285490419085</v>
      </c>
      <c r="I75" s="137">
        <f>INDEX('Total Agency'!$N$34:$CS$34,1,'Yearly Summary'!A75)</f>
        <v>704.30377340242467</v>
      </c>
      <c r="J75" s="137">
        <f>INDEX('Total Agency'!$N$43:$CS$43,1,'Yearly Summary'!A75)</f>
        <v>1797.3469943635864</v>
      </c>
      <c r="K75" s="138">
        <f>INDEX('Total Agency'!$N$44:$CS$44,1,'Yearly Summary'!A75)</f>
        <v>8.5199697083917711E-2</v>
      </c>
      <c r="L75" s="137">
        <f>INDEX('Total Agency'!$N$11:$CS$11,1,'Yearly Summary'!A75)</f>
        <v>3307.6643890421278</v>
      </c>
      <c r="M75" s="137">
        <f>INDEX('Total Agency'!$N$40:$CS$40,1,'Yearly Summary'!A75)</f>
        <v>20002.653781262728</v>
      </c>
      <c r="N75" s="137">
        <f>INDEX('Total Agency'!$N$55:$CS$55,1,'Yearly Summary'!A75)</f>
        <v>2140.1134510396387</v>
      </c>
      <c r="O75" s="138">
        <f>INDEX('Total Agency'!$N$66:$CS$66,1,'Yearly Summary'!A75)</f>
        <v>0.10699147595327411</v>
      </c>
      <c r="P75" s="204">
        <f>INDEX('Total Agency'!$N$88:$CS$88,1,'Yearly Summary'!A75)</f>
        <v>1.3954961981018084</v>
      </c>
      <c r="Q75" s="137">
        <f>INDEX('Total Agency'!$N$77:$CS$77,1,'Yearly Summary'!A75)</f>
        <v>2986.5201844323565</v>
      </c>
      <c r="R75" s="136">
        <f>INDEX('Total Agency'!$N$99:$CS$99,1,'Yearly Summary'!A75)</f>
        <v>22.606402941330153</v>
      </c>
      <c r="S75" s="137">
        <f>INDEX('Total Agency'!$N$29:$CS$29,1,'Yearly Summary'!A75)</f>
        <v>67514.478681693494</v>
      </c>
      <c r="T75" s="136">
        <f>INDEX('Total Agency'!$N$110:$CS$110,1,'Yearly Summary'!A75)</f>
        <v>31.547149357383766</v>
      </c>
      <c r="U75" s="136">
        <f>INDEX('Total Agency'!$N$121:$CS$121,1,'Yearly Summary'!A75)</f>
        <v>3.3752760718648722</v>
      </c>
      <c r="V75" s="354"/>
      <c r="W75" s="354"/>
    </row>
    <row r="76" spans="1:24" x14ac:dyDescent="0.25">
      <c r="A76" s="135">
        <v>50</v>
      </c>
      <c r="B76" s="130">
        <v>2</v>
      </c>
      <c r="C76" s="137">
        <f>INDEX('Total Agency'!$N$42:$CS$42,1,A76)</f>
        <v>20002.653781262732</v>
      </c>
      <c r="D76" s="137">
        <f>INDEX('Total Agency'!$N$8:$CS$8,1,'Yearly Summary'!A76)</f>
        <v>20</v>
      </c>
      <c r="E76" s="137">
        <f>INDEX('Total Agency'!$N$15:$CS$15,1,'Yearly Summary'!A76)</f>
        <v>712.38699971111851</v>
      </c>
      <c r="F76" s="137">
        <f>INDEX('Total Agency'!$N$13:$CS$13,1,'Yearly Summary'!A76)</f>
        <v>516.70722753007215</v>
      </c>
      <c r="G76" s="138">
        <f>INDEX('Total Agency'!$N$12:$CS$12,1,'Yearly Summary'!A76)</f>
        <v>0.15</v>
      </c>
      <c r="H76" s="136">
        <f>INDEX('Total Agency'!$N$14:$CS$14,1,'Yearly Summary'!A76)</f>
        <v>1.3787053127095226</v>
      </c>
      <c r="I76" s="137">
        <f>INDEX('Total Agency'!$N$34:$CS$34,1,'Yearly Summary'!A76)</f>
        <v>732.38699971111851</v>
      </c>
      <c r="J76" s="137">
        <f>INDEX('Total Agency'!$N$43:$CS$43,1,'Yearly Summary'!A76)</f>
        <v>1997.6144773783381</v>
      </c>
      <c r="K76" s="138">
        <f>INDEX('Total Agency'!$N$44:$CS$44,1,'Yearly Summary'!A76)</f>
        <v>9.9867472547546743E-2</v>
      </c>
      <c r="L76" s="137">
        <f>INDEX('Total Agency'!$N$11:$CS$11,1,'Yearly Summary'!A76)</f>
        <v>3444.7148502004811</v>
      </c>
      <c r="M76" s="137">
        <f>INDEX('Total Agency'!$N$40:$CS$40,1,'Yearly Summary'!A76)</f>
        <v>18737.426303595508</v>
      </c>
      <c r="N76" s="137">
        <f>INDEX('Total Agency'!$N$55:$CS$55,1,'Yearly Summary'!A76)</f>
        <v>2324.0568862709683</v>
      </c>
      <c r="O76" s="138">
        <f>INDEX('Total Agency'!$N$66:$CS$66,1,'Yearly Summary'!A76)</f>
        <v>0.12403287669369016</v>
      </c>
      <c r="P76" s="204">
        <f>INDEX('Total Agency'!$N$88:$CS$88,1,'Yearly Summary'!A76)</f>
        <v>1.4599847937730033</v>
      </c>
      <c r="Q76" s="137">
        <f>INDEX('Total Agency'!$N$77:$CS$77,1,'Yearly Summary'!A76)</f>
        <v>3393.0877138190481</v>
      </c>
      <c r="R76" s="136">
        <f>INDEX('Total Agency'!$N$99:$CS$99,1,'Yearly Summary'!A76)</f>
        <v>23.094176510874863</v>
      </c>
      <c r="S76" s="137">
        <f>INDEX('Total Agency'!$N$29:$CS$29,1,'Yearly Summary'!A76)</f>
        <v>78360.566579817954</v>
      </c>
      <c r="T76" s="136">
        <f>INDEX('Total Agency'!$N$110:$CS$110,1,'Yearly Summary'!A76)</f>
        <v>33.71714653058698</v>
      </c>
      <c r="U76" s="136">
        <f>INDEX('Total Agency'!$N$121:$CS$121,1,'Yearly Summary'!A76)</f>
        <v>4.1820346780913775</v>
      </c>
      <c r="V76" s="354"/>
      <c r="W76" s="354"/>
    </row>
    <row r="77" spans="1:24" x14ac:dyDescent="0.25">
      <c r="A77" s="135">
        <v>51</v>
      </c>
      <c r="B77" s="130">
        <v>3</v>
      </c>
      <c r="C77" s="137">
        <f>INDEX('Total Agency'!$N$42:$CS$42,1,A77)</f>
        <v>18737.426303595508</v>
      </c>
      <c r="D77" s="137">
        <f>INDEX('Total Agency'!$N$8:$CS$8,1,'Yearly Summary'!A77)</f>
        <v>20</v>
      </c>
      <c r="E77" s="137">
        <f>INDEX('Total Agency'!$N$15:$CS$15,1,'Yearly Summary'!A77)</f>
        <v>2393.9668564929784</v>
      </c>
      <c r="F77" s="137">
        <f>INDEX('Total Agency'!$N$13:$CS$13,1,'Yearly Summary'!A77)</f>
        <v>1181.5456227548971</v>
      </c>
      <c r="G77" s="138">
        <f>INDEX('Total Agency'!$N$12:$CS$12,1,'Yearly Summary'!A77)</f>
        <v>0.32970437245491374</v>
      </c>
      <c r="H77" s="136">
        <f>INDEX('Total Agency'!$N$14:$CS$14,1,'Yearly Summary'!A77)</f>
        <v>2.0261315436226615</v>
      </c>
      <c r="I77" s="137">
        <f>INDEX('Total Agency'!$N$34:$CS$34,1,'Yearly Summary'!A77)</f>
        <v>2413.9668564929784</v>
      </c>
      <c r="J77" s="137">
        <f>INDEX('Total Agency'!$N$43:$CS$43,1,'Yearly Summary'!A77)</f>
        <v>1997.5545560993378</v>
      </c>
      <c r="K77" s="138">
        <f>INDEX('Total Agency'!$N$44:$CS$44,1,'Yearly Summary'!A77)</f>
        <v>0.10660773383354302</v>
      </c>
      <c r="L77" s="137">
        <f>INDEX('Total Agency'!$N$11:$CS$11,1,'Yearly Summary'!A77)</f>
        <v>3583.6516633290039</v>
      </c>
      <c r="M77" s="137">
        <f>INDEX('Total Agency'!$N$40:$CS$40,1,'Yearly Summary'!A77)</f>
        <v>19153.838603989148</v>
      </c>
      <c r="N77" s="137">
        <f>INDEX('Total Agency'!$N$55:$CS$55,1,'Yearly Summary'!A77)</f>
        <v>4672.3753347083566</v>
      </c>
      <c r="O77" s="138">
        <f>INDEX('Total Agency'!$N$66:$CS$66,1,'Yearly Summary'!A77)</f>
        <v>0.24393937065624258</v>
      </c>
      <c r="P77" s="204">
        <f>INDEX('Total Agency'!$N$88:$CS$88,1,'Yearly Summary'!A77)</f>
        <v>1.7224745431694979</v>
      </c>
      <c r="Q77" s="137">
        <f>INDEX('Total Agency'!$N$77:$CS$77,1,'Yearly Summary'!A77)</f>
        <v>8048.0475701682062</v>
      </c>
      <c r="R77" s="136">
        <f>INDEX('Total Agency'!$N$99:$CS$99,1,'Yearly Summary'!A77)</f>
        <v>20.250441252977733</v>
      </c>
      <c r="S77" s="137">
        <f>INDEX('Total Agency'!$N$29:$CS$29,1,'Yearly Summary'!A77)</f>
        <v>162976.51452086144</v>
      </c>
      <c r="T77" s="136">
        <f>INDEX('Total Agency'!$N$110:$CS$110,1,'Yearly Summary'!A77)</f>
        <v>34.88086954620357</v>
      </c>
      <c r="U77" s="136">
        <f>INDEX('Total Agency'!$N$121:$CS$121,1,'Yearly Summary'!A77)</f>
        <v>8.5088173650433969</v>
      </c>
      <c r="V77" s="354"/>
      <c r="W77" s="354"/>
    </row>
    <row r="78" spans="1:24" x14ac:dyDescent="0.25">
      <c r="A78" s="135">
        <v>52</v>
      </c>
      <c r="B78" s="130">
        <v>4</v>
      </c>
      <c r="C78" s="137">
        <f>INDEX('Total Agency'!$N$42:$CS$42,1,A78)</f>
        <v>19153.838603989148</v>
      </c>
      <c r="D78" s="137">
        <f>INDEX('Total Agency'!$N$8:$CS$8,1,'Yearly Summary'!A78)</f>
        <v>20</v>
      </c>
      <c r="E78" s="137">
        <f>INDEX('Total Agency'!$N$15:$CS$15,1,'Yearly Summary'!A78)</f>
        <v>2269.3438539804147</v>
      </c>
      <c r="F78" s="137">
        <f>INDEX('Total Agency'!$N$13:$CS$13,1,'Yearly Summary'!A78)</f>
        <v>1119.6810054925259</v>
      </c>
      <c r="G78" s="138">
        <f>INDEX('Total Agency'!$N$12:$CS$12,1,'Yearly Summary'!A78)</f>
        <v>0.32987154852974981</v>
      </c>
      <c r="H78" s="136">
        <f>INDEX('Total Agency'!$N$14:$CS$14,1,'Yearly Summary'!A78)</f>
        <v>2.0267771292433192</v>
      </c>
      <c r="I78" s="137">
        <f>INDEX('Total Agency'!$N$34:$CS$34,1,'Yearly Summary'!A78)</f>
        <v>2289.3438539804147</v>
      </c>
      <c r="J78" s="137">
        <f>INDEX('Total Agency'!$N$43:$CS$43,1,'Yearly Summary'!A78)</f>
        <v>1817.7108593185076</v>
      </c>
      <c r="K78" s="138">
        <f>INDEX('Total Agency'!$N$44:$CS$44,1,'Yearly Summary'!A78)</f>
        <v>9.4900604359271098E-2</v>
      </c>
      <c r="L78" s="137">
        <f>INDEX('Total Agency'!$N$11:$CS$11,1,'Yearly Summary'!A78)</f>
        <v>3394.2939622498125</v>
      </c>
      <c r="M78" s="137">
        <f>INDEX('Total Agency'!$N$40:$CS$40,1,'Yearly Summary'!A78)</f>
        <v>19625.471598651056</v>
      </c>
      <c r="N78" s="137">
        <f>INDEX('Total Agency'!$N$55:$CS$55,1,'Yearly Summary'!A78)</f>
        <v>4189.8925345686112</v>
      </c>
      <c r="O78" s="138">
        <f>INDEX('Total Agency'!$N$66:$CS$66,1,'Yearly Summary'!A78)</f>
        <v>0.2134925784334579</v>
      </c>
      <c r="P78" s="204">
        <f>INDEX('Total Agency'!$N$88:$CS$88,1,'Yearly Summary'!A78)</f>
        <v>1.7819714525635149</v>
      </c>
      <c r="Q78" s="137">
        <f>INDEX('Total Agency'!$N$77:$CS$77,1,'Yearly Summary'!A78)</f>
        <v>7466.2688859102545</v>
      </c>
      <c r="R78" s="136">
        <f>INDEX('Total Agency'!$N$99:$CS$99,1,'Yearly Summary'!A78)</f>
        <v>20.613057780559437</v>
      </c>
      <c r="S78" s="137">
        <f>INDEX('Total Agency'!$N$29:$CS$29,1,'Yearly Summary'!A78)</f>
        <v>153902.63195046122</v>
      </c>
      <c r="T78" s="136">
        <f>INDEX('Total Agency'!$N$110:$CS$110,1,'Yearly Summary'!A78)</f>
        <v>36.731880514999162</v>
      </c>
      <c r="U78" s="136">
        <f>INDEX('Total Agency'!$N$121:$CS$121,1,'Yearly Summary'!A78)</f>
        <v>7.841983881856863</v>
      </c>
      <c r="V78" s="354"/>
      <c r="W78" s="354"/>
    </row>
    <row r="79" spans="1:24" x14ac:dyDescent="0.25">
      <c r="A79" s="135">
        <v>53</v>
      </c>
      <c r="B79" s="130">
        <v>5</v>
      </c>
      <c r="C79" s="137">
        <f>INDEX('Total Agency'!$N$42:$CS$42,1,A79)</f>
        <v>19625.471598651056</v>
      </c>
      <c r="D79" s="137">
        <f>INDEX('Total Agency'!$N$8:$CS$8,1,'Yearly Summary'!A79)</f>
        <v>20</v>
      </c>
      <c r="E79" s="137">
        <f>INDEX('Total Agency'!$N$15:$CS$15,1,'Yearly Summary'!A79)</f>
        <v>2348.4444014397368</v>
      </c>
      <c r="F79" s="137">
        <f>INDEX('Total Agency'!$N$13:$CS$13,1,'Yearly Summary'!A79)</f>
        <v>1158.9247489904292</v>
      </c>
      <c r="G79" s="138">
        <f>INDEX('Total Agency'!$N$12:$CS$12,1,'Yearly Summary'!A79)</f>
        <v>0.32977371073556283</v>
      </c>
      <c r="H79" s="136">
        <f>INDEX('Total Agency'!$N$14:$CS$14,1,'Yearly Summary'!A79)</f>
        <v>2.0263993874369586</v>
      </c>
      <c r="I79" s="137">
        <f>INDEX('Total Agency'!$N$34:$CS$34,1,'Yearly Summary'!A79)</f>
        <v>2368.4444014397368</v>
      </c>
      <c r="J79" s="137">
        <f>INDEX('Total Agency'!$N$43:$CS$43,1,'Yearly Summary'!A79)</f>
        <v>1647.659058333862</v>
      </c>
      <c r="K79" s="138">
        <f>INDEX('Total Agency'!$N$44:$CS$44,1,'Yearly Summary'!A79)</f>
        <v>8.3955131985063366E-2</v>
      </c>
      <c r="L79" s="137">
        <f>INDEX('Total Agency'!$N$11:$CS$11,1,'Yearly Summary'!A79)</f>
        <v>3514.3030243539988</v>
      </c>
      <c r="M79" s="137">
        <f>INDEX('Total Agency'!$N$40:$CS$40,1,'Yearly Summary'!A79)</f>
        <v>20346.256941756932</v>
      </c>
      <c r="N79" s="137">
        <f>INDEX('Total Agency'!$N$55:$CS$55,1,'Yearly Summary'!A79)</f>
        <v>3900.1264703124125</v>
      </c>
      <c r="O79" s="138">
        <f>INDEX('Total Agency'!$N$66:$CS$66,1,'Yearly Summary'!A79)</f>
        <v>0.19168766429505388</v>
      </c>
      <c r="P79" s="204">
        <f>INDEX('Total Agency'!$N$88:$CS$88,1,'Yearly Summary'!A79)</f>
        <v>4.1520785624947738</v>
      </c>
      <c r="Q79" s="137">
        <f>INDEX('Total Agency'!$N$77:$CS$77,1,'Yearly Summary'!A79)</f>
        <v>16193.631508402577</v>
      </c>
      <c r="R79" s="136">
        <f>INDEX('Total Agency'!$N$99:$CS$99,1,'Yearly Summary'!A79)</f>
        <v>20.934692515543954</v>
      </c>
      <c r="S79" s="137">
        <f>INDEX('Total Agency'!$N$29:$CS$29,1,'Yearly Summary'!A79)</f>
        <v>339008.6963384322</v>
      </c>
      <c r="T79" s="136">
        <f>INDEX('Total Agency'!$N$110:$CS$110,1,'Yearly Summary'!A79)</f>
        <v>86.922488006209846</v>
      </c>
      <c r="U79" s="136">
        <f>INDEX('Total Agency'!$N$121:$CS$121,1,'Yearly Summary'!A79)</f>
        <v>16.661968700625199</v>
      </c>
      <c r="V79" s="354"/>
      <c r="W79" s="354"/>
    </row>
    <row r="80" spans="1:24" x14ac:dyDescent="0.25">
      <c r="A80" s="135">
        <v>54</v>
      </c>
      <c r="B80" s="130">
        <v>6</v>
      </c>
      <c r="C80" s="137">
        <f>INDEX('Total Agency'!$N$42:$CS$42,1,A80)</f>
        <v>20346.256941756932</v>
      </c>
      <c r="D80" s="137">
        <f>INDEX('Total Agency'!$N$8:$CS$8,1,'Yearly Summary'!A80)</f>
        <v>20</v>
      </c>
      <c r="E80" s="137">
        <f>INDEX('Total Agency'!$N$15:$CS$15,1,'Yearly Summary'!A80)</f>
        <v>2430.6605330024058</v>
      </c>
      <c r="F80" s="137">
        <f>INDEX('Total Agency'!$N$13:$CS$13,1,'Yearly Summary'!A80)</f>
        <v>1199.6911818112421</v>
      </c>
      <c r="G80" s="138">
        <f>INDEX('Total Agency'!$N$12:$CS$12,1,'Yearly Summary'!A80)</f>
        <v>0.32968892337549077</v>
      </c>
      <c r="H80" s="136">
        <f>INDEX('Total Agency'!$N$14:$CS$14,1,'Yearly Summary'!A80)</f>
        <v>2.0260718507013604</v>
      </c>
      <c r="I80" s="137">
        <f>INDEX('Total Agency'!$N$34:$CS$34,1,'Yearly Summary'!A80)</f>
        <v>2450.6605330024058</v>
      </c>
      <c r="J80" s="137">
        <f>INDEX('Total Agency'!$N$43:$CS$43,1,'Yearly Summary'!A80)</f>
        <v>1833.13362944033</v>
      </c>
      <c r="K80" s="138">
        <f>INDEX('Total Agency'!$N$44:$CS$44,1,'Yearly Summary'!A80)</f>
        <v>9.0096848510654651E-2</v>
      </c>
      <c r="L80" s="137">
        <f>INDEX('Total Agency'!$N$11:$CS$11,1,'Yearly Summary'!A80)</f>
        <v>3638.8580166064135</v>
      </c>
      <c r="M80" s="137">
        <f>INDEX('Total Agency'!$N$40:$CS$40,1,'Yearly Summary'!A80)</f>
        <v>20963.783845319009</v>
      </c>
      <c r="N80" s="137">
        <f>INDEX('Total Agency'!$N$55:$CS$55,1,'Yearly Summary'!A80)</f>
        <v>4398.731035881995</v>
      </c>
      <c r="O80" s="138">
        <f>INDEX('Total Agency'!$N$66:$CS$66,1,'Yearly Summary'!A80)</f>
        <v>0.20982524282533971</v>
      </c>
      <c r="P80" s="204">
        <f>INDEX('Total Agency'!$N$88:$CS$88,1,'Yearly Summary'!A80)</f>
        <v>1.9082868905807102</v>
      </c>
      <c r="Q80" s="137">
        <f>INDEX('Total Agency'!$N$77:$CS$77,1,'Yearly Summary'!A80)</f>
        <v>8394.0407709641186</v>
      </c>
      <c r="R80" s="136">
        <f>INDEX('Total Agency'!$N$99:$CS$99,1,'Yearly Summary'!A80)</f>
        <v>20.330321552562864</v>
      </c>
      <c r="S80" s="137">
        <f>INDEX('Total Agency'!$N$29:$CS$29,1,'Yearly Summary'!A80)</f>
        <v>170653.54799902323</v>
      </c>
      <c r="T80" s="136">
        <f>INDEX('Total Agency'!$N$110:$CS$110,1,'Yearly Summary'!A80)</f>
        <v>38.796086100046189</v>
      </c>
      <c r="U80" s="136">
        <f>INDEX('Total Agency'!$N$121:$CS$121,1,'Yearly Summary'!A80)</f>
        <v>8.140398186614977</v>
      </c>
      <c r="V80" s="354"/>
      <c r="W80" s="354"/>
    </row>
    <row r="81" spans="1:24" x14ac:dyDescent="0.25">
      <c r="A81" s="135">
        <v>55</v>
      </c>
      <c r="B81" s="130">
        <v>7</v>
      </c>
      <c r="C81" s="137">
        <f>INDEX('Total Agency'!$N$42:$CS$42,1,A81)</f>
        <v>20963.783845319009</v>
      </c>
      <c r="D81" s="137">
        <f>INDEX('Total Agency'!$N$8:$CS$8,1,'Yearly Summary'!A81)</f>
        <v>20</v>
      </c>
      <c r="E81" s="137">
        <f>INDEX('Total Agency'!$N$15:$CS$15,1,'Yearly Summary'!A81)</f>
        <v>2301.5598798168103</v>
      </c>
      <c r="F81" s="137">
        <f>INDEX('Total Agency'!$N$13:$CS$13,1,'Yearly Summary'!A81)</f>
        <v>1135.5435177300146</v>
      </c>
      <c r="G81" s="138">
        <f>INDEX('Total Agency'!$N$12:$CS$12,1,'Yearly Summary'!A81)</f>
        <v>0.32988666445377834</v>
      </c>
      <c r="H81" s="136">
        <f>INDEX('Total Agency'!$N$14:$CS$14,1,'Yearly Summary'!A81)</f>
        <v>2.0268354703109019</v>
      </c>
      <c r="I81" s="137">
        <f>INDEX('Total Agency'!$N$34:$CS$34,1,'Yearly Summary'!A81)</f>
        <v>2321.5598798168103</v>
      </c>
      <c r="J81" s="137">
        <f>INDEX('Total Agency'!$N$43:$CS$43,1,'Yearly Summary'!A81)</f>
        <v>2220.4993267975951</v>
      </c>
      <c r="K81" s="138">
        <f>INDEX('Total Agency'!$N$44:$CS$44,1,'Yearly Summary'!A81)</f>
        <v>0.10592073182883009</v>
      </c>
      <c r="L81" s="137">
        <f>INDEX('Total Agency'!$N$11:$CS$11,1,'Yearly Summary'!A81)</f>
        <v>3442.2231635529479</v>
      </c>
      <c r="M81" s="137">
        <f>INDEX('Total Agency'!$N$40:$CS$40,1,'Yearly Summary'!A81)</f>
        <v>21064.844398338224</v>
      </c>
      <c r="N81" s="137">
        <f>INDEX('Total Agency'!$N$55:$CS$55,1,'Yearly Summary'!A81)</f>
        <v>3708.3622994172752</v>
      </c>
      <c r="O81" s="138">
        <f>INDEX('Total Agency'!$N$66:$CS$66,1,'Yearly Summary'!A81)</f>
        <v>0.17604508389864121</v>
      </c>
      <c r="P81" s="204">
        <f>INDEX('Total Agency'!$N$88:$CS$88,1,'Yearly Summary'!A81)</f>
        <v>2.0242818983348232</v>
      </c>
      <c r="Q81" s="137">
        <f>INDEX('Total Agency'!$N$77:$CS$77,1,'Yearly Summary'!A81)</f>
        <v>7506.7706751776914</v>
      </c>
      <c r="R81" s="136">
        <f>INDEX('Total Agency'!$N$99:$CS$99,1,'Yearly Summary'!A81)</f>
        <v>20.639718303203232</v>
      </c>
      <c r="S81" s="137">
        <f>INDEX('Total Agency'!$N$29:$CS$29,1,'Yearly Summary'!A81)</f>
        <v>154937.63210241427</v>
      </c>
      <c r="T81" s="136">
        <f>INDEX('Total Agency'!$N$110:$CS$110,1,'Yearly Summary'!A81)</f>
        <v>41.780608147904232</v>
      </c>
      <c r="U81" s="136">
        <f>INDEX('Total Agency'!$N$121:$CS$121,1,'Yearly Summary'!A81)</f>
        <v>7.3552706667340528</v>
      </c>
      <c r="V81" s="354"/>
      <c r="W81" s="354"/>
    </row>
    <row r="82" spans="1:24" x14ac:dyDescent="0.25">
      <c r="A82" s="135">
        <v>56</v>
      </c>
      <c r="B82" s="130">
        <v>8</v>
      </c>
      <c r="C82" s="137">
        <f>INDEX('Total Agency'!$N$42:$CS$42,1,A82)</f>
        <v>21064.844398338224</v>
      </c>
      <c r="D82" s="137">
        <f>INDEX('Total Agency'!$N$8:$CS$8,1,'Yearly Summary'!A82)</f>
        <v>20</v>
      </c>
      <c r="E82" s="137">
        <f>INDEX('Total Agency'!$N$15:$CS$15,1,'Yearly Summary'!A82)</f>
        <v>2388.837926093719</v>
      </c>
      <c r="F82" s="137">
        <f>INDEX('Total Agency'!$N$13:$CS$13,1,'Yearly Summary'!A82)</f>
        <v>1178.6982045803436</v>
      </c>
      <c r="G82" s="138">
        <f>INDEX('Total Agency'!$N$12:$CS$12,1,'Yearly Summary'!A82)</f>
        <v>0.32984503398022924</v>
      </c>
      <c r="H82" s="136">
        <f>INDEX('Total Agency'!$N$14:$CS$14,1,'Yearly Summary'!A82)</f>
        <v>2.0266747813909043</v>
      </c>
      <c r="I82" s="137">
        <f>INDEX('Total Agency'!$N$34:$CS$34,1,'Yearly Summary'!A82)</f>
        <v>2408.837926093719</v>
      </c>
      <c r="J82" s="137">
        <f>INDEX('Total Agency'!$N$43:$CS$43,1,'Yearly Summary'!A82)</f>
        <v>1846.1671035741711</v>
      </c>
      <c r="K82" s="138">
        <f>INDEX('Total Agency'!$N$44:$CS$44,1,'Yearly Summary'!A82)</f>
        <v>8.7642095458336858E-2</v>
      </c>
      <c r="L82" s="137">
        <f>INDEX('Total Agency'!$N$11:$CS$11,1,'Yearly Summary'!A82)</f>
        <v>3573.4908310033679</v>
      </c>
      <c r="M82" s="137">
        <f>INDEX('Total Agency'!$N$40:$CS$40,1,'Yearly Summary'!A82)</f>
        <v>21627.515220857771</v>
      </c>
      <c r="N82" s="137">
        <f>INDEX('Total Agency'!$N$55:$CS$55,1,'Yearly Summary'!A82)</f>
        <v>3850.8012018247359</v>
      </c>
      <c r="O82" s="138">
        <f>INDEX('Total Agency'!$N$66:$CS$66,1,'Yearly Summary'!A82)</f>
        <v>0.17805102262098924</v>
      </c>
      <c r="P82" s="204">
        <f>INDEX('Total Agency'!$N$88:$CS$88,1,'Yearly Summary'!A82)</f>
        <v>1.7401257004801447</v>
      </c>
      <c r="Q82" s="137">
        <f>INDEX('Total Agency'!$N$77:$CS$77,1,'Yearly Summary'!A82)</f>
        <v>6700.8781387350518</v>
      </c>
      <c r="R82" s="136">
        <f>INDEX('Total Agency'!$N$99:$CS$99,1,'Yearly Summary'!A82)</f>
        <v>20.470288621106839</v>
      </c>
      <c r="S82" s="137">
        <f>INDEX('Total Agency'!$N$29:$CS$29,1,'Yearly Summary'!A82)</f>
        <v>137168.90951477172</v>
      </c>
      <c r="T82" s="136">
        <f>INDEX('Total Agency'!$N$110:$CS$110,1,'Yearly Summary'!A82)</f>
        <v>35.620875325834277</v>
      </c>
      <c r="U82" s="136">
        <f>INDEX('Total Agency'!$N$121:$CS$121,1,'Yearly Summary'!A82)</f>
        <v>6.3423332784195559</v>
      </c>
      <c r="V82" s="354"/>
      <c r="W82" s="354"/>
    </row>
    <row r="83" spans="1:24" x14ac:dyDescent="0.25">
      <c r="A83" s="135">
        <v>57</v>
      </c>
      <c r="B83" s="130">
        <v>9</v>
      </c>
      <c r="C83" s="137">
        <f>INDEX('Total Agency'!$N$42:$CS$42,1,A83)</f>
        <v>21627.515220857771</v>
      </c>
      <c r="D83" s="137">
        <f>INDEX('Total Agency'!$N$8:$CS$8,1,'Yearly Summary'!A83)</f>
        <v>20</v>
      </c>
      <c r="E83" s="137">
        <f>INDEX('Total Agency'!$N$15:$CS$15,1,'Yearly Summary'!A83)</f>
        <v>2481.1399309974458</v>
      </c>
      <c r="F83" s="137">
        <f>INDEX('Total Agency'!$N$13:$CS$13,1,'Yearly Summary'!A83)</f>
        <v>1224.3379443017</v>
      </c>
      <c r="G83" s="138">
        <f>INDEX('Total Agency'!$N$12:$CS$12,1,'Yearly Summary'!A83)</f>
        <v>0.32980380172031704</v>
      </c>
      <c r="H83" s="136">
        <f>INDEX('Total Agency'!$N$14:$CS$14,1,'Yearly Summary'!A83)</f>
        <v>2.0265155895438345</v>
      </c>
      <c r="I83" s="137">
        <f>INDEX('Total Agency'!$N$34:$CS$34,1,'Yearly Summary'!A83)</f>
        <v>2501.1399309974458</v>
      </c>
      <c r="J83" s="137">
        <f>INDEX('Total Agency'!$N$43:$CS$43,1,'Yearly Summary'!A83)</f>
        <v>1556.5769168039551</v>
      </c>
      <c r="K83" s="138">
        <f>INDEX('Total Agency'!$N$44:$CS$44,1,'Yearly Summary'!A83)</f>
        <v>7.1972064331402172E-2</v>
      </c>
      <c r="L83" s="137">
        <f>INDEX('Total Agency'!$N$11:$CS$11,1,'Yearly Summary'!A83)</f>
        <v>3712.3221076146756</v>
      </c>
      <c r="M83" s="137">
        <f>INDEX('Total Agency'!$N$40:$CS$40,1,'Yearly Summary'!A83)</f>
        <v>22572.07823505126</v>
      </c>
      <c r="N83" s="137">
        <f>INDEX('Total Agency'!$N$55:$CS$55,1,'Yearly Summary'!A83)</f>
        <v>4087.8689297706251</v>
      </c>
      <c r="O83" s="138">
        <f>INDEX('Total Agency'!$N$66:$CS$66,1,'Yearly Summary'!A83)</f>
        <v>0.18110290453551325</v>
      </c>
      <c r="P83" s="204">
        <f>INDEX('Total Agency'!$N$88:$CS$88,1,'Yearly Summary'!A83)</f>
        <v>1.7959662258902693</v>
      </c>
      <c r="Q83" s="137">
        <f>INDEX('Total Agency'!$N$77:$CS$77,1,'Yearly Summary'!A83)</f>
        <v>7341.6745337342436</v>
      </c>
      <c r="R83" s="136">
        <f>INDEX('Total Agency'!$N$99:$CS$99,1,'Yearly Summary'!A83)</f>
        <v>20.430682320633004</v>
      </c>
      <c r="S83" s="137">
        <f>INDEX('Total Agency'!$N$29:$CS$29,1,'Yearly Summary'!A83)</f>
        <v>149995.42010020575</v>
      </c>
      <c r="T83" s="136">
        <f>INDEX('Total Agency'!$N$110:$CS$110,1,'Yearly Summary'!A83)</f>
        <v>36.692815419750303</v>
      </c>
      <c r="U83" s="136">
        <f>INDEX('Total Agency'!$N$121:$CS$121,1,'Yearly Summary'!A83)</f>
        <v>6.6451754481022478</v>
      </c>
      <c r="V83" s="354"/>
      <c r="W83" s="354"/>
    </row>
    <row r="84" spans="1:24" x14ac:dyDescent="0.25">
      <c r="A84" s="135">
        <v>58</v>
      </c>
      <c r="B84" s="130">
        <v>10</v>
      </c>
      <c r="C84" s="137">
        <f>INDEX('Total Agency'!$N$42:$CS$42,1,A84)</f>
        <v>22572.07823505126</v>
      </c>
      <c r="D84" s="137">
        <f>INDEX('Total Agency'!$N$8:$CS$8,1,'Yearly Summary'!A84)</f>
        <v>20</v>
      </c>
      <c r="E84" s="137">
        <f>INDEX('Total Agency'!$N$15:$CS$15,1,'Yearly Summary'!A84)</f>
        <v>2358.7392918600403</v>
      </c>
      <c r="F84" s="137">
        <f>INDEX('Total Agency'!$N$13:$CS$13,1,'Yearly Summary'!A84)</f>
        <v>1163.4738998555849</v>
      </c>
      <c r="G84" s="138">
        <f>INDEX('Total Agency'!$N$12:$CS$12,1,'Yearly Summary'!A84)</f>
        <v>0.3300134578102692</v>
      </c>
      <c r="H84" s="136">
        <f>INDEX('Total Agency'!$N$14:$CS$14,1,'Yearly Summary'!A84)</f>
        <v>2.0273246285566153</v>
      </c>
      <c r="I84" s="137">
        <f>INDEX('Total Agency'!$N$34:$CS$34,1,'Yearly Summary'!A84)</f>
        <v>2378.7392918600403</v>
      </c>
      <c r="J84" s="137">
        <f>INDEX('Total Agency'!$N$43:$CS$43,1,'Yearly Summary'!A84)</f>
        <v>2051.3914604272177</v>
      </c>
      <c r="K84" s="138">
        <f>INDEX('Total Agency'!$N$44:$CS$44,1,'Yearly Summary'!A84)</f>
        <v>9.0881815979252434E-2</v>
      </c>
      <c r="L84" s="137">
        <f>INDEX('Total Agency'!$N$11:$CS$11,1,'Yearly Summary'!A84)</f>
        <v>3525.5347087223558</v>
      </c>
      <c r="M84" s="137">
        <f>INDEX('Total Agency'!$N$40:$CS$40,1,'Yearly Summary'!A84)</f>
        <v>22899.426066484084</v>
      </c>
      <c r="N84" s="137">
        <f>INDEX('Total Agency'!$N$55:$CS$55,1,'Yearly Summary'!A84)</f>
        <v>4133.5254420645815</v>
      </c>
      <c r="O84" s="138">
        <f>INDEX('Total Agency'!$N$66:$CS$66,1,'Yearly Summary'!A84)</f>
        <v>0.1805078184083603</v>
      </c>
      <c r="P84" s="204">
        <f>INDEX('Total Agency'!$N$88:$CS$88,1,'Yearly Summary'!A84)</f>
        <v>1.6783179433861217</v>
      </c>
      <c r="Q84" s="137">
        <f>INDEX('Total Agency'!$N$77:$CS$77,1,'Yearly Summary'!A84)</f>
        <v>6937.3699188600385</v>
      </c>
      <c r="R84" s="136">
        <f>INDEX('Total Agency'!$N$99:$CS$99,1,'Yearly Summary'!A84)</f>
        <v>20.495344787333476</v>
      </c>
      <c r="S84" s="137">
        <f>INDEX('Total Agency'!$N$29:$CS$29,1,'Yearly Summary'!A84)</f>
        <v>142183.78840431216</v>
      </c>
      <c r="T84" s="136">
        <f>INDEX('Total Agency'!$N$110:$CS$110,1,'Yearly Summary'!A84)</f>
        <v>34.397704912466992</v>
      </c>
      <c r="U84" s="136">
        <f>INDEX('Total Agency'!$N$121:$CS$121,1,'Yearly Summary'!A84)</f>
        <v>6.2090546720039557</v>
      </c>
      <c r="V84" s="354"/>
      <c r="W84" s="354"/>
    </row>
    <row r="85" spans="1:24" x14ac:dyDescent="0.25">
      <c r="A85" s="135">
        <v>59</v>
      </c>
      <c r="B85" s="130">
        <v>11</v>
      </c>
      <c r="C85" s="137">
        <f>INDEX('Total Agency'!$N$42:$CS$42,1,A85)</f>
        <v>22899.426066484084</v>
      </c>
      <c r="D85" s="137">
        <f>INDEX('Total Agency'!$N$8:$CS$8,1,'Yearly Summary'!A85)</f>
        <v>20</v>
      </c>
      <c r="E85" s="137">
        <f>INDEX('Total Agency'!$N$15:$CS$15,1,'Yearly Summary'!A85)</f>
        <v>2455.6980339989536</v>
      </c>
      <c r="F85" s="137">
        <f>INDEX('Total Agency'!$N$13:$CS$13,1,'Yearly Summary'!A85)</f>
        <v>1211.4290538684179</v>
      </c>
      <c r="G85" s="138">
        <f>INDEX('Total Agency'!$N$12:$CS$12,1,'Yearly Summary'!A85)</f>
        <v>0.32995740268597906</v>
      </c>
      <c r="H85" s="136">
        <f>INDEX('Total Agency'!$N$14:$CS$14,1,'Yearly Summary'!A85)</f>
        <v>2.0271084189018342</v>
      </c>
      <c r="I85" s="137">
        <f>INDEX('Total Agency'!$N$34:$CS$34,1,'Yearly Summary'!A85)</f>
        <v>2475.6980339989536</v>
      </c>
      <c r="J85" s="137">
        <f>INDEX('Total Agency'!$N$43:$CS$43,1,'Yearly Summary'!A85)</f>
        <v>2025.434344921814</v>
      </c>
      <c r="K85" s="138">
        <f>INDEX('Total Agency'!$N$44:$CS$44,1,'Yearly Summary'!A85)</f>
        <v>8.8449131390514094E-2</v>
      </c>
      <c r="L85" s="137">
        <f>INDEX('Total Agency'!$N$11:$CS$11,1,'Yearly Summary'!A85)</f>
        <v>3671.4710565876794</v>
      </c>
      <c r="M85" s="137">
        <f>INDEX('Total Agency'!$N$40:$CS$40,1,'Yearly Summary'!A85)</f>
        <v>23349.689755561223</v>
      </c>
      <c r="N85" s="137">
        <f>INDEX('Total Agency'!$N$55:$CS$55,1,'Yearly Summary'!A85)</f>
        <v>4250.7427565598919</v>
      </c>
      <c r="O85" s="138">
        <f>INDEX('Total Agency'!$N$66:$CS$66,1,'Yearly Summary'!A85)</f>
        <v>0.18204707647336033</v>
      </c>
      <c r="P85" s="204">
        <f>INDEX('Total Agency'!$N$88:$CS$88,1,'Yearly Summary'!A85)</f>
        <v>1.7545405987378428</v>
      </c>
      <c r="Q85" s="137">
        <f>INDEX('Total Agency'!$N$77:$CS$77,1,'Yearly Summary'!A85)</f>
        <v>7458.1007411751416</v>
      </c>
      <c r="R85" s="136">
        <f>INDEX('Total Agency'!$N$99:$CS$99,1,'Yearly Summary'!A85)</f>
        <v>20.51341321294851</v>
      </c>
      <c r="S85" s="137">
        <f>INDEX('Total Agency'!$N$29:$CS$29,1,'Yearly Summary'!A85)</f>
        <v>152991.10228752322</v>
      </c>
      <c r="T85" s="136">
        <f>INDEX('Total Agency'!$N$110:$CS$110,1,'Yearly Summary'!A85)</f>
        <v>35.991616300803457</v>
      </c>
      <c r="U85" s="136">
        <f>INDEX('Total Agency'!$N$121:$CS$121,1,'Yearly Summary'!A85)</f>
        <v>6.5521685251122079</v>
      </c>
      <c r="V85" s="354"/>
      <c r="W85" s="354"/>
    </row>
    <row r="86" spans="1:24" x14ac:dyDescent="0.25">
      <c r="A86" s="135">
        <v>60</v>
      </c>
      <c r="B86" s="130">
        <v>12</v>
      </c>
      <c r="C86" s="137">
        <f>INDEX('Total Agency'!$N$42:$CS$42,1,A86)</f>
        <v>23349.689755561223</v>
      </c>
      <c r="D86" s="137">
        <f>INDEX('Total Agency'!$N$8:$CS$8,1,'Yearly Summary'!A86)</f>
        <v>20</v>
      </c>
      <c r="E86" s="137">
        <f>INDEX('Total Agency'!$N$15:$CS$15,1,'Yearly Summary'!A86)</f>
        <v>2555.4464428792694</v>
      </c>
      <c r="F86" s="137">
        <f>INDEX('Total Agency'!$N$13:$CS$13,1,'Yearly Summary'!A86)</f>
        <v>1260.7957307221334</v>
      </c>
      <c r="G86" s="138">
        <f>INDEX('Total Agency'!$N$12:$CS$12,1,'Yearly Summary'!A86)</f>
        <v>0.3298909668941184</v>
      </c>
      <c r="H86" s="136">
        <f>INDEX('Total Agency'!$N$14:$CS$14,1,'Yearly Summary'!A86)</f>
        <v>2.0268520749317669</v>
      </c>
      <c r="I86" s="137">
        <f>INDEX('Total Agency'!$N$34:$CS$34,1,'Yearly Summary'!A86)</f>
        <v>2575.4464428792694</v>
      </c>
      <c r="J86" s="137">
        <f>INDEX('Total Agency'!$N$43:$CS$43,1,'Yearly Summary'!A86)</f>
        <v>1904.2362574824292</v>
      </c>
      <c r="K86" s="138">
        <f>INDEX('Total Agency'!$N$44:$CS$44,1,'Yearly Summary'!A86)</f>
        <v>8.1552957551776245E-2</v>
      </c>
      <c r="L86" s="137">
        <f>INDEX('Total Agency'!$N$11:$CS$11,1,'Yearly Summary'!A86)</f>
        <v>3821.8558773899308</v>
      </c>
      <c r="M86" s="137">
        <f>INDEX('Total Agency'!$N$40:$CS$40,1,'Yearly Summary'!A86)</f>
        <v>24020.899940958065</v>
      </c>
      <c r="N86" s="137">
        <f>INDEX('Total Agency'!$N$55:$CS$55,1,'Yearly Summary'!A86)</f>
        <v>4430.3699609165251</v>
      </c>
      <c r="O86" s="138">
        <f>INDEX('Total Agency'!$N$66:$CS$66,1,'Yearly Summary'!A86)</f>
        <v>0.18443813395027286</v>
      </c>
      <c r="P86" s="204">
        <f>INDEX('Total Agency'!$N$88:$CS$88,1,'Yearly Summary'!A86)</f>
        <v>1.8089156173340886</v>
      </c>
      <c r="Q86" s="137">
        <f>INDEX('Total Agency'!$N$77:$CS$77,1,'Yearly Summary'!A86)</f>
        <v>8014.1654128697182</v>
      </c>
      <c r="R86" s="136">
        <f>INDEX('Total Agency'!$N$99:$CS$99,1,'Yearly Summary'!A86)</f>
        <v>20.379942720577549</v>
      </c>
      <c r="S86" s="137">
        <f>INDEX('Total Agency'!$N$29:$CS$29,1,'Yearly Summary'!A86)</f>
        <v>163328.23206751858</v>
      </c>
      <c r="T86" s="136">
        <f>INDEX('Total Agency'!$N$110:$CS$110,1,'Yearly Summary'!A86)</f>
        <v>36.865596667626903</v>
      </c>
      <c r="U86" s="136">
        <f>INDEX('Total Agency'!$N$121:$CS$121,1,'Yearly Summary'!A86)</f>
        <v>6.799421856340504</v>
      </c>
      <c r="V86" s="354"/>
      <c r="W86" s="354"/>
    </row>
    <row r="87" spans="1:24" s="1" customFormat="1" ht="30" x14ac:dyDescent="0.25">
      <c r="B87" s="139" t="s">
        <v>90</v>
      </c>
      <c r="C87" s="142">
        <f>C86</f>
        <v>23349.689755561223</v>
      </c>
      <c r="D87" s="142">
        <f>SUM(D75:D86)</f>
        <v>240</v>
      </c>
      <c r="E87" s="142">
        <f>SUM(E75:E86)</f>
        <v>25380.527923675316</v>
      </c>
      <c r="F87" s="142">
        <f>SUM(F75:F86)</f>
        <v>12846.97779599368</v>
      </c>
      <c r="G87" s="140">
        <f>SUM(F75:F86)/SUM(L75:L86)</f>
        <v>0.30135731128464655</v>
      </c>
      <c r="H87" s="141">
        <f>E87/F87</f>
        <v>1.9756030038123218</v>
      </c>
      <c r="I87" s="142">
        <f>SUM(I75:I86)</f>
        <v>25620.527923675316</v>
      </c>
      <c r="J87" s="142">
        <f>SUM(J75:J86)</f>
        <v>22695.324984941144</v>
      </c>
      <c r="K87" s="140">
        <f>SUM(J75:J86)/SUM(C75:C86)</f>
        <v>9.0261867532488993E-2</v>
      </c>
      <c r="L87" s="142">
        <f>L86</f>
        <v>3821.8558773899308</v>
      </c>
      <c r="M87" s="142">
        <f>M86</f>
        <v>24020.899940958065</v>
      </c>
      <c r="N87" s="142">
        <f>SUM(N75:N86)</f>
        <v>46086.966303335619</v>
      </c>
      <c r="O87" s="140">
        <f>N87/SUM(M75:M86)</f>
        <v>0.18118518027499209</v>
      </c>
      <c r="P87" s="205">
        <f>Q87/N87</f>
        <v>1.9623890073168617</v>
      </c>
      <c r="Q87" s="142">
        <f>SUM(Q75:Q86)</f>
        <v>90440.556054248445</v>
      </c>
      <c r="R87" s="141">
        <f>S87/Q87</f>
        <v>20.709973514797404</v>
      </c>
      <c r="S87" s="142">
        <f>SUM(S75:S86)</f>
        <v>1873021.5205470354</v>
      </c>
      <c r="T87" s="141">
        <f>S87/N87</f>
        <v>40.641024367261778</v>
      </c>
      <c r="U87" s="141">
        <f>S87/SUM(M75:M86)</f>
        <v>7.3635513265426722</v>
      </c>
      <c r="V87" s="357"/>
      <c r="W87" s="357"/>
      <c r="X87" s="219"/>
    </row>
    <row r="89" spans="1:24" ht="38.25" x14ac:dyDescent="0.25">
      <c r="B89" s="131">
        <v>2021</v>
      </c>
      <c r="C89" s="199" t="s">
        <v>76</v>
      </c>
      <c r="D89" s="199" t="s">
        <v>77</v>
      </c>
      <c r="E89" s="199" t="s">
        <v>78</v>
      </c>
      <c r="F89" s="199" t="s">
        <v>70</v>
      </c>
      <c r="G89" s="201" t="s">
        <v>71</v>
      </c>
      <c r="H89" s="197" t="s">
        <v>88</v>
      </c>
      <c r="I89" s="199" t="s">
        <v>84</v>
      </c>
      <c r="J89" s="199" t="s">
        <v>85</v>
      </c>
      <c r="K89" s="201" t="s">
        <v>87</v>
      </c>
      <c r="L89" s="199" t="s">
        <v>79</v>
      </c>
      <c r="M89" s="199" t="s">
        <v>80</v>
      </c>
      <c r="N89" s="199" t="s">
        <v>81</v>
      </c>
      <c r="O89" s="201" t="s">
        <v>11</v>
      </c>
      <c r="P89" s="203" t="s">
        <v>82</v>
      </c>
      <c r="Q89" s="199" t="s">
        <v>83</v>
      </c>
      <c r="R89" s="197" t="s">
        <v>14</v>
      </c>
      <c r="S89" s="199" t="s">
        <v>0</v>
      </c>
      <c r="T89" s="197" t="s">
        <v>15</v>
      </c>
      <c r="U89" s="197" t="s">
        <v>86</v>
      </c>
      <c r="V89" s="355"/>
      <c r="W89" s="355"/>
      <c r="X89" s="217"/>
    </row>
    <row r="90" spans="1:24" x14ac:dyDescent="0.25">
      <c r="A90" s="135">
        <v>61</v>
      </c>
      <c r="B90" s="130">
        <v>1</v>
      </c>
      <c r="C90" s="137">
        <f>INDEX('Total Agency'!$N$42:$CS$42,1,A90)</f>
        <v>24020.899940958065</v>
      </c>
      <c r="D90" s="137">
        <f>INDEX('Total Agency'!$N$8:$CS$8,1,'Yearly Summary'!A90)</f>
        <v>20</v>
      </c>
      <c r="E90" s="137">
        <f>INDEX('Total Agency'!$N$15:$CS$15,1,'Yearly Summary'!A90)</f>
        <v>766.76453201539266</v>
      </c>
      <c r="F90" s="137">
        <f>INDEX('Total Agency'!$N$13:$CS$13,1,'Yearly Summary'!A90)</f>
        <v>555.52986645733256</v>
      </c>
      <c r="G90" s="138">
        <f>INDEX('Total Agency'!$N$12:$CS$12,1,'Yearly Summary'!A90)</f>
        <v>0.15</v>
      </c>
      <c r="H90" s="136">
        <f>INDEX('Total Agency'!$N$14:$CS$14,1,'Yearly Summary'!A90)</f>
        <v>1.3802399804444789</v>
      </c>
      <c r="I90" s="137">
        <f>INDEX('Total Agency'!$N$34:$CS$34,1,'Yearly Summary'!A90)</f>
        <v>786.76453201539266</v>
      </c>
      <c r="J90" s="137">
        <f>INDEX('Total Agency'!$N$43:$CS$43,1,'Yearly Summary'!A90)</f>
        <v>2060.5800619975307</v>
      </c>
      <c r="K90" s="138">
        <f>INDEX('Total Agency'!$N$44:$CS$44,1,'Yearly Summary'!A90)</f>
        <v>8.5782800272359211E-2</v>
      </c>
      <c r="L90" s="137">
        <f>INDEX('Total Agency'!$N$11:$CS$11,1,'Yearly Summary'!A90)</f>
        <v>3703.5324430488836</v>
      </c>
      <c r="M90" s="137">
        <f>INDEX('Total Agency'!$N$40:$CS$40,1,'Yearly Summary'!A90)</f>
        <v>22747.084410975927</v>
      </c>
      <c r="N90" s="137">
        <f>INDEX('Total Agency'!$N$55:$CS$55,1,'Yearly Summary'!A90)</f>
        <v>2460.6612225511526</v>
      </c>
      <c r="O90" s="138">
        <f>INDEX('Total Agency'!$N$66:$CS$66,1,'Yearly Summary'!A90)</f>
        <v>0.10817479629889772</v>
      </c>
      <c r="P90" s="204">
        <f>INDEX('Total Agency'!$N$88:$CS$88,1,'Yearly Summary'!A90)</f>
        <v>1.441605689625336</v>
      </c>
      <c r="Q90" s="137">
        <f>INDEX('Total Agency'!$N$77:$CS$77,1,'Yearly Summary'!A90)</f>
        <v>3547.3032186701766</v>
      </c>
      <c r="R90" s="136">
        <f>INDEX('Total Agency'!$N$99:$CS$99,1,'Yearly Summary'!A90)</f>
        <v>24.565077339651388</v>
      </c>
      <c r="S90" s="137">
        <f>INDEX('Total Agency'!$N$29:$CS$29,1,'Yearly Summary'!A90)</f>
        <v>87139.777913827187</v>
      </c>
      <c r="T90" s="136">
        <f>INDEX('Total Agency'!$N$110:$CS$110,1,'Yearly Summary'!A90)</f>
        <v>35.413155258927851</v>
      </c>
      <c r="U90" s="136">
        <f>INDEX('Total Agency'!$N$121:$CS$121,1,'Yearly Summary'!A90)</f>
        <v>3.8308108564357588</v>
      </c>
      <c r="V90" s="354"/>
      <c r="W90" s="354"/>
    </row>
    <row r="91" spans="1:24" x14ac:dyDescent="0.25">
      <c r="A91" s="135">
        <v>62</v>
      </c>
      <c r="B91" s="130">
        <v>2</v>
      </c>
      <c r="C91" s="137">
        <f>INDEX('Total Agency'!$N$42:$CS$42,1,A91)</f>
        <v>22747.084410975927</v>
      </c>
      <c r="D91" s="137">
        <f>INDEX('Total Agency'!$N$8:$CS$8,1,'Yearly Summary'!A91)</f>
        <v>20</v>
      </c>
      <c r="E91" s="137">
        <f>INDEX('Total Agency'!$N$15:$CS$15,1,'Yearly Summary'!A91)</f>
        <v>798.54148114592545</v>
      </c>
      <c r="F91" s="137">
        <f>INDEX('Total Agency'!$N$13:$CS$13,1,'Yearly Summary'!A91)</f>
        <v>578.7449589760156</v>
      </c>
      <c r="G91" s="138">
        <f>INDEX('Total Agency'!$N$12:$CS$12,1,'Yearly Summary'!A91)</f>
        <v>0.15</v>
      </c>
      <c r="H91" s="136">
        <f>INDEX('Total Agency'!$N$14:$CS$14,1,'Yearly Summary'!A91)</f>
        <v>1.3797813160373786</v>
      </c>
      <c r="I91" s="137">
        <f>INDEX('Total Agency'!$N$34:$CS$34,1,'Yearly Summary'!A91)</f>
        <v>818.54148114592545</v>
      </c>
      <c r="J91" s="137">
        <f>INDEX('Total Agency'!$N$43:$CS$43,1,'Yearly Summary'!A91)</f>
        <v>2333.38496938764</v>
      </c>
      <c r="K91" s="138">
        <f>INDEX('Total Agency'!$N$44:$CS$44,1,'Yearly Summary'!A91)</f>
        <v>0.10257951864203461</v>
      </c>
      <c r="L91" s="137">
        <f>INDEX('Total Agency'!$N$11:$CS$11,1,'Yearly Summary'!A91)</f>
        <v>3858.2997265067711</v>
      </c>
      <c r="M91" s="137">
        <f>INDEX('Total Agency'!$N$40:$CS$40,1,'Yearly Summary'!A91)</f>
        <v>21232.240922734214</v>
      </c>
      <c r="N91" s="137">
        <f>INDEX('Total Agency'!$N$55:$CS$55,1,'Yearly Summary'!A91)</f>
        <v>2668.5684334610701</v>
      </c>
      <c r="O91" s="138">
        <f>INDEX('Total Agency'!$N$66:$CS$66,1,'Yearly Summary'!A91)</f>
        <v>0.12568472838887801</v>
      </c>
      <c r="P91" s="204">
        <f>INDEX('Total Agency'!$N$88:$CS$88,1,'Yearly Summary'!A91)</f>
        <v>1.5074824263575775</v>
      </c>
      <c r="Q91" s="137">
        <f>INDEX('Total Agency'!$N$77:$CS$77,1,'Yearly Summary'!A91)</f>
        <v>4022.8200169751335</v>
      </c>
      <c r="R91" s="136">
        <f>INDEX('Total Agency'!$N$99:$CS$99,1,'Yearly Summary'!A91)</f>
        <v>25.054508219106246</v>
      </c>
      <c r="S91" s="137">
        <f>INDEX('Total Agency'!$N$29:$CS$29,1,'Yearly Summary'!A91)</f>
        <v>100789.77717928861</v>
      </c>
      <c r="T91" s="136">
        <f>INDEX('Total Agency'!$N$110:$CS$110,1,'Yearly Summary'!A91)</f>
        <v>37.769230841334149</v>
      </c>
      <c r="U91" s="136">
        <f>INDEX('Total Agency'!$N$121:$CS$121,1,'Yearly Summary'!A91)</f>
        <v>4.7470155197499162</v>
      </c>
      <c r="V91" s="354"/>
      <c r="W91" s="354"/>
    </row>
    <row r="92" spans="1:24" x14ac:dyDescent="0.25">
      <c r="A92" s="135">
        <v>63</v>
      </c>
      <c r="B92" s="130">
        <v>3</v>
      </c>
      <c r="C92" s="137">
        <f>INDEX('Total Agency'!$N$42:$CS$42,1,A92)</f>
        <v>21232.240922734214</v>
      </c>
      <c r="D92" s="137">
        <f>INDEX('Total Agency'!$N$8:$CS$8,1,'Yearly Summary'!A92)</f>
        <v>20</v>
      </c>
      <c r="E92" s="137">
        <f>INDEX('Total Agency'!$N$15:$CS$15,1,'Yearly Summary'!A92)</f>
        <v>2683.9434282663738</v>
      </c>
      <c r="F92" s="137">
        <f>INDEX('Total Agency'!$N$13:$CS$13,1,'Yearly Summary'!A92)</f>
        <v>1324.1880811061915</v>
      </c>
      <c r="G92" s="138">
        <f>INDEX('Total Agency'!$N$12:$CS$12,1,'Yearly Summary'!A92)</f>
        <v>0.32989293708466888</v>
      </c>
      <c r="H92" s="136">
        <f>INDEX('Total Agency'!$N$14:$CS$14,1,'Yearly Summary'!A92)</f>
        <v>2.0268596784410557</v>
      </c>
      <c r="I92" s="137">
        <f>INDEX('Total Agency'!$N$34:$CS$34,1,'Yearly Summary'!A92)</f>
        <v>2703.9434282663738</v>
      </c>
      <c r="J92" s="137">
        <f>INDEX('Total Agency'!$N$43:$CS$43,1,'Yearly Summary'!A92)</f>
        <v>2238.6033498540091</v>
      </c>
      <c r="K92" s="138">
        <f>INDEX('Total Agency'!$N$44:$CS$44,1,'Yearly Summary'!A92)</f>
        <v>0.10543415355922447</v>
      </c>
      <c r="L92" s="137">
        <f>INDEX('Total Agency'!$N$11:$CS$11,1,'Yearly Summary'!A92)</f>
        <v>4013.9934271049005</v>
      </c>
      <c r="M92" s="137">
        <f>INDEX('Total Agency'!$N$40:$CS$40,1,'Yearly Summary'!A92)</f>
        <v>21697.58100114658</v>
      </c>
      <c r="N92" s="137">
        <f>INDEX('Total Agency'!$N$55:$CS$55,1,'Yearly Summary'!A92)</f>
        <v>5370.7898316597229</v>
      </c>
      <c r="O92" s="138">
        <f>INDEX('Total Agency'!$N$66:$CS$66,1,'Yearly Summary'!A92)</f>
        <v>0.24752942880480136</v>
      </c>
      <c r="P92" s="204">
        <f>INDEX('Total Agency'!$N$88:$CS$88,1,'Yearly Summary'!A92)</f>
        <v>1.7789210054461868</v>
      </c>
      <c r="Q92" s="137">
        <f>INDEX('Total Agency'!$N$77:$CS$77,1,'Yearly Summary'!A92)</f>
        <v>9554.210847376271</v>
      </c>
      <c r="R92" s="136">
        <f>INDEX('Total Agency'!$N$99:$CS$99,1,'Yearly Summary'!A92)</f>
        <v>22.008786095903954</v>
      </c>
      <c r="S92" s="137">
        <f>INDEX('Total Agency'!$N$29:$CS$29,1,'Yearly Summary'!A92)</f>
        <v>210276.5828550696</v>
      </c>
      <c r="T92" s="136">
        <f>INDEX('Total Agency'!$N$110:$CS$110,1,'Yearly Summary'!A92)</f>
        <v>39.151891890375516</v>
      </c>
      <c r="U92" s="136">
        <f>INDEX('Total Agency'!$N$121:$CS$121,1,'Yearly Summary'!A92)</f>
        <v>9.691245436251986</v>
      </c>
      <c r="V92" s="354"/>
      <c r="W92" s="354"/>
    </row>
    <row r="93" spans="1:24" x14ac:dyDescent="0.25">
      <c r="A93" s="135">
        <v>64</v>
      </c>
      <c r="B93" s="130">
        <v>4</v>
      </c>
      <c r="C93" s="137">
        <f>INDEX('Total Agency'!$N$42:$CS$42,1,A93)</f>
        <v>21697.58100114658</v>
      </c>
      <c r="D93" s="137">
        <f>INDEX('Total Agency'!$N$8:$CS$8,1,'Yearly Summary'!A93)</f>
        <v>20</v>
      </c>
      <c r="E93" s="137">
        <f>INDEX('Total Agency'!$N$15:$CS$15,1,'Yearly Summary'!A93)</f>
        <v>2584.6251664782963</v>
      </c>
      <c r="F93" s="137">
        <f>INDEX('Total Agency'!$N$13:$CS$13,1,'Yearly Summary'!A93)</f>
        <v>1274.8386493137327</v>
      </c>
      <c r="G93" s="138">
        <f>INDEX('Total Agency'!$N$12:$CS$12,1,'Yearly Summary'!A93)</f>
        <v>0.33003652037191261</v>
      </c>
      <c r="H93" s="136">
        <f>INDEX('Total Agency'!$N$14:$CS$14,1,'Yearly Summary'!A93)</f>
        <v>2.0274135616061248</v>
      </c>
      <c r="I93" s="137">
        <f>INDEX('Total Agency'!$N$34:$CS$34,1,'Yearly Summary'!A93)</f>
        <v>2604.6251664782963</v>
      </c>
      <c r="J93" s="137">
        <f>INDEX('Total Agency'!$N$43:$CS$43,1,'Yearly Summary'!A93)</f>
        <v>2060.0405463666175</v>
      </c>
      <c r="K93" s="138">
        <f>INDEX('Total Agency'!$N$44:$CS$44,1,'Yearly Summary'!A93)</f>
        <v>9.4943327841834416E-2</v>
      </c>
      <c r="L93" s="137">
        <f>INDEX('Total Agency'!$N$11:$CS$11,1,'Yearly Summary'!A93)</f>
        <v>3862.7199434690997</v>
      </c>
      <c r="M93" s="137">
        <f>INDEX('Total Agency'!$N$40:$CS$40,1,'Yearly Summary'!A93)</f>
        <v>22242.16562125826</v>
      </c>
      <c r="N93" s="137">
        <f>INDEX('Total Agency'!$N$55:$CS$55,1,'Yearly Summary'!A93)</f>
        <v>4852.1399044923146</v>
      </c>
      <c r="O93" s="138">
        <f>INDEX('Total Agency'!$N$66:$CS$66,1,'Yearly Summary'!A93)</f>
        <v>0.21815051587669207</v>
      </c>
      <c r="P93" s="204">
        <f>INDEX('Total Agency'!$N$88:$CS$88,1,'Yearly Summary'!A93)</f>
        <v>1.8529466697890897</v>
      </c>
      <c r="Q93" s="137">
        <f>INDEX('Total Agency'!$N$77:$CS$77,1,'Yearly Summary'!A93)</f>
        <v>8990.7564773797858</v>
      </c>
      <c r="R93" s="136">
        <f>INDEX('Total Agency'!$N$99:$CS$99,1,'Yearly Summary'!A93)</f>
        <v>22.375049068472986</v>
      </c>
      <c r="S93" s="137">
        <f>INDEX('Total Agency'!$N$29:$CS$29,1,'Yearly Summary'!A93)</f>
        <v>201168.61734406403</v>
      </c>
      <c r="T93" s="136">
        <f>INDEX('Total Agency'!$N$110:$CS$110,1,'Yearly Summary'!A93)</f>
        <v>41.459772657794488</v>
      </c>
      <c r="U93" s="136">
        <f>INDEX('Total Agency'!$N$121:$CS$121,1,'Yearly Summary'!A93)</f>
        <v>9.0444707934282409</v>
      </c>
      <c r="V93" s="354"/>
      <c r="W93" s="354"/>
    </row>
    <row r="94" spans="1:24" x14ac:dyDescent="0.25">
      <c r="A94" s="135">
        <v>65</v>
      </c>
      <c r="B94" s="130">
        <v>5</v>
      </c>
      <c r="C94" s="137">
        <f>INDEX('Total Agency'!$N$42:$CS$42,1,A94)</f>
        <v>22242.16562125826</v>
      </c>
      <c r="D94" s="137">
        <f>INDEX('Total Agency'!$N$8:$CS$8,1,'Yearly Summary'!A94)</f>
        <v>20</v>
      </c>
      <c r="E94" s="137">
        <f>INDEX('Total Agency'!$N$15:$CS$15,1,'Yearly Summary'!A94)</f>
        <v>2672.0950018727067</v>
      </c>
      <c r="F94" s="137">
        <f>INDEX('Total Agency'!$N$13:$CS$13,1,'Yearly Summary'!A94)</f>
        <v>1318.2142357753992</v>
      </c>
      <c r="G94" s="138">
        <f>INDEX('Total Agency'!$N$12:$CS$12,1,'Yearly Summary'!A94)</f>
        <v>0.3299439973509829</v>
      </c>
      <c r="H94" s="136">
        <f>INDEX('Total Agency'!$N$14:$CS$14,1,'Yearly Summary'!A94)</f>
        <v>2.0270567024342054</v>
      </c>
      <c r="I94" s="137">
        <f>INDEX('Total Agency'!$N$34:$CS$34,1,'Yearly Summary'!A94)</f>
        <v>2692.0950018727067</v>
      </c>
      <c r="J94" s="137">
        <f>INDEX('Total Agency'!$N$43:$CS$43,1,'Yearly Summary'!A94)</f>
        <v>1951.4076046747468</v>
      </c>
      <c r="K94" s="138">
        <f>INDEX('Total Agency'!$N$44:$CS$44,1,'Yearly Summary'!A94)</f>
        <v>8.7734604530130003E-2</v>
      </c>
      <c r="L94" s="137">
        <f>INDEX('Total Agency'!$N$11:$CS$11,1,'Yearly Summary'!A94)</f>
        <v>3995.26660996693</v>
      </c>
      <c r="M94" s="137">
        <f>INDEX('Total Agency'!$N$40:$CS$40,1,'Yearly Summary'!A94)</f>
        <v>22982.853018456219</v>
      </c>
      <c r="N94" s="137">
        <f>INDEX('Total Agency'!$N$55:$CS$55,1,'Yearly Summary'!A94)</f>
        <v>4516.080705625478</v>
      </c>
      <c r="O94" s="138">
        <f>INDEX('Total Agency'!$N$66:$CS$66,1,'Yearly Summary'!A94)</f>
        <v>0.19649782827218495</v>
      </c>
      <c r="P94" s="204">
        <f>INDEX('Total Agency'!$N$88:$CS$88,1,'Yearly Summary'!A94)</f>
        <v>4.332427284609798</v>
      </c>
      <c r="Q94" s="137">
        <f>INDEX('Total Agency'!$N$77:$CS$77,1,'Yearly Summary'!A94)</f>
        <v>19565.591268551689</v>
      </c>
      <c r="R94" s="136">
        <f>INDEX('Total Agency'!$N$99:$CS$99,1,'Yearly Summary'!A94)</f>
        <v>22.668838141569562</v>
      </c>
      <c r="S94" s="137">
        <f>INDEX('Total Agency'!$N$29:$CS$29,1,'Yearly Summary'!A94)</f>
        <v>443529.2216109049</v>
      </c>
      <c r="T94" s="136">
        <f>INDEX('Total Agency'!$N$110:$CS$110,1,'Yearly Summary'!A94)</f>
        <v>98.211092874939226</v>
      </c>
      <c r="U94" s="136">
        <f>INDEX('Total Agency'!$N$121:$CS$121,1,'Yearly Summary'!A94)</f>
        <v>19.298266462163419</v>
      </c>
      <c r="V94" s="354"/>
      <c r="W94" s="354"/>
    </row>
    <row r="95" spans="1:24" x14ac:dyDescent="0.25">
      <c r="A95" s="135">
        <v>66</v>
      </c>
      <c r="B95" s="130">
        <v>6</v>
      </c>
      <c r="C95" s="137">
        <f>INDEX('Total Agency'!$N$42:$CS$42,1,A95)</f>
        <v>22982.853018456215</v>
      </c>
      <c r="D95" s="137">
        <f>INDEX('Total Agency'!$N$8:$CS$8,1,'Yearly Summary'!A95)</f>
        <v>20</v>
      </c>
      <c r="E95" s="137">
        <f>INDEX('Total Agency'!$N$15:$CS$15,1,'Yearly Summary'!A95)</f>
        <v>2762.9192286123453</v>
      </c>
      <c r="F95" s="137">
        <f>INDEX('Total Agency'!$N$13:$CS$13,1,'Yearly Summary'!A95)</f>
        <v>1363.2382252759967</v>
      </c>
      <c r="G95" s="138">
        <f>INDEX('Total Agency'!$N$12:$CS$12,1,'Yearly Summary'!A95)</f>
        <v>0.32985998853561732</v>
      </c>
      <c r="H95" s="136">
        <f>INDEX('Total Agency'!$N$14:$CS$14,1,'Yearly Summary'!A95)</f>
        <v>2.0267325089515986</v>
      </c>
      <c r="I95" s="137">
        <f>INDEX('Total Agency'!$N$34:$CS$34,1,'Yearly Summary'!A95)</f>
        <v>2782.9192286123453</v>
      </c>
      <c r="J95" s="137">
        <f>INDEX('Total Agency'!$N$43:$CS$43,1,'Yearly Summary'!A95)</f>
        <v>2069.9216383827879</v>
      </c>
      <c r="K95" s="138">
        <f>INDEX('Total Agency'!$N$44:$CS$44,1,'Yearly Summary'!A95)</f>
        <v>9.0063737375013983E-2</v>
      </c>
      <c r="L95" s="137">
        <f>INDEX('Total Agency'!$N$11:$CS$11,1,'Yearly Summary'!A95)</f>
        <v>4132.7783685677241</v>
      </c>
      <c r="M95" s="137">
        <f>INDEX('Total Agency'!$N$40:$CS$40,1,'Yearly Summary'!A95)</f>
        <v>23695.850608685774</v>
      </c>
      <c r="N95" s="137">
        <f>INDEX('Total Agency'!$N$55:$CS$55,1,'Yearly Summary'!A95)</f>
        <v>5089.9799909968733</v>
      </c>
      <c r="O95" s="138">
        <f>INDEX('Total Agency'!$N$66:$CS$66,1,'Yearly Summary'!A95)</f>
        <v>0.2148046961914559</v>
      </c>
      <c r="P95" s="204">
        <f>INDEX('Total Agency'!$N$88:$CS$88,1,'Yearly Summary'!A95)</f>
        <v>1.9802695157821641</v>
      </c>
      <c r="Q95" s="137">
        <f>INDEX('Total Agency'!$N$77:$CS$77,1,'Yearly Summary'!A95)</f>
        <v>10079.532212112283</v>
      </c>
      <c r="R95" s="136">
        <f>INDEX('Total Agency'!$N$99:$CS$99,1,'Yearly Summary'!A95)</f>
        <v>22.075920741659015</v>
      </c>
      <c r="S95" s="137">
        <f>INDEX('Total Agency'!$N$29:$CS$29,1,'Yearly Summary'!A95)</f>
        <v>222514.95422758971</v>
      </c>
      <c r="T95" s="136">
        <f>INDEX('Total Agency'!$N$110:$CS$110,1,'Yearly Summary'!A95)</f>
        <v>43.716272877530528</v>
      </c>
      <c r="U95" s="136">
        <f>INDEX('Total Agency'!$N$121:$CS$121,1,'Yearly Summary'!A95)</f>
        <v>9.3904607140807297</v>
      </c>
      <c r="V95" s="354"/>
      <c r="W95" s="354"/>
    </row>
    <row r="96" spans="1:24" x14ac:dyDescent="0.25">
      <c r="A96" s="135">
        <v>67</v>
      </c>
      <c r="B96" s="130">
        <v>7</v>
      </c>
      <c r="C96" s="137">
        <f>INDEX('Total Agency'!$N$42:$CS$42,1,A96)</f>
        <v>23695.850608685774</v>
      </c>
      <c r="D96" s="137">
        <f>INDEX('Total Agency'!$N$8:$CS$8,1,'Yearly Summary'!A96)</f>
        <v>20</v>
      </c>
      <c r="E96" s="137">
        <f>INDEX('Total Agency'!$N$15:$CS$15,1,'Yearly Summary'!A96)</f>
        <v>2652.4010817225153</v>
      </c>
      <c r="F96" s="137">
        <f>INDEX('Total Agency'!$N$13:$CS$13,1,'Yearly Summary'!A96)</f>
        <v>1308.2657950580076</v>
      </c>
      <c r="G96" s="138">
        <f>INDEX('Total Agency'!$N$12:$CS$12,1,'Yearly Summary'!A96)</f>
        <v>0.33003756440302245</v>
      </c>
      <c r="H96" s="136">
        <f>INDEX('Total Agency'!$N$14:$CS$14,1,'Yearly Summary'!A96)</f>
        <v>2.0274175872685793</v>
      </c>
      <c r="I96" s="137">
        <f>INDEX('Total Agency'!$N$34:$CS$34,1,'Yearly Summary'!A96)</f>
        <v>2672.4010817225153</v>
      </c>
      <c r="J96" s="137">
        <f>INDEX('Total Agency'!$N$43:$CS$43,1,'Yearly Summary'!A96)</f>
        <v>2547.4521915114237</v>
      </c>
      <c r="K96" s="138">
        <f>INDEX('Total Agency'!$N$44:$CS$44,1,'Yearly Summary'!A96)</f>
        <v>0.10750625641510622</v>
      </c>
      <c r="L96" s="137">
        <f>INDEX('Total Agency'!$N$11:$CS$11,1,'Yearly Summary'!A96)</f>
        <v>3963.9905761164518</v>
      </c>
      <c r="M96" s="137">
        <f>INDEX('Total Agency'!$N$40:$CS$40,1,'Yearly Summary'!A96)</f>
        <v>23820.799498896864</v>
      </c>
      <c r="N96" s="137">
        <f>INDEX('Total Agency'!$N$55:$CS$55,1,'Yearly Summary'!A96)</f>
        <v>4309.5068260907965</v>
      </c>
      <c r="O96" s="138">
        <f>INDEX('Total Agency'!$N$66:$CS$66,1,'Yearly Summary'!A96)</f>
        <v>0.1809136098177716</v>
      </c>
      <c r="P96" s="204">
        <f>INDEX('Total Agency'!$N$88:$CS$88,1,'Yearly Summary'!A96)</f>
        <v>2.0997160431615614</v>
      </c>
      <c r="Q96" s="137">
        <f>INDEX('Total Agency'!$N$77:$CS$77,1,'Yearly Summary'!A96)</f>
        <v>9048.7406208571065</v>
      </c>
      <c r="R96" s="136">
        <f>INDEX('Total Agency'!$N$99:$CS$99,1,'Yearly Summary'!A96)</f>
        <v>22.381471624631505</v>
      </c>
      <c r="S96" s="137">
        <f>INDEX('Total Agency'!$N$29:$CS$29,1,'Yearly Summary'!A96)</f>
        <v>202524.1314443638</v>
      </c>
      <c r="T96" s="136">
        <f>INDEX('Total Agency'!$N$110:$CS$110,1,'Yearly Summary'!A96)</f>
        <v>46.994735039804027</v>
      </c>
      <c r="U96" s="136">
        <f>INDEX('Total Agency'!$N$121:$CS$121,1,'Yearly Summary'!A96)</f>
        <v>8.5019871584806648</v>
      </c>
      <c r="V96" s="354"/>
      <c r="W96" s="354"/>
    </row>
    <row r="97" spans="1:24" x14ac:dyDescent="0.25">
      <c r="A97" s="135">
        <v>68</v>
      </c>
      <c r="B97" s="130">
        <v>8</v>
      </c>
      <c r="C97" s="137">
        <f>INDEX('Total Agency'!$N$42:$CS$42,1,A97)</f>
        <v>23820.799498896868</v>
      </c>
      <c r="D97" s="137">
        <f>INDEX('Total Agency'!$N$8:$CS$8,1,'Yearly Summary'!A97)</f>
        <v>20</v>
      </c>
      <c r="E97" s="137">
        <f>INDEX('Total Agency'!$N$15:$CS$15,1,'Yearly Summary'!A97)</f>
        <v>2748.5055911639706</v>
      </c>
      <c r="F97" s="137">
        <f>INDEX('Total Agency'!$N$13:$CS$13,1,'Yearly Summary'!A97)</f>
        <v>1355.7695485054223</v>
      </c>
      <c r="G97" s="138">
        <f>INDEX('Total Agency'!$N$12:$CS$12,1,'Yearly Summary'!A97)</f>
        <v>0.32999827133736148</v>
      </c>
      <c r="H97" s="136">
        <f>INDEX('Total Agency'!$N$14:$CS$14,1,'Yearly Summary'!A97)</f>
        <v>2.027266060219362</v>
      </c>
      <c r="I97" s="137">
        <f>INDEX('Total Agency'!$N$34:$CS$34,1,'Yearly Summary'!A97)</f>
        <v>2768.5055911639706</v>
      </c>
      <c r="J97" s="137">
        <f>INDEX('Total Agency'!$N$43:$CS$43,1,'Yearly Summary'!A97)</f>
        <v>2098.2829226826034</v>
      </c>
      <c r="K97" s="138">
        <f>INDEX('Total Agency'!$N$44:$CS$44,1,'Yearly Summary'!A97)</f>
        <v>8.8086166997869822E-2</v>
      </c>
      <c r="L97" s="137">
        <f>INDEX('Total Agency'!$N$11:$CS$11,1,'Yearly Summary'!A97)</f>
        <v>4108.4140926283872</v>
      </c>
      <c r="M97" s="137">
        <f>INDEX('Total Agency'!$N$40:$CS$40,1,'Yearly Summary'!A97)</f>
        <v>24491.022167378233</v>
      </c>
      <c r="N97" s="137">
        <f>INDEX('Total Agency'!$N$55:$CS$55,1,'Yearly Summary'!A97)</f>
        <v>4523.4644557357678</v>
      </c>
      <c r="O97" s="138">
        <f>INDEX('Total Agency'!$N$66:$CS$66,1,'Yearly Summary'!A97)</f>
        <v>0.18469888373058482</v>
      </c>
      <c r="P97" s="204">
        <f>INDEX('Total Agency'!$N$88:$CS$88,1,'Yearly Summary'!A97)</f>
        <v>1.8028974842823706</v>
      </c>
      <c r="Q97" s="137">
        <f>INDEX('Total Agency'!$N$77:$CS$77,1,'Yearly Summary'!A97)</f>
        <v>8155.3426874867382</v>
      </c>
      <c r="R97" s="136">
        <f>INDEX('Total Agency'!$N$99:$CS$99,1,'Yearly Summary'!A97)</f>
        <v>22.155961059865</v>
      </c>
      <c r="S97" s="137">
        <f>INDEX('Total Agency'!$N$29:$CS$29,1,'Yearly Summary'!A97)</f>
        <v>180689.45501381095</v>
      </c>
      <c r="T97" s="136">
        <f>INDEX('Total Agency'!$N$110:$CS$110,1,'Yearly Summary'!A97)</f>
        <v>39.944926456688769</v>
      </c>
      <c r="U97" s="136">
        <f>INDEX('Total Agency'!$N$121:$CS$121,1,'Yearly Summary'!A97)</f>
        <v>7.3777833272507216</v>
      </c>
      <c r="V97" s="354"/>
      <c r="W97" s="354"/>
    </row>
    <row r="98" spans="1:24" x14ac:dyDescent="0.25">
      <c r="A98" s="135">
        <v>69</v>
      </c>
      <c r="B98" s="130">
        <v>9</v>
      </c>
      <c r="C98" s="137">
        <f>INDEX('Total Agency'!$N$42:$CS$42,1,A98)</f>
        <v>24491.022167378233</v>
      </c>
      <c r="D98" s="137">
        <f>INDEX('Total Agency'!$N$8:$CS$8,1,'Yearly Summary'!A98)</f>
        <v>20</v>
      </c>
      <c r="E98" s="137">
        <f>INDEX('Total Agency'!$N$15:$CS$15,1,'Yearly Summary'!A98)</f>
        <v>2850.4167694490534</v>
      </c>
      <c r="F98" s="137">
        <f>INDEX('Total Agency'!$N$13:$CS$13,1,'Yearly Summary'!A98)</f>
        <v>1406.144877017899</v>
      </c>
      <c r="G98" s="138">
        <f>INDEX('Total Agency'!$N$12:$CS$12,1,'Yearly Summary'!A98)</f>
        <v>0.3299589974900437</v>
      </c>
      <c r="H98" s="136">
        <f>INDEX('Total Agency'!$N$14:$CS$14,1,'Yearly Summary'!A98)</f>
        <v>2.0271145712197978</v>
      </c>
      <c r="I98" s="137">
        <f>INDEX('Total Agency'!$N$34:$CS$34,1,'Yearly Summary'!A98)</f>
        <v>2870.4167694490534</v>
      </c>
      <c r="J98" s="137">
        <f>INDEX('Total Agency'!$N$43:$CS$43,1,'Yearly Summary'!A98)</f>
        <v>1759.2724544993107</v>
      </c>
      <c r="K98" s="138">
        <f>INDEX('Total Agency'!$N$44:$CS$44,1,'Yearly Summary'!A98)</f>
        <v>7.1833361730513717E-2</v>
      </c>
      <c r="L98" s="137">
        <f>INDEX('Total Agency'!$N$11:$CS$11,1,'Yearly Summary'!A98)</f>
        <v>4261.5745826428893</v>
      </c>
      <c r="M98" s="137">
        <f>INDEX('Total Agency'!$N$40:$CS$40,1,'Yearly Summary'!A98)</f>
        <v>25602.166482327975</v>
      </c>
      <c r="N98" s="137">
        <f>INDEX('Total Agency'!$N$55:$CS$55,1,'Yearly Summary'!A98)</f>
        <v>4807.3722381047319</v>
      </c>
      <c r="O98" s="138">
        <f>INDEX('Total Agency'!$N$66:$CS$66,1,'Yearly Summary'!A98)</f>
        <v>0.18777208723422079</v>
      </c>
      <c r="P98" s="204">
        <f>INDEX('Total Agency'!$N$88:$CS$88,1,'Yearly Summary'!A98)</f>
        <v>1.8604403626544395</v>
      </c>
      <c r="Q98" s="137">
        <f>INDEX('Total Agency'!$N$77:$CS$77,1,'Yearly Summary'!A98)</f>
        <v>8943.8293500744512</v>
      </c>
      <c r="R98" s="136">
        <f>INDEX('Total Agency'!$N$99:$CS$99,1,'Yearly Summary'!A98)</f>
        <v>22.10455366404495</v>
      </c>
      <c r="S98" s="137">
        <f>INDEX('Total Agency'!$N$29:$CS$29,1,'Yearly Summary'!A98)</f>
        <v>197699.35583078099</v>
      </c>
      <c r="T98" s="136">
        <f>INDEX('Total Agency'!$N$110:$CS$110,1,'Yearly Summary'!A98)</f>
        <v>41.124203835050309</v>
      </c>
      <c r="U98" s="136">
        <f>INDEX('Total Agency'!$N$121:$CS$121,1,'Yearly Summary'!A98)</f>
        <v>7.7219775899529424</v>
      </c>
      <c r="V98" s="354"/>
      <c r="W98" s="354"/>
    </row>
    <row r="99" spans="1:24" x14ac:dyDescent="0.25">
      <c r="A99" s="135">
        <v>70</v>
      </c>
      <c r="B99" s="130">
        <v>10</v>
      </c>
      <c r="C99" s="137">
        <f>INDEX('Total Agency'!$N$42:$CS$42,1,A99)</f>
        <v>25602.166482327979</v>
      </c>
      <c r="D99" s="137">
        <f>INDEX('Total Agency'!$N$8:$CS$8,1,'Yearly Summary'!A99)</f>
        <v>20</v>
      </c>
      <c r="E99" s="137">
        <f>INDEX('Total Agency'!$N$15:$CS$15,1,'Yearly Summary'!A99)</f>
        <v>2751.1105925343618</v>
      </c>
      <c r="F99" s="137">
        <f>INDEX('Total Agency'!$N$13:$CS$13,1,'Yearly Summary'!A99)</f>
        <v>1356.6425652336486</v>
      </c>
      <c r="G99" s="138">
        <f>INDEX('Total Agency'!$N$12:$CS$12,1,'Yearly Summary'!A99)</f>
        <v>0.33015796606528636</v>
      </c>
      <c r="H99" s="136">
        <f>INDEX('Total Agency'!$N$14:$CS$14,1,'Yearly Summary'!A99)</f>
        <v>2.027881671293831</v>
      </c>
      <c r="I99" s="137">
        <f>INDEX('Total Agency'!$N$34:$CS$34,1,'Yearly Summary'!A99)</f>
        <v>2771.1105925343618</v>
      </c>
      <c r="J99" s="137">
        <f>INDEX('Total Agency'!$N$43:$CS$43,1,'Yearly Summary'!A99)</f>
        <v>2334.4281323031464</v>
      </c>
      <c r="K99" s="138">
        <f>INDEX('Total Agency'!$N$44:$CS$44,1,'Yearly Summary'!A99)</f>
        <v>9.1180882442683006E-2</v>
      </c>
      <c r="L99" s="137">
        <f>INDEX('Total Agency'!$N$11:$CS$11,1,'Yearly Summary'!A99)</f>
        <v>4109.0711255635197</v>
      </c>
      <c r="M99" s="137">
        <f>INDEX('Total Agency'!$N$40:$CS$40,1,'Yearly Summary'!A99)</f>
        <v>26038.848942559191</v>
      </c>
      <c r="N99" s="137">
        <f>INDEX('Total Agency'!$N$55:$CS$55,1,'Yearly Summary'!A99)</f>
        <v>4879.4255709699728</v>
      </c>
      <c r="O99" s="138">
        <f>INDEX('Total Agency'!$N$66:$CS$66,1,'Yearly Summary'!A99)</f>
        <v>0.18739021766030514</v>
      </c>
      <c r="P99" s="204">
        <f>INDEX('Total Agency'!$N$88:$CS$88,1,'Yearly Summary'!A99)</f>
        <v>1.738807478879222</v>
      </c>
      <c r="Q99" s="137">
        <f>INDEX('Total Agency'!$N$77:$CS$77,1,'Yearly Summary'!A99)</f>
        <v>8484.3816754371073</v>
      </c>
      <c r="R99" s="136">
        <f>INDEX('Total Agency'!$N$99:$CS$99,1,'Yearly Summary'!A99)</f>
        <v>22.149057399473215</v>
      </c>
      <c r="S99" s="137">
        <f>INDEX('Total Agency'!$N$29:$CS$29,1,'Yearly Summary'!A99)</f>
        <v>187921.05672829523</v>
      </c>
      <c r="T99" s="136">
        <f>INDEX('Total Agency'!$N$110:$CS$110,1,'Yearly Summary'!A99)</f>
        <v>38.512946656329206</v>
      </c>
      <c r="U99" s="136">
        <f>INDEX('Total Agency'!$N$121:$CS$121,1,'Yearly Summary'!A99)</f>
        <v>7.2169494566692496</v>
      </c>
      <c r="V99" s="354"/>
      <c r="W99" s="354"/>
    </row>
    <row r="100" spans="1:24" x14ac:dyDescent="0.25">
      <c r="A100" s="135">
        <v>71</v>
      </c>
      <c r="B100" s="130">
        <v>11</v>
      </c>
      <c r="C100" s="137">
        <f>INDEX('Total Agency'!$N$42:$CS$42,1,A100)</f>
        <v>26038.848942559191</v>
      </c>
      <c r="D100" s="137">
        <f>INDEX('Total Agency'!$N$8:$CS$8,1,'Yearly Summary'!A100)</f>
        <v>20</v>
      </c>
      <c r="E100" s="137">
        <f>INDEX('Total Agency'!$N$15:$CS$15,1,'Yearly Summary'!A100)</f>
        <v>2858.245866419963</v>
      </c>
      <c r="F100" s="137">
        <f>INDEX('Total Agency'!$N$13:$CS$13,1,'Yearly Summary'!A100)</f>
        <v>1409.6126539641177</v>
      </c>
      <c r="G100" s="138">
        <f>INDEX('Total Agency'!$N$12:$CS$12,1,'Yearly Summary'!A100)</f>
        <v>0.33010609031182286</v>
      </c>
      <c r="H100" s="136">
        <f>INDEX('Total Agency'!$N$14:$CS$14,1,'Yearly Summary'!A100)</f>
        <v>2.0276817595117311</v>
      </c>
      <c r="I100" s="137">
        <f>INDEX('Total Agency'!$N$34:$CS$34,1,'Yearly Summary'!A100)</f>
        <v>2878.245866419963</v>
      </c>
      <c r="J100" s="137">
        <f>INDEX('Total Agency'!$N$43:$CS$43,1,'Yearly Summary'!A100)</f>
        <v>2320.8144065925699</v>
      </c>
      <c r="K100" s="138">
        <f>INDEX('Total Agency'!$N$44:$CS$44,1,'Yearly Summary'!A100)</f>
        <v>8.9128917015963607E-2</v>
      </c>
      <c r="L100" s="137">
        <f>INDEX('Total Agency'!$N$11:$CS$11,1,'Yearly Summary'!A100)</f>
        <v>4270.1806944324408</v>
      </c>
      <c r="M100" s="137">
        <f>INDEX('Total Agency'!$N$40:$CS$40,1,'Yearly Summary'!A100)</f>
        <v>26596.280402386583</v>
      </c>
      <c r="N100" s="137">
        <f>INDEX('Total Agency'!$N$55:$CS$55,1,'Yearly Summary'!A100)</f>
        <v>5050.4367813720301</v>
      </c>
      <c r="O100" s="138">
        <f>INDEX('Total Agency'!$N$66:$CS$66,1,'Yearly Summary'!A100)</f>
        <v>0.18989259794835203</v>
      </c>
      <c r="P100" s="204">
        <f>INDEX('Total Agency'!$N$88:$CS$88,1,'Yearly Summary'!A100)</f>
        <v>1.8173512708173722</v>
      </c>
      <c r="Q100" s="137">
        <f>INDEX('Total Agency'!$N$77:$CS$77,1,'Yearly Summary'!A100)</f>
        <v>9178.4177028092581</v>
      </c>
      <c r="R100" s="136">
        <f>INDEX('Total Agency'!$N$99:$CS$99,1,'Yearly Summary'!A100)</f>
        <v>22.138378107776457</v>
      </c>
      <c r="S100" s="137">
        <f>INDEX('Total Agency'!$N$29:$CS$29,1,'Yearly Summary'!A100)</f>
        <v>203195.28153590037</v>
      </c>
      <c r="T100" s="136">
        <f>INDEX('Total Agency'!$N$110:$CS$110,1,'Yearly Summary'!A100)</f>
        <v>40.233209588003042</v>
      </c>
      <c r="U100" s="136">
        <f>INDEX('Total Agency'!$N$121:$CS$121,1,'Yearly Summary'!A100)</f>
        <v>7.639988692466444</v>
      </c>
      <c r="V100" s="354"/>
      <c r="W100" s="354"/>
    </row>
    <row r="101" spans="1:24" x14ac:dyDescent="0.25">
      <c r="A101" s="135">
        <v>72</v>
      </c>
      <c r="B101" s="130">
        <v>12</v>
      </c>
      <c r="C101" s="137">
        <f>INDEX('Total Agency'!$N$42:$CS$42,1,A101)</f>
        <v>26596.280402386583</v>
      </c>
      <c r="D101" s="137">
        <f>INDEX('Total Agency'!$N$8:$CS$8,1,'Yearly Summary'!A101)</f>
        <v>20</v>
      </c>
      <c r="E101" s="137">
        <f>INDEX('Total Agency'!$N$15:$CS$15,1,'Yearly Summary'!A101)</f>
        <v>2968.6571540898467</v>
      </c>
      <c r="F101" s="137">
        <f>INDEX('Total Agency'!$N$13:$CS$13,1,'Yearly Summary'!A101)</f>
        <v>1464.2377339826378</v>
      </c>
      <c r="G101" s="138">
        <f>INDEX('Total Agency'!$N$12:$CS$12,1,'Yearly Summary'!A101)</f>
        <v>0.33004390898597175</v>
      </c>
      <c r="H101" s="136">
        <f>INDEX('Total Agency'!$N$14:$CS$14,1,'Yearly Summary'!A101)</f>
        <v>2.0274420506943769</v>
      </c>
      <c r="I101" s="137">
        <f>INDEX('Total Agency'!$N$34:$CS$34,1,'Yearly Summary'!A101)</f>
        <v>2988.6571540898467</v>
      </c>
      <c r="J101" s="137">
        <f>INDEX('Total Agency'!$N$43:$CS$43,1,'Yearly Summary'!A101)</f>
        <v>2183.9948759520048</v>
      </c>
      <c r="K101" s="138">
        <f>INDEX('Total Agency'!$N$44:$CS$44,1,'Yearly Summary'!A101)</f>
        <v>8.2116553251409805E-2</v>
      </c>
      <c r="L101" s="137">
        <f>INDEX('Total Agency'!$N$11:$CS$11,1,'Yearly Summary'!A101)</f>
        <v>4436.4937334591868</v>
      </c>
      <c r="M101" s="137">
        <f>INDEX('Total Agency'!$N$40:$CS$40,1,'Yearly Summary'!A101)</f>
        <v>27400.942680524426</v>
      </c>
      <c r="N101" s="137">
        <f>INDEX('Total Agency'!$N$55:$CS$55,1,'Yearly Summary'!A101)</f>
        <v>5269.3491999343987</v>
      </c>
      <c r="O101" s="138">
        <f>INDEX('Total Agency'!$N$66:$CS$66,1,'Yearly Summary'!A101)</f>
        <v>0.19230539844454536</v>
      </c>
      <c r="P101" s="204">
        <f>INDEX('Total Agency'!$N$88:$CS$88,1,'Yearly Summary'!A101)</f>
        <v>1.8731065212929656</v>
      </c>
      <c r="Q101" s="137">
        <f>INDEX('Total Agency'!$N$77:$CS$77,1,'Yearly Summary'!A101)</f>
        <v>9870.0523493669934</v>
      </c>
      <c r="R101" s="136">
        <f>INDEX('Total Agency'!$N$99:$CS$99,1,'Yearly Summary'!A101)</f>
        <v>21.993621191370494</v>
      </c>
      <c r="S101" s="137">
        <f>INDEX('Total Agency'!$N$29:$CS$29,1,'Yearly Summary'!A101)</f>
        <v>217078.19251097404</v>
      </c>
      <c r="T101" s="136">
        <f>INDEX('Total Agency'!$N$110:$CS$110,1,'Yearly Summary'!A101)</f>
        <v>41.196395280403237</v>
      </c>
      <c r="U101" s="136">
        <f>INDEX('Total Agency'!$N$121:$CS$121,1,'Yearly Summary'!A101)</f>
        <v>7.9222892088769328</v>
      </c>
      <c r="V101" s="354"/>
      <c r="W101" s="354"/>
    </row>
    <row r="102" spans="1:24" s="1" customFormat="1" ht="30" x14ac:dyDescent="0.25">
      <c r="B102" s="139" t="s">
        <v>90</v>
      </c>
      <c r="C102" s="142">
        <f>C101</f>
        <v>26596.280402386583</v>
      </c>
      <c r="D102" s="142">
        <f>SUM(D90:D101)</f>
        <v>240</v>
      </c>
      <c r="E102" s="142">
        <f>SUM(E90:E101)</f>
        <v>29098.225893770752</v>
      </c>
      <c r="F102" s="142">
        <f>SUM(F90:F101)</f>
        <v>14715.427190666402</v>
      </c>
      <c r="G102" s="140">
        <f>SUM(F90:F101)/SUM(L90:L101)</f>
        <v>0.3020636329522593</v>
      </c>
      <c r="H102" s="141">
        <f>E102/F102</f>
        <v>1.9773959339914353</v>
      </c>
      <c r="I102" s="142">
        <f>SUM(I90:I101)</f>
        <v>29338.225893770752</v>
      </c>
      <c r="J102" s="142">
        <f>SUM(J90:J101)</f>
        <v>25958.183154204391</v>
      </c>
      <c r="K102" s="140">
        <f>SUM(J90:J101)/SUM(C90:C101)</f>
        <v>9.102775204557334E-2</v>
      </c>
      <c r="L102" s="142">
        <f>L101</f>
        <v>4436.4937334591868</v>
      </c>
      <c r="M102" s="142">
        <f>M101</f>
        <v>27400.942680524426</v>
      </c>
      <c r="N102" s="142">
        <f>SUM(N90:N101)</f>
        <v>53797.775160994308</v>
      </c>
      <c r="O102" s="140">
        <f>N102/SUM(M90:M101)</f>
        <v>0.18644317681259073</v>
      </c>
      <c r="P102" s="205">
        <f>Q102/N102</f>
        <v>2.0343030562060562</v>
      </c>
      <c r="Q102" s="142">
        <f>SUM(Q90:Q101)</f>
        <v>109440.97842709698</v>
      </c>
      <c r="R102" s="141">
        <f>S102/Q102</f>
        <v>22.427855081996803</v>
      </c>
      <c r="S102" s="142">
        <f>SUM(S90:S101)</f>
        <v>2454526.4041948696</v>
      </c>
      <c r="T102" s="141">
        <f>S102/N102</f>
        <v>45.625054137452629</v>
      </c>
      <c r="U102" s="141">
        <f>S102/SUM(M90:M101)</f>
        <v>8.5064800356331034</v>
      </c>
      <c r="V102" s="357"/>
      <c r="W102" s="357"/>
      <c r="X102" s="219"/>
    </row>
    <row r="104" spans="1:24" ht="38.25" x14ac:dyDescent="0.25">
      <c r="B104" s="131">
        <v>2022</v>
      </c>
      <c r="C104" s="199" t="s">
        <v>76</v>
      </c>
      <c r="D104" s="199" t="s">
        <v>77</v>
      </c>
      <c r="E104" s="199" t="s">
        <v>78</v>
      </c>
      <c r="F104" s="199" t="s">
        <v>70</v>
      </c>
      <c r="G104" s="201" t="s">
        <v>71</v>
      </c>
      <c r="H104" s="197" t="s">
        <v>88</v>
      </c>
      <c r="I104" s="199" t="s">
        <v>84</v>
      </c>
      <c r="J104" s="199" t="s">
        <v>85</v>
      </c>
      <c r="K104" s="201" t="s">
        <v>87</v>
      </c>
      <c r="L104" s="199" t="s">
        <v>79</v>
      </c>
      <c r="M104" s="199" t="s">
        <v>80</v>
      </c>
      <c r="N104" s="199" t="s">
        <v>81</v>
      </c>
      <c r="O104" s="201" t="s">
        <v>11</v>
      </c>
      <c r="P104" s="203" t="s">
        <v>82</v>
      </c>
      <c r="Q104" s="199" t="s">
        <v>83</v>
      </c>
      <c r="R104" s="197" t="s">
        <v>14</v>
      </c>
      <c r="S104" s="199" t="s">
        <v>0</v>
      </c>
      <c r="T104" s="197" t="s">
        <v>15</v>
      </c>
      <c r="U104" s="197" t="s">
        <v>86</v>
      </c>
      <c r="V104" s="355"/>
      <c r="W104" s="355"/>
      <c r="X104" s="217"/>
    </row>
    <row r="105" spans="1:24" x14ac:dyDescent="0.25">
      <c r="A105" s="135">
        <v>73</v>
      </c>
      <c r="B105" s="130">
        <v>1</v>
      </c>
      <c r="C105" s="137">
        <f>INDEX('Total Agency'!$N$42:$CS$42,1,A105)</f>
        <v>27400.942680524422</v>
      </c>
      <c r="D105" s="137">
        <f>INDEX('Total Agency'!$N$8:$CS$8,1,'Yearly Summary'!A105)</f>
        <v>20</v>
      </c>
      <c r="E105" s="137">
        <f>INDEX('Total Agency'!$N$15:$CS$15,1,'Yearly Summary'!A105)</f>
        <v>888.69441817174129</v>
      </c>
      <c r="F105" s="137">
        <f>INDEX('Total Agency'!$N$13:$CS$13,1,'Yearly Summary'!A105)</f>
        <v>643.43340657334829</v>
      </c>
      <c r="G105" s="138">
        <f>INDEX('Total Agency'!$N$12:$CS$12,1,'Yearly Summary'!A105)</f>
        <v>0.15</v>
      </c>
      <c r="H105" s="136">
        <f>INDEX('Total Agency'!$N$14:$CS$14,1,'Yearly Summary'!A105)</f>
        <v>1.3811754395914078</v>
      </c>
      <c r="I105" s="137">
        <f>INDEX('Total Agency'!$N$34:$CS$34,1,'Yearly Summary'!A105)</f>
        <v>908.69441817174129</v>
      </c>
      <c r="J105" s="137">
        <f>INDEX('Total Agency'!$N$43:$CS$43,1,'Yearly Summary'!A105)</f>
        <v>2348.4023444696795</v>
      </c>
      <c r="K105" s="138">
        <f>INDEX('Total Agency'!$N$44:$CS$44,1,'Yearly Summary'!A105)</f>
        <v>8.5705166126960927E-2</v>
      </c>
      <c r="L105" s="137">
        <f>INDEX('Total Agency'!$N$11:$CS$11,1,'Yearly Summary'!A105)</f>
        <v>4289.556043822322</v>
      </c>
      <c r="M105" s="137">
        <f>INDEX('Total Agency'!$N$40:$CS$40,1,'Yearly Summary'!A105)</f>
        <v>25961.234754226487</v>
      </c>
      <c r="N105" s="137">
        <f>INDEX('Total Agency'!$N$55:$CS$55,1,'Yearly Summary'!A105)</f>
        <v>2813.7733187451649</v>
      </c>
      <c r="O105" s="138">
        <f>INDEX('Total Agency'!$N$66:$CS$66,1,'Yearly Summary'!A105)</f>
        <v>0.1083836475954628</v>
      </c>
      <c r="P105" s="204">
        <f>INDEX('Total Agency'!$N$88:$CS$88,1,'Yearly Summary'!A105)</f>
        <v>1.497314164919384</v>
      </c>
      <c r="Q105" s="137">
        <f>INDEX('Total Agency'!$N$77:$CS$77,1,'Yearly Summary'!A105)</f>
        <v>4213.10264702936</v>
      </c>
      <c r="R105" s="136">
        <f>INDEX('Total Agency'!$N$99:$CS$99,1,'Yearly Summary'!A105)</f>
        <v>26.691980993249597</v>
      </c>
      <c r="S105" s="137">
        <f>INDEX('Total Agency'!$N$29:$CS$29,1,'Yearly Summary'!A105)</f>
        <v>112456.05577711725</v>
      </c>
      <c r="T105" s="136">
        <f>INDEX('Total Agency'!$N$110:$CS$110,1,'Yearly Summary'!A105)</f>
        <v>39.966281230951587</v>
      </c>
      <c r="U105" s="136">
        <f>INDEX('Total Agency'!$N$121:$CS$121,1,'Yearly Summary'!A105)</f>
        <v>4.331691340636616</v>
      </c>
      <c r="V105" s="354"/>
      <c r="W105" s="354"/>
    </row>
    <row r="106" spans="1:24" x14ac:dyDescent="0.25">
      <c r="A106" s="135">
        <v>74</v>
      </c>
      <c r="B106" s="130">
        <v>2</v>
      </c>
      <c r="C106" s="137">
        <f>INDEX('Total Agency'!$N$42:$CS$42,1,A106)</f>
        <v>25961.234754226487</v>
      </c>
      <c r="D106" s="137">
        <f>INDEX('Total Agency'!$N$8:$CS$8,1,'Yearly Summary'!A106)</f>
        <v>20</v>
      </c>
      <c r="E106" s="137">
        <f>INDEX('Total Agency'!$N$15:$CS$15,1,'Yearly Summary'!A106)</f>
        <v>924.16107765480547</v>
      </c>
      <c r="F106" s="137">
        <f>INDEX('Total Agency'!$N$13:$CS$13,1,'Yearly Summary'!A106)</f>
        <v>669.32614920610843</v>
      </c>
      <c r="G106" s="138">
        <f>INDEX('Total Agency'!$N$12:$CS$12,1,'Yearly Summary'!A106)</f>
        <v>0.14999999999999997</v>
      </c>
      <c r="H106" s="136">
        <f>INDEX('Total Agency'!$N$14:$CS$14,1,'Yearly Summary'!A106)</f>
        <v>1.3807335612854186</v>
      </c>
      <c r="I106" s="137">
        <f>INDEX('Total Agency'!$N$34:$CS$34,1,'Yearly Summary'!A106)</f>
        <v>944.16107765480547</v>
      </c>
      <c r="J106" s="137">
        <f>INDEX('Total Agency'!$N$43:$CS$43,1,'Yearly Summary'!A106)</f>
        <v>2661.9315740069396</v>
      </c>
      <c r="K106" s="138">
        <f>INDEX('Total Agency'!$N$44:$CS$44,1,'Yearly Summary'!A106)</f>
        <v>0.10253486011768286</v>
      </c>
      <c r="L106" s="137">
        <f>INDEX('Total Agency'!$N$11:$CS$11,1,'Yearly Summary'!A106)</f>
        <v>4462.1743280407236</v>
      </c>
      <c r="M106" s="137">
        <f>INDEX('Total Agency'!$N$40:$CS$40,1,'Yearly Summary'!A106)</f>
        <v>24243.464257874351</v>
      </c>
      <c r="N106" s="137">
        <f>INDEX('Total Agency'!$N$55:$CS$55,1,'Yearly Summary'!A106)</f>
        <v>3049.942051828577</v>
      </c>
      <c r="O106" s="138">
        <f>INDEX('Total Agency'!$N$66:$CS$66,1,'Yearly Summary'!A106)</f>
        <v>0.12580471253558353</v>
      </c>
      <c r="P106" s="204">
        <f>INDEX('Total Agency'!$N$88:$CS$88,1,'Yearly Summary'!A106)</f>
        <v>1.5681096490059432</v>
      </c>
      <c r="Q106" s="137">
        <f>INDEX('Total Agency'!$N$77:$CS$77,1,'Yearly Summary'!A106)</f>
        <v>4782.6435603813761</v>
      </c>
      <c r="R106" s="136">
        <f>INDEX('Total Agency'!$N$99:$CS$99,1,'Yearly Summary'!A106)</f>
        <v>27.23346040869119</v>
      </c>
      <c r="S106" s="137">
        <f>INDEX('Total Agency'!$N$29:$CS$29,1,'Yearly Summary'!A106)</f>
        <v>130247.93405052809</v>
      </c>
      <c r="T106" s="136">
        <f>INDEX('Total Agency'!$N$110:$CS$110,1,'Yearly Summary'!A106)</f>
        <v>42.705052042689992</v>
      </c>
      <c r="U106" s="136">
        <f>INDEX('Total Agency'!$N$121:$CS$121,1,'Yearly Summary'!A106)</f>
        <v>5.3724967960477494</v>
      </c>
      <c r="V106" s="354"/>
      <c r="W106" s="354"/>
    </row>
    <row r="107" spans="1:24" x14ac:dyDescent="0.25">
      <c r="A107" s="135">
        <v>75</v>
      </c>
      <c r="B107" s="130">
        <v>3</v>
      </c>
      <c r="C107" s="137">
        <f>INDEX('Total Agency'!$N$42:$CS$42,1,A107)</f>
        <v>24243.464257874351</v>
      </c>
      <c r="D107" s="137">
        <f>INDEX('Total Agency'!$N$8:$CS$8,1,'Yearly Summary'!A107)</f>
        <v>20</v>
      </c>
      <c r="E107" s="137">
        <f>INDEX('Total Agency'!$N$15:$CS$15,1,'Yearly Summary'!A107)</f>
        <v>3102.5223093965296</v>
      </c>
      <c r="F107" s="137">
        <f>INDEX('Total Agency'!$N$13:$CS$13,1,'Yearly Summary'!A107)</f>
        <v>1530.2343387749977</v>
      </c>
      <c r="G107" s="138">
        <f>INDEX('Total Agency'!$N$12:$CS$12,1,'Yearly Summary'!A107)</f>
        <v>0.33005422488416603</v>
      </c>
      <c r="H107" s="136">
        <f>INDEX('Total Agency'!$N$14:$CS$14,1,'Yearly Summary'!A107)</f>
        <v>2.0274818246989539</v>
      </c>
      <c r="I107" s="137">
        <f>INDEX('Total Agency'!$N$34:$CS$34,1,'Yearly Summary'!A107)</f>
        <v>3122.5223093965296</v>
      </c>
      <c r="J107" s="137">
        <f>INDEX('Total Agency'!$N$43:$CS$43,1,'Yearly Summary'!A107)</f>
        <v>2560.109444472997</v>
      </c>
      <c r="K107" s="138">
        <f>INDEX('Total Agency'!$N$44:$CS$44,1,'Yearly Summary'!A107)</f>
        <v>0.10559998427788495</v>
      </c>
      <c r="L107" s="137">
        <f>INDEX('Total Agency'!$N$11:$CS$11,1,'Yearly Summary'!A107)</f>
        <v>4636.311925145149</v>
      </c>
      <c r="M107" s="137">
        <f>INDEX('Total Agency'!$N$40:$CS$40,1,'Yearly Summary'!A107)</f>
        <v>24805.877122797883</v>
      </c>
      <c r="N107" s="137">
        <f>INDEX('Total Agency'!$N$55:$CS$55,1,'Yearly Summary'!A107)</f>
        <v>6158.3270649224087</v>
      </c>
      <c r="O107" s="138">
        <f>INDEX('Total Agency'!$N$66:$CS$66,1,'Yearly Summary'!A107)</f>
        <v>0.2482608066804696</v>
      </c>
      <c r="P107" s="204">
        <f>INDEX('Total Agency'!$N$88:$CS$88,1,'Yearly Summary'!A107)</f>
        <v>1.8456330082480219</v>
      </c>
      <c r="Q107" s="137">
        <f>INDEX('Total Agency'!$N$77:$CS$77,1,'Yearly Summary'!A107)</f>
        <v>11366.011706607957</v>
      </c>
      <c r="R107" s="136">
        <f>INDEX('Total Agency'!$N$99:$CS$99,1,'Yearly Summary'!A107)</f>
        <v>23.932796557468649</v>
      </c>
      <c r="S107" s="137">
        <f>INDEX('Total Agency'!$N$29:$CS$29,1,'Yearly Summary'!A107)</f>
        <v>272020.44584405527</v>
      </c>
      <c r="T107" s="136">
        <f>INDEX('Total Agency'!$N$110:$CS$110,1,'Yearly Summary'!A107)</f>
        <v>44.171159306148766</v>
      </c>
      <c r="U107" s="136">
        <f>INDEX('Total Agency'!$N$121:$CS$121,1,'Yearly Summary'!A107)</f>
        <v>10.965967641356025</v>
      </c>
      <c r="V107" s="354"/>
      <c r="W107" s="354"/>
    </row>
    <row r="108" spans="1:24" x14ac:dyDescent="0.25">
      <c r="A108" s="135">
        <v>76</v>
      </c>
      <c r="B108" s="130">
        <v>4</v>
      </c>
      <c r="C108" s="137">
        <f>INDEX('Total Agency'!$N$42:$CS$42,1,A108)</f>
        <v>24805.877122797883</v>
      </c>
      <c r="D108" s="137">
        <f>INDEX('Total Agency'!$N$8:$CS$8,1,'Yearly Summary'!A108)</f>
        <v>20</v>
      </c>
      <c r="E108" s="137">
        <f>INDEX('Total Agency'!$N$15:$CS$15,1,'Yearly Summary'!A108)</f>
        <v>2983.8123068916884</v>
      </c>
      <c r="F108" s="137">
        <f>INDEX('Total Agency'!$N$13:$CS$13,1,'Yearly Summary'!A108)</f>
        <v>1471.2829374033213</v>
      </c>
      <c r="G108" s="138">
        <f>INDEX('Total Agency'!$N$12:$CS$12,1,'Yearly Summary'!A108)</f>
        <v>0.33019759106852947</v>
      </c>
      <c r="H108" s="136">
        <f>INDEX('Total Agency'!$N$14:$CS$14,1,'Yearly Summary'!A108)</f>
        <v>2.0280343304720452</v>
      </c>
      <c r="I108" s="137">
        <f>INDEX('Total Agency'!$N$34:$CS$34,1,'Yearly Summary'!A108)</f>
        <v>3003.8123068916884</v>
      </c>
      <c r="J108" s="137">
        <f>INDEX('Total Agency'!$N$43:$CS$43,1,'Yearly Summary'!A108)</f>
        <v>2326.8786029728144</v>
      </c>
      <c r="K108" s="138">
        <f>INDEX('Total Agency'!$N$44:$CS$44,1,'Yearly Summary'!A108)</f>
        <v>9.3803520490484599E-2</v>
      </c>
      <c r="L108" s="137">
        <f>INDEX('Total Agency'!$N$11:$CS$11,1,'Yearly Summary'!A108)</f>
        <v>4455.7652060458859</v>
      </c>
      <c r="M108" s="137">
        <f>INDEX('Total Agency'!$N$40:$CS$40,1,'Yearly Summary'!A108)</f>
        <v>25482.810826716755</v>
      </c>
      <c r="N108" s="137">
        <f>INDEX('Total Agency'!$N$55:$CS$55,1,'Yearly Summary'!A108)</f>
        <v>5562.3148270295915</v>
      </c>
      <c r="O108" s="138">
        <f>INDEX('Total Agency'!$N$66:$CS$66,1,'Yearly Summary'!A108)</f>
        <v>0.21827713060593515</v>
      </c>
      <c r="P108" s="204">
        <f>INDEX('Total Agency'!$N$88:$CS$88,1,'Yearly Summary'!A108)</f>
        <v>1.9237371818647833</v>
      </c>
      <c r="Q108" s="137">
        <f>INDEX('Total Agency'!$N$77:$CS$77,1,'Yearly Summary'!A108)</f>
        <v>10700.431849994606</v>
      </c>
      <c r="R108" s="136">
        <f>INDEX('Total Agency'!$N$99:$CS$99,1,'Yearly Summary'!A108)</f>
        <v>24.340963648195689</v>
      </c>
      <c r="S108" s="137">
        <f>INDEX('Total Agency'!$N$29:$CS$29,1,'Yearly Summary'!A108)</f>
        <v>260458.82268071405</v>
      </c>
      <c r="T108" s="136">
        <f>INDEX('Total Agency'!$N$110:$CS$110,1,'Yearly Summary'!A108)</f>
        <v>46.825616812453106</v>
      </c>
      <c r="U108" s="136">
        <f>INDEX('Total Agency'!$N$121:$CS$121,1,'Yearly Summary'!A108)</f>
        <v>10.2209612766753</v>
      </c>
      <c r="V108" s="354"/>
      <c r="W108" s="354"/>
    </row>
    <row r="109" spans="1:24" x14ac:dyDescent="0.25">
      <c r="A109" s="135">
        <v>77</v>
      </c>
      <c r="B109" s="130">
        <v>5</v>
      </c>
      <c r="C109" s="137">
        <f>INDEX('Total Agency'!$N$42:$CS$42,1,A109)</f>
        <v>25482.810826716755</v>
      </c>
      <c r="D109" s="137">
        <f>INDEX('Total Agency'!$N$8:$CS$8,1,'Yearly Summary'!A109)</f>
        <v>20</v>
      </c>
      <c r="E109" s="137">
        <f>INDEX('Total Agency'!$N$15:$CS$15,1,'Yearly Summary'!A109)</f>
        <v>3081.8732916898625</v>
      </c>
      <c r="F109" s="137">
        <f>INDEX('Total Agency'!$N$13:$CS$13,1,'Yearly Summary'!A109)</f>
        <v>1519.901033268573</v>
      </c>
      <c r="G109" s="138">
        <f>INDEX('Total Agency'!$N$12:$CS$12,1,'Yearly Summary'!A109)</f>
        <v>0.33010569603293882</v>
      </c>
      <c r="H109" s="136">
        <f>INDEX('Total Agency'!$N$14:$CS$14,1,'Yearly Summary'!A109)</f>
        <v>2.027680239852355</v>
      </c>
      <c r="I109" s="137">
        <f>INDEX('Total Agency'!$N$34:$CS$34,1,'Yearly Summary'!A109)</f>
        <v>3101.8732916898625</v>
      </c>
      <c r="J109" s="137">
        <f>INDEX('Total Agency'!$N$43:$CS$43,1,'Yearly Summary'!A109)</f>
        <v>2204.758177672451</v>
      </c>
      <c r="K109" s="138">
        <f>INDEX('Total Agency'!$N$44:$CS$44,1,'Yearly Summary'!A109)</f>
        <v>8.6519426473979574E-2</v>
      </c>
      <c r="L109" s="137">
        <f>INDEX('Total Agency'!$N$11:$CS$11,1,'Yearly Summary'!A109)</f>
        <v>4604.285995467686</v>
      </c>
      <c r="M109" s="137">
        <f>INDEX('Total Agency'!$N$40:$CS$40,1,'Yearly Summary'!A109)</f>
        <v>26379.925940734167</v>
      </c>
      <c r="N109" s="137">
        <f>INDEX('Total Agency'!$N$55:$CS$55,1,'Yearly Summary'!A109)</f>
        <v>5180.3306327609534</v>
      </c>
      <c r="O109" s="138">
        <f>INDEX('Total Agency'!$N$66:$CS$66,1,'Yearly Summary'!A109)</f>
        <v>0.19637396421806566</v>
      </c>
      <c r="P109" s="204">
        <f>INDEX('Total Agency'!$N$88:$CS$88,1,'Yearly Summary'!A109)</f>
        <v>4.5538581651179104</v>
      </c>
      <c r="Q109" s="137">
        <f>INDEX('Total Agency'!$N$77:$CS$77,1,'Yearly Summary'!A109)</f>
        <v>23590.490950008898</v>
      </c>
      <c r="R109" s="136">
        <f>INDEX('Total Agency'!$N$99:$CS$99,1,'Yearly Summary'!A109)</f>
        <v>24.694114040969847</v>
      </c>
      <c r="S109" s="137">
        <f>INDEX('Total Agency'!$N$29:$CS$29,1,'Yearly Summary'!A109)</f>
        <v>582546.27380198683</v>
      </c>
      <c r="T109" s="136">
        <f>INDEX('Total Agency'!$N$110:$CS$110,1,'Yearly Summary'!A109)</f>
        <v>112.45349285582337</v>
      </c>
      <c r="U109" s="136">
        <f>INDEX('Total Agency'!$N$121:$CS$121,1,'Yearly Summary'!A109)</f>
        <v>22.082938182265959</v>
      </c>
      <c r="V109" s="354"/>
      <c r="W109" s="354"/>
    </row>
    <row r="110" spans="1:24" x14ac:dyDescent="0.25">
      <c r="A110" s="135">
        <v>78</v>
      </c>
      <c r="B110" s="130">
        <v>6</v>
      </c>
      <c r="C110" s="137">
        <f>INDEX('Total Agency'!$N$42:$CS$42,1,A110)</f>
        <v>26379.925940734167</v>
      </c>
      <c r="D110" s="137">
        <f>INDEX('Total Agency'!$N$8:$CS$8,1,'Yearly Summary'!A110)</f>
        <v>20</v>
      </c>
      <c r="E110" s="137">
        <f>INDEX('Total Agency'!$N$15:$CS$15,1,'Yearly Summary'!A110)</f>
        <v>3184.1571397783346</v>
      </c>
      <c r="F110" s="137">
        <f>INDEX('Total Agency'!$N$13:$CS$13,1,'Yearly Summary'!A110)</f>
        <v>1570.5950160014841</v>
      </c>
      <c r="G110" s="138">
        <f>INDEX('Total Agency'!$N$12:$CS$12,1,'Yearly Summary'!A110)</f>
        <v>0.33002190828565087</v>
      </c>
      <c r="H110" s="136">
        <f>INDEX('Total Agency'!$N$14:$CS$14,1,'Yearly Summary'!A110)</f>
        <v>2.0273572164291944</v>
      </c>
      <c r="I110" s="137">
        <f>INDEX('Total Agency'!$N$34:$CS$34,1,'Yearly Summary'!A110)</f>
        <v>3204.1571397783346</v>
      </c>
      <c r="J110" s="137">
        <f>INDEX('Total Agency'!$N$43:$CS$43,1,'Yearly Summary'!A110)</f>
        <v>2342.4556929496757</v>
      </c>
      <c r="K110" s="138">
        <f>INDEX('Total Agency'!$N$44:$CS$44,1,'Yearly Summary'!A110)</f>
        <v>8.8796901788590996E-2</v>
      </c>
      <c r="L110" s="137">
        <f>INDEX('Total Agency'!$N$11:$CS$11,1,'Yearly Summary'!A110)</f>
        <v>4759.0628881584844</v>
      </c>
      <c r="M110" s="137">
        <f>INDEX('Total Agency'!$N$40:$CS$40,1,'Yearly Summary'!A110)</f>
        <v>27241.627387562825</v>
      </c>
      <c r="N110" s="137">
        <f>INDEX('Total Agency'!$N$55:$CS$55,1,'Yearly Summary'!A110)</f>
        <v>5850.1162748134684</v>
      </c>
      <c r="O110" s="138">
        <f>INDEX('Total Agency'!$N$66:$CS$66,1,'Yearly Summary'!A110)</f>
        <v>0.21474914811749982</v>
      </c>
      <c r="P110" s="204">
        <f>INDEX('Total Agency'!$N$88:$CS$88,1,'Yearly Summary'!A110)</f>
        <v>2.059358151572606</v>
      </c>
      <c r="Q110" s="137">
        <f>INDEX('Total Agency'!$N$77:$CS$77,1,'Yearly Summary'!A110)</f>
        <v>12047.484638184684</v>
      </c>
      <c r="R110" s="136">
        <f>INDEX('Total Agency'!$N$99:$CS$99,1,'Yearly Summary'!A110)</f>
        <v>24.024259301433535</v>
      </c>
      <c r="S110" s="137">
        <f>INDEX('Total Agency'!$N$29:$CS$29,1,'Yearly Summary'!A110)</f>
        <v>289431.89487778599</v>
      </c>
      <c r="T110" s="136">
        <f>INDEX('Total Agency'!$N$110:$CS$110,1,'Yearly Summary'!A110)</f>
        <v>49.474554227901145</v>
      </c>
      <c r="U110" s="136">
        <f>INDEX('Total Agency'!$N$121:$CS$121,1,'Yearly Summary'!A110)</f>
        <v>10.624618373934819</v>
      </c>
      <c r="V110" s="354"/>
      <c r="W110" s="354"/>
    </row>
    <row r="111" spans="1:24" x14ac:dyDescent="0.25">
      <c r="A111" s="135">
        <v>79</v>
      </c>
      <c r="B111" s="130">
        <v>7</v>
      </c>
      <c r="C111" s="137">
        <f>INDEX('Total Agency'!$N$42:$CS$42,1,A111)</f>
        <v>27241.627387562825</v>
      </c>
      <c r="D111" s="137">
        <f>INDEX('Total Agency'!$N$8:$CS$8,1,'Yearly Summary'!A111)</f>
        <v>20</v>
      </c>
      <c r="E111" s="137">
        <f>INDEX('Total Agency'!$N$15:$CS$15,1,'Yearly Summary'!A111)</f>
        <v>3054.9953552691777</v>
      </c>
      <c r="F111" s="137">
        <f>INDEX('Total Agency'!$N$13:$CS$13,1,'Yearly Summary'!A111)</f>
        <v>1506.3844718769069</v>
      </c>
      <c r="G111" s="138">
        <f>INDEX('Total Agency'!$N$12:$CS$12,1,'Yearly Summary'!A111)</f>
        <v>0.3301968899274938</v>
      </c>
      <c r="H111" s="136">
        <f>INDEX('Total Agency'!$N$14:$CS$14,1,'Yearly Summary'!A111)</f>
        <v>2.028031629576446</v>
      </c>
      <c r="I111" s="137">
        <f>INDEX('Total Agency'!$N$34:$CS$34,1,'Yearly Summary'!A111)</f>
        <v>3074.9953552691777</v>
      </c>
      <c r="J111" s="137">
        <f>INDEX('Total Agency'!$N$43:$CS$43,1,'Yearly Summary'!A111)</f>
        <v>2880.1297840052757</v>
      </c>
      <c r="K111" s="138">
        <f>INDEX('Total Agency'!$N$44:$CS$44,1,'Yearly Summary'!A111)</f>
        <v>0.10572532040872859</v>
      </c>
      <c r="L111" s="137">
        <f>INDEX('Total Agency'!$N$11:$CS$11,1,'Yearly Summary'!A111)</f>
        <v>4562.0795283919424</v>
      </c>
      <c r="M111" s="137">
        <f>INDEX('Total Agency'!$N$40:$CS$40,1,'Yearly Summary'!A111)</f>
        <v>27436.492958826726</v>
      </c>
      <c r="N111" s="137">
        <f>INDEX('Total Agency'!$N$55:$CS$55,1,'Yearly Summary'!A111)</f>
        <v>4955.3933040646598</v>
      </c>
      <c r="O111" s="138">
        <f>INDEX('Total Agency'!$N$66:$CS$66,1,'Yearly Summary'!A111)</f>
        <v>0.18061321873393577</v>
      </c>
      <c r="P111" s="204">
        <f>INDEX('Total Agency'!$N$88:$CS$88,1,'Yearly Summary'!A111)</f>
        <v>2.1889642343738762</v>
      </c>
      <c r="Q111" s="137">
        <f>INDEX('Total Agency'!$N$77:$CS$77,1,'Yearly Summary'!A111)</f>
        <v>10847.178709853331</v>
      </c>
      <c r="R111" s="136">
        <f>INDEX('Total Agency'!$N$99:$CS$99,1,'Yearly Summary'!A111)</f>
        <v>24.37410909485412</v>
      </c>
      <c r="S111" s="137">
        <f>INDEX('Total Agency'!$N$29:$CS$29,1,'Yearly Summary'!A111)</f>
        <v>264390.31724534405</v>
      </c>
      <c r="T111" s="136">
        <f>INDEX('Total Agency'!$N$110:$CS$110,1,'Yearly Summary'!A111)</f>
        <v>53.354053053362684</v>
      </c>
      <c r="U111" s="136">
        <f>INDEX('Total Agency'!$N$121:$CS$121,1,'Yearly Summary'!A111)</f>
        <v>9.6364472544690063</v>
      </c>
      <c r="V111" s="354"/>
      <c r="W111" s="354"/>
    </row>
    <row r="112" spans="1:24" x14ac:dyDescent="0.25">
      <c r="A112" s="135">
        <v>80</v>
      </c>
      <c r="B112" s="130">
        <v>8</v>
      </c>
      <c r="C112" s="137">
        <f>INDEX('Total Agency'!$N$42:$CS$42,1,A112)</f>
        <v>27436.492958826726</v>
      </c>
      <c r="D112" s="137">
        <f>INDEX('Total Agency'!$N$8:$CS$8,1,'Yearly Summary'!A112)</f>
        <v>20</v>
      </c>
      <c r="E112" s="137">
        <f>INDEX('Total Agency'!$N$15:$CS$15,1,'Yearly Summary'!A112)</f>
        <v>3163.7765282591818</v>
      </c>
      <c r="F112" s="137">
        <f>INDEX('Total Agency'!$N$13:$CS$13,1,'Yearly Summary'!A112)</f>
        <v>1560.1393478520581</v>
      </c>
      <c r="G112" s="138">
        <f>INDEX('Total Agency'!$N$12:$CS$12,1,'Yearly Summary'!A112)</f>
        <v>0.33015772320420261</v>
      </c>
      <c r="H112" s="136">
        <f>INDEX('Total Agency'!$N$14:$CS$14,1,'Yearly Summary'!A112)</f>
        <v>2.0278807355349069</v>
      </c>
      <c r="I112" s="137">
        <f>INDEX('Total Agency'!$N$34:$CS$34,1,'Yearly Summary'!A112)</f>
        <v>3183.7765282591818</v>
      </c>
      <c r="J112" s="137">
        <f>INDEX('Total Agency'!$N$43:$CS$43,1,'Yearly Summary'!A112)</f>
        <v>2419.7740952346539</v>
      </c>
      <c r="K112" s="138">
        <f>INDEX('Total Agency'!$N$44:$CS$44,1,'Yearly Summary'!A112)</f>
        <v>8.8195459196113352E-2</v>
      </c>
      <c r="L112" s="137">
        <f>INDEX('Total Agency'!$N$11:$CS$11,1,'Yearly Summary'!A112)</f>
        <v>4725.4364753633572</v>
      </c>
      <c r="M112" s="137">
        <f>INDEX('Total Agency'!$N$40:$CS$40,1,'Yearly Summary'!A112)</f>
        <v>28200.495391851255</v>
      </c>
      <c r="N112" s="137">
        <f>INDEX('Total Agency'!$N$55:$CS$55,1,'Yearly Summary'!A112)</f>
        <v>5199.7464179131421</v>
      </c>
      <c r="O112" s="138">
        <f>INDEX('Total Agency'!$N$66:$CS$66,1,'Yearly Summary'!A112)</f>
        <v>0.18438493174186038</v>
      </c>
      <c r="P112" s="204">
        <f>INDEX('Total Agency'!$N$88:$CS$88,1,'Yearly Summary'!A112)</f>
        <v>1.8756665525097755</v>
      </c>
      <c r="Q112" s="137">
        <f>INDEX('Total Agency'!$N$77:$CS$77,1,'Yearly Summary'!A112)</f>
        <v>9752.9904376121976</v>
      </c>
      <c r="R112" s="136">
        <f>INDEX('Total Agency'!$N$99:$CS$99,1,'Yearly Summary'!A112)</f>
        <v>24.125794448257718</v>
      </c>
      <c r="S112" s="137">
        <f>INDEX('Total Agency'!$N$29:$CS$29,1,'Yearly Summary'!A112)</f>
        <v>235298.64255365497</v>
      </c>
      <c r="T112" s="136">
        <f>INDEX('Total Agency'!$N$110:$CS$110,1,'Yearly Summary'!A112)</f>
        <v>45.251945699323038</v>
      </c>
      <c r="U112" s="136">
        <f>INDEX('Total Agency'!$N$121:$CS$121,1,'Yearly Summary'!A112)</f>
        <v>8.3437769189560509</v>
      </c>
      <c r="V112" s="354"/>
      <c r="W112" s="354"/>
    </row>
    <row r="113" spans="1:24" x14ac:dyDescent="0.25">
      <c r="A113" s="135">
        <v>81</v>
      </c>
      <c r="B113" s="130">
        <v>9</v>
      </c>
      <c r="C113" s="137">
        <f>INDEX('Total Agency'!$N$42:$CS$42,1,A113)</f>
        <v>28200.495391851255</v>
      </c>
      <c r="D113" s="137">
        <f>INDEX('Total Agency'!$N$8:$CS$8,1,'Yearly Summary'!A113)</f>
        <v>20</v>
      </c>
      <c r="E113" s="137">
        <f>INDEX('Total Agency'!$N$15:$CS$15,1,'Yearly Summary'!A113)</f>
        <v>3279.2796284768392</v>
      </c>
      <c r="F113" s="137">
        <f>INDEX('Total Agency'!$N$13:$CS$13,1,'Yearly Summary'!A113)</f>
        <v>1617.217549923341</v>
      </c>
      <c r="G113" s="138">
        <f>INDEX('Total Agency'!$N$12:$CS$12,1,'Yearly Summary'!A113)</f>
        <v>0.33011846024944869</v>
      </c>
      <c r="H113" s="136">
        <f>INDEX('Total Agency'!$N$14:$CS$14,1,'Yearly Summary'!A113)</f>
        <v>2.0277294348136916</v>
      </c>
      <c r="I113" s="137">
        <f>INDEX('Total Agency'!$N$34:$CS$34,1,'Yearly Summary'!A113)</f>
        <v>3299.2796284768392</v>
      </c>
      <c r="J113" s="137">
        <f>INDEX('Total Agency'!$N$43:$CS$43,1,'Yearly Summary'!A113)</f>
        <v>2023.6161774905122</v>
      </c>
      <c r="K113" s="138">
        <f>INDEX('Total Agency'!$N$44:$CS$44,1,'Yearly Summary'!A113)</f>
        <v>7.1758178335946943E-2</v>
      </c>
      <c r="L113" s="137">
        <f>INDEX('Total Agency'!$N$11:$CS$11,1,'Yearly Summary'!A113)</f>
        <v>4898.9006815956818</v>
      </c>
      <c r="M113" s="137">
        <f>INDEX('Total Agency'!$N$40:$CS$40,1,'Yearly Summary'!A113)</f>
        <v>29476.158842837584</v>
      </c>
      <c r="N113" s="137">
        <f>INDEX('Total Agency'!$N$55:$CS$55,1,'Yearly Summary'!A113)</f>
        <v>5524.5595479013045</v>
      </c>
      <c r="O113" s="138">
        <f>INDEX('Total Agency'!$N$66:$CS$66,1,'Yearly Summary'!A113)</f>
        <v>0.18742467691796003</v>
      </c>
      <c r="P113" s="204">
        <f>INDEX('Total Agency'!$N$88:$CS$88,1,'Yearly Summary'!A113)</f>
        <v>1.9354052790603902</v>
      </c>
      <c r="Q113" s="137">
        <f>INDEX('Total Agency'!$N$77:$CS$77,1,'Yearly Summary'!A113)</f>
        <v>10692.261713491667</v>
      </c>
      <c r="R113" s="136">
        <f>INDEX('Total Agency'!$N$99:$CS$99,1,'Yearly Summary'!A113)</f>
        <v>24.073740852679844</v>
      </c>
      <c r="S113" s="137">
        <f>INDEX('Total Agency'!$N$29:$CS$29,1,'Yearly Summary'!A113)</f>
        <v>257402.73761962893</v>
      </c>
      <c r="T113" s="136">
        <f>INDEX('Total Agency'!$N$110:$CS$110,1,'Yearly Summary'!A113)</f>
        <v>46.592445133008347</v>
      </c>
      <c r="U113" s="136">
        <f>INDEX('Total Agency'!$N$121:$CS$121,1,'Yearly Summary'!A113)</f>
        <v>8.732573975871869</v>
      </c>
      <c r="V113" s="354"/>
      <c r="W113" s="354"/>
    </row>
    <row r="114" spans="1:24" x14ac:dyDescent="0.25">
      <c r="A114" s="135">
        <v>82</v>
      </c>
      <c r="B114" s="130">
        <v>10</v>
      </c>
      <c r="C114" s="137">
        <f>INDEX('Total Agency'!$N$42:$CS$42,1,A114)</f>
        <v>29476.158842837587</v>
      </c>
      <c r="D114" s="137">
        <f>INDEX('Total Agency'!$N$8:$CS$8,1,'Yearly Summary'!A114)</f>
        <v>20</v>
      </c>
      <c r="E114" s="137">
        <f>INDEX('Total Agency'!$N$15:$CS$15,1,'Yearly Summary'!A114)</f>
        <v>3163.8147516353483</v>
      </c>
      <c r="F114" s="137">
        <f>INDEX('Total Agency'!$N$13:$CS$13,1,'Yearly Summary'!A114)</f>
        <v>1559.690871689073</v>
      </c>
      <c r="G114" s="138">
        <f>INDEX('Total Agency'!$N$12:$CS$12,1,'Yearly Summary'!A114)</f>
        <v>0.33031549308315628</v>
      </c>
      <c r="H114" s="136">
        <f>INDEX('Total Agency'!$N$14:$CS$14,1,'Yearly Summary'!A114)</f>
        <v>2.0284883428272447</v>
      </c>
      <c r="I114" s="137">
        <f>INDEX('Total Agency'!$N$34:$CS$34,1,'Yearly Summary'!A114)</f>
        <v>3183.8147516353483</v>
      </c>
      <c r="J114" s="137">
        <f>INDEX('Total Agency'!$N$43:$CS$43,1,'Yearly Summary'!A114)</f>
        <v>2667.2458688987681</v>
      </c>
      <c r="K114" s="138">
        <f>INDEX('Total Agency'!$N$44:$CS$44,1,'Yearly Summary'!A114)</f>
        <v>9.0488244520601169E-2</v>
      </c>
      <c r="L114" s="137">
        <f>INDEX('Total Agency'!$N$11:$CS$11,1,'Yearly Summary'!A114)</f>
        <v>4721.8217260442698</v>
      </c>
      <c r="M114" s="137">
        <f>INDEX('Total Agency'!$N$40:$CS$40,1,'Yearly Summary'!A114)</f>
        <v>29992.727725574165</v>
      </c>
      <c r="N114" s="137">
        <f>INDEX('Total Agency'!$N$55:$CS$55,1,'Yearly Summary'!A114)</f>
        <v>5665.409843201659</v>
      </c>
      <c r="O114" s="138">
        <f>INDEX('Total Agency'!$N$66:$CS$66,1,'Yearly Summary'!A114)</f>
        <v>0.18889278411215943</v>
      </c>
      <c r="P114" s="204">
        <f>INDEX('Total Agency'!$N$88:$CS$88,1,'Yearly Summary'!A114)</f>
        <v>1.8073566274565187</v>
      </c>
      <c r="Q114" s="137">
        <f>INDEX('Total Agency'!$N$77:$CS$77,1,'Yearly Summary'!A114)</f>
        <v>10239.416027367915</v>
      </c>
      <c r="R114" s="136">
        <f>INDEX('Total Agency'!$N$99:$CS$99,1,'Yearly Summary'!A114)</f>
        <v>24.097197756837957</v>
      </c>
      <c r="S114" s="137">
        <f>INDEX('Total Agency'!$N$29:$CS$29,1,'Yearly Summary'!A114)</f>
        <v>246741.23292602075</v>
      </c>
      <c r="T114" s="136">
        <f>INDEX('Total Agency'!$N$110:$CS$110,1,'Yearly Summary'!A114)</f>
        <v>43.552230068951438</v>
      </c>
      <c r="U114" s="136">
        <f>INDEX('Total Agency'!$N$121:$CS$121,1,'Yearly Summary'!A114)</f>
        <v>8.2267019920175422</v>
      </c>
      <c r="V114" s="354"/>
      <c r="W114" s="354"/>
    </row>
    <row r="115" spans="1:24" x14ac:dyDescent="0.25">
      <c r="A115" s="135">
        <v>83</v>
      </c>
      <c r="B115" s="130">
        <v>11</v>
      </c>
      <c r="C115" s="137">
        <f>INDEX('Total Agency'!$N$42:$CS$42,1,A115)</f>
        <v>29992.727725574165</v>
      </c>
      <c r="D115" s="137">
        <f>INDEX('Total Agency'!$N$8:$CS$8,1,'Yearly Summary'!A115)</f>
        <v>20</v>
      </c>
      <c r="E115" s="137">
        <f>INDEX('Total Agency'!$N$15:$CS$15,1,'Yearly Summary'!A115)</f>
        <v>3285.5214708171261</v>
      </c>
      <c r="F115" s="137">
        <f>INDEX('Total Agency'!$N$13:$CS$13,1,'Yearly Summary'!A115)</f>
        <v>1619.8490433180762</v>
      </c>
      <c r="G115" s="138">
        <f>INDEX('Total Agency'!$N$12:$CS$12,1,'Yearly Summary'!A115)</f>
        <v>0.33026363134193193</v>
      </c>
      <c r="H115" s="136">
        <f>INDEX('Total Agency'!$N$14:$CS$14,1,'Yearly Summary'!A115)</f>
        <v>2.028288675645423</v>
      </c>
      <c r="I115" s="137">
        <f>INDEX('Total Agency'!$N$34:$CS$34,1,'Yearly Summary'!A115)</f>
        <v>3305.5214708171261</v>
      </c>
      <c r="J115" s="137">
        <f>INDEX('Total Agency'!$N$43:$CS$43,1,'Yearly Summary'!A115)</f>
        <v>2663.4310308576933</v>
      </c>
      <c r="K115" s="138">
        <f>INDEX('Total Agency'!$N$44:$CS$44,1,'Yearly Summary'!A115)</f>
        <v>8.8802560915012804E-2</v>
      </c>
      <c r="L115" s="137">
        <f>INDEX('Total Agency'!$N$11:$CS$11,1,'Yearly Summary'!A115)</f>
        <v>4904.7151717441075</v>
      </c>
      <c r="M115" s="137">
        <f>INDEX('Total Agency'!$N$40:$CS$40,1,'Yearly Summary'!A115)</f>
        <v>30634.818165533597</v>
      </c>
      <c r="N115" s="137">
        <f>INDEX('Total Agency'!$N$55:$CS$55,1,'Yearly Summary'!A115)</f>
        <v>5921.8167926353599</v>
      </c>
      <c r="O115" s="138">
        <f>INDEX('Total Agency'!$N$66:$CS$66,1,'Yearly Summary'!A115)</f>
        <v>0.19330347451834512</v>
      </c>
      <c r="P115" s="204">
        <f>INDEX('Total Agency'!$N$88:$CS$88,1,'Yearly Summary'!A115)</f>
        <v>1.8907082930717212</v>
      </c>
      <c r="Q115" s="137">
        <f>INDEX('Total Agency'!$N$77:$CS$77,1,'Yearly Summary'!A115)</f>
        <v>11196.428119887056</v>
      </c>
      <c r="R115" s="136">
        <f>INDEX('Total Agency'!$N$99:$CS$99,1,'Yearly Summary'!A115)</f>
        <v>24.121143553713715</v>
      </c>
      <c r="S115" s="137">
        <f>INDEX('Total Agency'!$N$29:$CS$29,1,'Yearly Summary'!A115)</f>
        <v>270070.64996863261</v>
      </c>
      <c r="T115" s="136">
        <f>INDEX('Total Agency'!$N$110:$CS$110,1,'Yearly Summary'!A115)</f>
        <v>45.606046155380007</v>
      </c>
      <c r="U115" s="136">
        <f>INDEX('Total Agency'!$N$121:$CS$121,1,'Yearly Summary'!A115)</f>
        <v>8.81580718087897</v>
      </c>
      <c r="V115" s="354"/>
      <c r="W115" s="354"/>
    </row>
    <row r="116" spans="1:24" x14ac:dyDescent="0.25">
      <c r="A116" s="135">
        <v>84</v>
      </c>
      <c r="B116" s="130">
        <v>12</v>
      </c>
      <c r="C116" s="137">
        <f>INDEX('Total Agency'!$N$42:$CS$42,1,A116)</f>
        <v>30634.818165533597</v>
      </c>
      <c r="D116" s="137">
        <f>INDEX('Total Agency'!$N$8:$CS$8,1,'Yearly Summary'!A116)</f>
        <v>20</v>
      </c>
      <c r="E116" s="137">
        <f>INDEX('Total Agency'!$N$15:$CS$15,1,'Yearly Summary'!A116)</f>
        <v>3411.0908977191166</v>
      </c>
      <c r="F116" s="137">
        <f>INDEX('Total Agency'!$N$13:$CS$13,1,'Yearly Summary'!A116)</f>
        <v>1681.9583642720693</v>
      </c>
      <c r="G116" s="138">
        <f>INDEX('Total Agency'!$N$12:$CS$12,1,'Yearly Summary'!A116)</f>
        <v>0.33020092373308219</v>
      </c>
      <c r="H116" s="136">
        <f>INDEX('Total Agency'!$N$14:$CS$14,1,'Yearly Summary'!A116)</f>
        <v>2.0280471682159589</v>
      </c>
      <c r="I116" s="137">
        <f>INDEX('Total Agency'!$N$34:$CS$34,1,'Yearly Summary'!A116)</f>
        <v>3431.0908977191166</v>
      </c>
      <c r="J116" s="137">
        <f>INDEX('Total Agency'!$N$43:$CS$43,1,'Yearly Summary'!A116)</f>
        <v>2497.2593550648526</v>
      </c>
      <c r="K116" s="138">
        <f>INDEX('Total Agency'!$N$44:$CS$44,1,'Yearly Summary'!A116)</f>
        <v>8.1517028812478839E-2</v>
      </c>
      <c r="L116" s="137">
        <f>INDEX('Total Agency'!$N$11:$CS$11,1,'Yearly Summary'!A116)</f>
        <v>5093.7421532826475</v>
      </c>
      <c r="M116" s="137">
        <f>INDEX('Total Agency'!$N$40:$CS$40,1,'Yearly Summary'!A116)</f>
        <v>31568.649708187862</v>
      </c>
      <c r="N116" s="137">
        <f>INDEX('Total Agency'!$N$55:$CS$55,1,'Yearly Summary'!A116)</f>
        <v>6179.8198779921622</v>
      </c>
      <c r="O116" s="138">
        <f>INDEX('Total Agency'!$N$66:$CS$66,1,'Yearly Summary'!A116)</f>
        <v>0.19575813140938117</v>
      </c>
      <c r="P116" s="204">
        <f>INDEX('Total Agency'!$N$88:$CS$88,1,'Yearly Summary'!A116)</f>
        <v>1.9485016529827142</v>
      </c>
      <c r="Q116" s="137">
        <f>INDEX('Total Agency'!$N$77:$CS$77,1,'Yearly Summary'!A116)</f>
        <v>12041.389247403164</v>
      </c>
      <c r="R116" s="136">
        <f>INDEX('Total Agency'!$N$99:$CS$99,1,'Yearly Summary'!A116)</f>
        <v>23.96898336533912</v>
      </c>
      <c r="S116" s="137">
        <f>INDEX('Total Agency'!$N$29:$CS$29,1,'Yearly Summary'!A116)</f>
        <v>288619.85856657976</v>
      </c>
      <c r="T116" s="136">
        <f>INDEX('Total Agency'!$N$110:$CS$110,1,'Yearly Summary'!A116)</f>
        <v>46.703603707678454</v>
      </c>
      <c r="U116" s="136">
        <f>INDEX('Total Agency'!$N$121:$CS$121,1,'Yearly Summary'!A116)</f>
        <v>9.1426101918993812</v>
      </c>
      <c r="V116" s="354"/>
      <c r="W116" s="354"/>
    </row>
    <row r="117" spans="1:24" s="1" customFormat="1" ht="30" x14ac:dyDescent="0.25">
      <c r="B117" s="139" t="s">
        <v>90</v>
      </c>
      <c r="C117" s="142">
        <f>C116</f>
        <v>30634.818165533597</v>
      </c>
      <c r="D117" s="142">
        <f>SUM(D105:D116)</f>
        <v>240</v>
      </c>
      <c r="E117" s="142">
        <f>SUM(E105:E116)</f>
        <v>33523.69917575975</v>
      </c>
      <c r="F117" s="142">
        <f>SUM(F105:F116)</f>
        <v>16950.012530159358</v>
      </c>
      <c r="G117" s="140">
        <f>SUM(F105:F116)/SUM(L105:L116)</f>
        <v>0.3020646754561514</v>
      </c>
      <c r="H117" s="141">
        <f>E117/F117</f>
        <v>1.9777978993296101</v>
      </c>
      <c r="I117" s="142">
        <f>SUM(I105:I116)</f>
        <v>33763.69917575975</v>
      </c>
      <c r="J117" s="142">
        <f>SUM(J105:J116)</f>
        <v>29595.992148096313</v>
      </c>
      <c r="K117" s="140">
        <f>SUM(J105:J116)/SUM(C105:C116)</f>
        <v>9.0436661364802801E-2</v>
      </c>
      <c r="L117" s="142">
        <f>L116</f>
        <v>5093.7421532826475</v>
      </c>
      <c r="M117" s="142">
        <f>M116</f>
        <v>31568.649708187862</v>
      </c>
      <c r="N117" s="142">
        <f>SUM(N105:N116)</f>
        <v>62061.549953808455</v>
      </c>
      <c r="O117" s="140">
        <f>N117/SUM(M105:M116)</f>
        <v>0.18725709949960986</v>
      </c>
      <c r="P117" s="205">
        <f>Q117/N117</f>
        <v>2.1183781214886408</v>
      </c>
      <c r="Q117" s="142">
        <f>SUM(Q105:Q116)</f>
        <v>131469.8296078222</v>
      </c>
      <c r="R117" s="141">
        <f>S117/Q117</f>
        <v>24.413851265241764</v>
      </c>
      <c r="S117" s="142">
        <f>SUM(S105:S116)</f>
        <v>3209684.8659120491</v>
      </c>
      <c r="T117" s="141">
        <f>S117/N117</f>
        <v>51.717768381565925</v>
      </c>
      <c r="U117" s="141">
        <f>S117/SUM(M105:M116)</f>
        <v>9.6845192997246681</v>
      </c>
      <c r="V117" s="357"/>
      <c r="W117" s="357"/>
      <c r="X117" s="2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S74"/>
  <sheetViews>
    <sheetView zoomScale="80" zoomScaleNormal="80" workbookViewId="0">
      <pane xSplit="1" ySplit="6" topLeftCell="M40" activePane="bottomRight" state="frozen"/>
      <selection pane="topRight" activeCell="B1" sqref="B1"/>
      <selection pane="bottomLeft" activeCell="A7" sqref="A7"/>
      <selection pane="bottomRight" activeCell="CK40" sqref="CK40"/>
    </sheetView>
  </sheetViews>
  <sheetFormatPr defaultRowHeight="15" x14ac:dyDescent="0.25"/>
  <cols>
    <col min="1" max="1" width="24.42578125" bestFit="1" customWidth="1" collapsed="1"/>
    <col min="2" max="12" width="0" hidden="1" customWidth="1" collapsed="1"/>
    <col min="13" max="13" width="0.42578125" customWidth="1" collapsed="1"/>
    <col min="14" max="20" width="9" style="265" collapsed="1"/>
    <col min="25" max="25" width="9" style="36" collapsed="1"/>
    <col min="37" max="37" width="9" style="36" collapsed="1"/>
    <col min="49" max="49" width="9" style="36" collapsed="1"/>
    <col min="61" max="61" width="9" style="36" collapsed="1"/>
    <col min="73" max="73" width="9" style="36" collapsed="1"/>
    <col min="85" max="85" width="9" style="36" collapsed="1"/>
    <col min="97" max="97" width="9" style="36" collapsed="1"/>
  </cols>
  <sheetData>
    <row r="2" spans="1:97" x14ac:dyDescent="0.25">
      <c r="U2" s="19"/>
    </row>
    <row r="6" spans="1:97" s="104" customFormat="1" x14ac:dyDescent="0.25">
      <c r="A6" s="104" t="s">
        <v>116</v>
      </c>
      <c r="B6" s="289">
        <v>42005</v>
      </c>
      <c r="C6" s="289">
        <v>42036</v>
      </c>
      <c r="D6" s="289">
        <v>42064</v>
      </c>
      <c r="E6" s="289">
        <v>42095</v>
      </c>
      <c r="F6" s="289">
        <v>42125</v>
      </c>
      <c r="G6" s="289">
        <v>42156</v>
      </c>
      <c r="H6" s="289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267">
        <v>42370</v>
      </c>
      <c r="O6" s="267">
        <v>42401</v>
      </c>
      <c r="P6" s="267">
        <v>42430</v>
      </c>
      <c r="Q6" s="267">
        <v>42461</v>
      </c>
      <c r="R6" s="267">
        <v>42491</v>
      </c>
      <c r="S6" s="267">
        <v>42522</v>
      </c>
      <c r="T6" s="267">
        <v>42552</v>
      </c>
      <c r="U6" s="267">
        <v>42583</v>
      </c>
      <c r="V6" s="10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8" spans="1:97" x14ac:dyDescent="0.25">
      <c r="A8" s="21" t="s">
        <v>77</v>
      </c>
    </row>
    <row r="9" spans="1:97" x14ac:dyDescent="0.25">
      <c r="A9" s="22" t="s">
        <v>121</v>
      </c>
    </row>
    <row r="10" spans="1:97" x14ac:dyDescent="0.25">
      <c r="A10" s="22" t="s">
        <v>117</v>
      </c>
      <c r="N10" s="265">
        <v>12</v>
      </c>
      <c r="O10" s="265">
        <v>8</v>
      </c>
      <c r="P10" s="265">
        <v>40</v>
      </c>
      <c r="Q10" s="265">
        <v>49</v>
      </c>
      <c r="R10" s="265">
        <v>88</v>
      </c>
      <c r="S10" s="265">
        <v>123</v>
      </c>
      <c r="T10" s="265">
        <v>73</v>
      </c>
      <c r="U10" s="12">
        <f t="shared" ref="U10:AZ10" si="0">ROUND(U$14*U30,0)</f>
        <v>92</v>
      </c>
      <c r="V10" s="12">
        <f t="shared" si="0"/>
        <v>157</v>
      </c>
      <c r="W10" s="12">
        <f t="shared" si="0"/>
        <v>144</v>
      </c>
      <c r="X10" s="12">
        <f t="shared" si="0"/>
        <v>180</v>
      </c>
      <c r="Y10" s="112">
        <f t="shared" si="0"/>
        <v>125</v>
      </c>
      <c r="Z10" s="12">
        <f t="shared" si="0"/>
        <v>64</v>
      </c>
      <c r="AA10" s="12">
        <f t="shared" si="0"/>
        <v>108</v>
      </c>
      <c r="AB10" s="12">
        <f t="shared" si="0"/>
        <v>48</v>
      </c>
      <c r="AC10" s="12">
        <f t="shared" si="0"/>
        <v>47</v>
      </c>
      <c r="AD10" s="12">
        <f t="shared" si="0"/>
        <v>44</v>
      </c>
      <c r="AE10" s="12">
        <f t="shared" si="0"/>
        <v>45</v>
      </c>
      <c r="AF10" s="12">
        <f t="shared" si="0"/>
        <v>50</v>
      </c>
      <c r="AG10" s="12">
        <f t="shared" si="0"/>
        <v>45</v>
      </c>
      <c r="AH10" s="12">
        <f t="shared" si="0"/>
        <v>45</v>
      </c>
      <c r="AI10" s="12">
        <f t="shared" si="0"/>
        <v>45</v>
      </c>
      <c r="AJ10" s="12">
        <f t="shared" si="0"/>
        <v>37</v>
      </c>
      <c r="AK10" s="112">
        <f t="shared" si="0"/>
        <v>37</v>
      </c>
      <c r="AL10" s="12">
        <f t="shared" si="0"/>
        <v>16</v>
      </c>
      <c r="AM10" s="12">
        <f t="shared" si="0"/>
        <v>16</v>
      </c>
      <c r="AN10" s="12">
        <f t="shared" si="0"/>
        <v>49</v>
      </c>
      <c r="AO10" s="12">
        <f t="shared" si="0"/>
        <v>49</v>
      </c>
      <c r="AP10" s="12">
        <f t="shared" si="0"/>
        <v>45</v>
      </c>
      <c r="AQ10" s="12">
        <f t="shared" si="0"/>
        <v>45</v>
      </c>
      <c r="AR10" s="12">
        <f t="shared" si="0"/>
        <v>45</v>
      </c>
      <c r="AS10" s="12">
        <f t="shared" si="0"/>
        <v>45</v>
      </c>
      <c r="AT10" s="12">
        <f t="shared" si="0"/>
        <v>45</v>
      </c>
      <c r="AU10" s="12">
        <f t="shared" si="0"/>
        <v>45</v>
      </c>
      <c r="AV10" s="12">
        <f t="shared" si="0"/>
        <v>45</v>
      </c>
      <c r="AW10" s="112">
        <f t="shared" si="0"/>
        <v>45</v>
      </c>
      <c r="AX10" s="12">
        <f t="shared" si="0"/>
        <v>16</v>
      </c>
      <c r="AY10" s="12">
        <f t="shared" si="0"/>
        <v>16</v>
      </c>
      <c r="AZ10" s="12">
        <f t="shared" si="0"/>
        <v>49</v>
      </c>
      <c r="BA10" s="12">
        <f t="shared" ref="BA10:CF10" si="1">ROUND(BA$14*BA30,0)</f>
        <v>33</v>
      </c>
      <c r="BB10" s="12">
        <f t="shared" si="1"/>
        <v>33</v>
      </c>
      <c r="BC10" s="12">
        <f t="shared" si="1"/>
        <v>33</v>
      </c>
      <c r="BD10" s="12">
        <f t="shared" si="1"/>
        <v>33</v>
      </c>
      <c r="BE10" s="12">
        <f t="shared" si="1"/>
        <v>33</v>
      </c>
      <c r="BF10" s="12">
        <f t="shared" si="1"/>
        <v>33</v>
      </c>
      <c r="BG10" s="12">
        <f t="shared" si="1"/>
        <v>33</v>
      </c>
      <c r="BH10" s="12">
        <f t="shared" si="1"/>
        <v>33</v>
      </c>
      <c r="BI10" s="112">
        <f t="shared" si="1"/>
        <v>33</v>
      </c>
      <c r="BJ10" s="12">
        <f t="shared" si="1"/>
        <v>16</v>
      </c>
      <c r="BK10" s="12">
        <f t="shared" si="1"/>
        <v>16</v>
      </c>
      <c r="BL10" s="12">
        <f t="shared" si="1"/>
        <v>16</v>
      </c>
      <c r="BM10" s="12">
        <f t="shared" si="1"/>
        <v>16</v>
      </c>
      <c r="BN10" s="12">
        <f t="shared" si="1"/>
        <v>16</v>
      </c>
      <c r="BO10" s="12">
        <f t="shared" si="1"/>
        <v>16</v>
      </c>
      <c r="BP10" s="12">
        <f t="shared" si="1"/>
        <v>16</v>
      </c>
      <c r="BQ10" s="12">
        <f t="shared" si="1"/>
        <v>16</v>
      </c>
      <c r="BR10" s="12">
        <f t="shared" si="1"/>
        <v>16</v>
      </c>
      <c r="BS10" s="12">
        <f t="shared" si="1"/>
        <v>16</v>
      </c>
      <c r="BT10" s="12">
        <f t="shared" si="1"/>
        <v>16</v>
      </c>
      <c r="BU10" s="112">
        <f t="shared" si="1"/>
        <v>16</v>
      </c>
      <c r="BV10" s="12">
        <f t="shared" si="1"/>
        <v>16</v>
      </c>
      <c r="BW10" s="12">
        <f t="shared" si="1"/>
        <v>16</v>
      </c>
      <c r="BX10" s="12">
        <f t="shared" si="1"/>
        <v>16</v>
      </c>
      <c r="BY10" s="12">
        <f t="shared" si="1"/>
        <v>16</v>
      </c>
      <c r="BZ10" s="12">
        <f t="shared" si="1"/>
        <v>16</v>
      </c>
      <c r="CA10" s="12">
        <f t="shared" si="1"/>
        <v>16</v>
      </c>
      <c r="CB10" s="12">
        <f t="shared" si="1"/>
        <v>16</v>
      </c>
      <c r="CC10" s="12">
        <f t="shared" si="1"/>
        <v>16</v>
      </c>
      <c r="CD10" s="12">
        <f t="shared" si="1"/>
        <v>16</v>
      </c>
      <c r="CE10" s="12">
        <f t="shared" si="1"/>
        <v>16</v>
      </c>
      <c r="CF10" s="12">
        <f t="shared" si="1"/>
        <v>16</v>
      </c>
      <c r="CG10" s="112">
        <f t="shared" ref="CG10:CS10" si="2">ROUND(CG$14*CG30,0)</f>
        <v>16</v>
      </c>
      <c r="CH10" s="12">
        <f t="shared" si="2"/>
        <v>16</v>
      </c>
      <c r="CI10" s="12">
        <f t="shared" si="2"/>
        <v>16</v>
      </c>
      <c r="CJ10" s="12">
        <f t="shared" si="2"/>
        <v>16</v>
      </c>
      <c r="CK10" s="12">
        <f t="shared" si="2"/>
        <v>16</v>
      </c>
      <c r="CL10" s="12">
        <f t="shared" si="2"/>
        <v>16</v>
      </c>
      <c r="CM10" s="12">
        <f t="shared" si="2"/>
        <v>16</v>
      </c>
      <c r="CN10" s="12">
        <f t="shared" si="2"/>
        <v>16</v>
      </c>
      <c r="CO10" s="12">
        <f t="shared" si="2"/>
        <v>16</v>
      </c>
      <c r="CP10" s="12">
        <f t="shared" si="2"/>
        <v>16</v>
      </c>
      <c r="CQ10" s="12">
        <f t="shared" si="2"/>
        <v>16</v>
      </c>
      <c r="CR10" s="12">
        <f t="shared" si="2"/>
        <v>16</v>
      </c>
      <c r="CS10" s="112">
        <f t="shared" si="2"/>
        <v>16</v>
      </c>
    </row>
    <row r="11" spans="1:97" x14ac:dyDescent="0.25">
      <c r="A11" s="22" t="s">
        <v>118</v>
      </c>
      <c r="N11" s="265">
        <v>1</v>
      </c>
      <c r="O11" s="265">
        <v>1</v>
      </c>
      <c r="P11" s="265">
        <v>14</v>
      </c>
      <c r="Q11" s="265">
        <v>9</v>
      </c>
      <c r="R11" s="265">
        <v>19</v>
      </c>
      <c r="S11" s="265">
        <v>20</v>
      </c>
      <c r="T11" s="265">
        <v>10</v>
      </c>
      <c r="U11" s="12">
        <f t="shared" ref="U11:AZ11" si="3">ROUND(U$14*U31,0)</f>
        <v>13</v>
      </c>
      <c r="V11" s="12">
        <f t="shared" si="3"/>
        <v>23</v>
      </c>
      <c r="W11" s="12">
        <f t="shared" si="3"/>
        <v>21</v>
      </c>
      <c r="X11" s="12">
        <f t="shared" si="3"/>
        <v>26</v>
      </c>
      <c r="Y11" s="112">
        <f t="shared" si="3"/>
        <v>18</v>
      </c>
      <c r="Z11" s="12">
        <f t="shared" si="3"/>
        <v>9</v>
      </c>
      <c r="AA11" s="12">
        <f t="shared" si="3"/>
        <v>16</v>
      </c>
      <c r="AB11" s="12">
        <f t="shared" si="3"/>
        <v>7</v>
      </c>
      <c r="AC11" s="12">
        <f t="shared" si="3"/>
        <v>7</v>
      </c>
      <c r="AD11" s="12">
        <f t="shared" si="3"/>
        <v>6</v>
      </c>
      <c r="AE11" s="12">
        <f t="shared" si="3"/>
        <v>7</v>
      </c>
      <c r="AF11" s="12">
        <f t="shared" si="3"/>
        <v>7</v>
      </c>
      <c r="AG11" s="12">
        <f t="shared" si="3"/>
        <v>7</v>
      </c>
      <c r="AH11" s="12">
        <f t="shared" si="3"/>
        <v>7</v>
      </c>
      <c r="AI11" s="12">
        <f t="shared" si="3"/>
        <v>7</v>
      </c>
      <c r="AJ11" s="12">
        <f t="shared" si="3"/>
        <v>5</v>
      </c>
      <c r="AK11" s="112">
        <f t="shared" si="3"/>
        <v>5</v>
      </c>
      <c r="AL11" s="12">
        <f t="shared" si="3"/>
        <v>2</v>
      </c>
      <c r="AM11" s="12">
        <f t="shared" si="3"/>
        <v>2</v>
      </c>
      <c r="AN11" s="12">
        <f t="shared" si="3"/>
        <v>7</v>
      </c>
      <c r="AO11" s="12">
        <f t="shared" si="3"/>
        <v>7</v>
      </c>
      <c r="AP11" s="12">
        <f t="shared" si="3"/>
        <v>7</v>
      </c>
      <c r="AQ11" s="12">
        <f t="shared" si="3"/>
        <v>7</v>
      </c>
      <c r="AR11" s="12">
        <f t="shared" si="3"/>
        <v>7</v>
      </c>
      <c r="AS11" s="12">
        <f t="shared" si="3"/>
        <v>7</v>
      </c>
      <c r="AT11" s="12">
        <f t="shared" si="3"/>
        <v>7</v>
      </c>
      <c r="AU11" s="12">
        <f t="shared" si="3"/>
        <v>7</v>
      </c>
      <c r="AV11" s="12">
        <f t="shared" si="3"/>
        <v>7</v>
      </c>
      <c r="AW11" s="112">
        <f t="shared" si="3"/>
        <v>7</v>
      </c>
      <c r="AX11" s="12">
        <f t="shared" si="3"/>
        <v>2</v>
      </c>
      <c r="AY11" s="12">
        <f t="shared" si="3"/>
        <v>2</v>
      </c>
      <c r="AZ11" s="12">
        <f t="shared" si="3"/>
        <v>7</v>
      </c>
      <c r="BA11" s="12">
        <f t="shared" ref="BA11:CF11" si="4">ROUND(BA$14*BA31,0)</f>
        <v>5</v>
      </c>
      <c r="BB11" s="12">
        <f t="shared" si="4"/>
        <v>5</v>
      </c>
      <c r="BC11" s="12">
        <f t="shared" si="4"/>
        <v>5</v>
      </c>
      <c r="BD11" s="12">
        <f t="shared" si="4"/>
        <v>5</v>
      </c>
      <c r="BE11" s="12">
        <f t="shared" si="4"/>
        <v>5</v>
      </c>
      <c r="BF11" s="12">
        <f t="shared" si="4"/>
        <v>5</v>
      </c>
      <c r="BG11" s="12">
        <f t="shared" si="4"/>
        <v>5</v>
      </c>
      <c r="BH11" s="12">
        <f t="shared" si="4"/>
        <v>5</v>
      </c>
      <c r="BI11" s="112">
        <f t="shared" si="4"/>
        <v>5</v>
      </c>
      <c r="BJ11" s="12">
        <f t="shared" si="4"/>
        <v>2</v>
      </c>
      <c r="BK11" s="12">
        <f t="shared" si="4"/>
        <v>2</v>
      </c>
      <c r="BL11" s="12">
        <f t="shared" si="4"/>
        <v>2</v>
      </c>
      <c r="BM11" s="12">
        <f t="shared" si="4"/>
        <v>2</v>
      </c>
      <c r="BN11" s="12">
        <f t="shared" si="4"/>
        <v>2</v>
      </c>
      <c r="BO11" s="12">
        <f t="shared" si="4"/>
        <v>2</v>
      </c>
      <c r="BP11" s="12">
        <f t="shared" si="4"/>
        <v>2</v>
      </c>
      <c r="BQ11" s="12">
        <f t="shared" si="4"/>
        <v>2</v>
      </c>
      <c r="BR11" s="12">
        <f t="shared" si="4"/>
        <v>2</v>
      </c>
      <c r="BS11" s="12">
        <f t="shared" si="4"/>
        <v>2</v>
      </c>
      <c r="BT11" s="12">
        <f t="shared" si="4"/>
        <v>2</v>
      </c>
      <c r="BU11" s="112">
        <f t="shared" si="4"/>
        <v>2</v>
      </c>
      <c r="BV11" s="12">
        <f t="shared" si="4"/>
        <v>2</v>
      </c>
      <c r="BW11" s="12">
        <f t="shared" si="4"/>
        <v>2</v>
      </c>
      <c r="BX11" s="12">
        <f t="shared" si="4"/>
        <v>2</v>
      </c>
      <c r="BY11" s="12">
        <f t="shared" si="4"/>
        <v>2</v>
      </c>
      <c r="BZ11" s="12">
        <f t="shared" si="4"/>
        <v>2</v>
      </c>
      <c r="CA11" s="12">
        <f t="shared" si="4"/>
        <v>2</v>
      </c>
      <c r="CB11" s="12">
        <f t="shared" si="4"/>
        <v>2</v>
      </c>
      <c r="CC11" s="12">
        <f t="shared" si="4"/>
        <v>2</v>
      </c>
      <c r="CD11" s="12">
        <f t="shared" si="4"/>
        <v>2</v>
      </c>
      <c r="CE11" s="12">
        <f t="shared" si="4"/>
        <v>2</v>
      </c>
      <c r="CF11" s="12">
        <f t="shared" si="4"/>
        <v>2</v>
      </c>
      <c r="CG11" s="112">
        <f t="shared" ref="CG11:CS11" si="5">ROUND(CG$14*CG31,0)</f>
        <v>2</v>
      </c>
      <c r="CH11" s="12">
        <f t="shared" si="5"/>
        <v>2</v>
      </c>
      <c r="CI11" s="12">
        <f t="shared" si="5"/>
        <v>2</v>
      </c>
      <c r="CJ11" s="12">
        <f t="shared" si="5"/>
        <v>2</v>
      </c>
      <c r="CK11" s="12">
        <f t="shared" si="5"/>
        <v>2</v>
      </c>
      <c r="CL11" s="12">
        <f t="shared" si="5"/>
        <v>2</v>
      </c>
      <c r="CM11" s="12">
        <f t="shared" si="5"/>
        <v>2</v>
      </c>
      <c r="CN11" s="12">
        <f t="shared" si="5"/>
        <v>2</v>
      </c>
      <c r="CO11" s="12">
        <f t="shared" si="5"/>
        <v>2</v>
      </c>
      <c r="CP11" s="12">
        <f t="shared" si="5"/>
        <v>2</v>
      </c>
      <c r="CQ11" s="12">
        <f t="shared" si="5"/>
        <v>2</v>
      </c>
      <c r="CR11" s="12">
        <f t="shared" si="5"/>
        <v>2</v>
      </c>
      <c r="CS11" s="112">
        <f t="shared" si="5"/>
        <v>2</v>
      </c>
    </row>
    <row r="12" spans="1:97" x14ac:dyDescent="0.25">
      <c r="A12" s="22" t="s">
        <v>119</v>
      </c>
      <c r="N12" s="265">
        <v>0</v>
      </c>
      <c r="O12" s="265">
        <v>0</v>
      </c>
      <c r="P12" s="265">
        <v>3</v>
      </c>
      <c r="Q12" s="265">
        <v>1</v>
      </c>
      <c r="R12" s="265">
        <v>6</v>
      </c>
      <c r="S12" s="265">
        <v>6</v>
      </c>
      <c r="T12" s="265">
        <v>2</v>
      </c>
      <c r="U12" s="12">
        <f t="shared" ref="U12:AZ12" si="6">ROUND(U$14*U32,0)</f>
        <v>4</v>
      </c>
      <c r="V12" s="12">
        <f t="shared" si="6"/>
        <v>8</v>
      </c>
      <c r="W12" s="12">
        <f t="shared" si="6"/>
        <v>7</v>
      </c>
      <c r="X12" s="12">
        <f t="shared" si="6"/>
        <v>9</v>
      </c>
      <c r="Y12" s="112">
        <f t="shared" si="6"/>
        <v>6</v>
      </c>
      <c r="Z12" s="12">
        <f t="shared" si="6"/>
        <v>3</v>
      </c>
      <c r="AA12" s="12">
        <f t="shared" si="6"/>
        <v>5</v>
      </c>
      <c r="AB12" s="12">
        <f t="shared" si="6"/>
        <v>2</v>
      </c>
      <c r="AC12" s="12">
        <f t="shared" si="6"/>
        <v>2</v>
      </c>
      <c r="AD12" s="12">
        <f t="shared" si="6"/>
        <v>2</v>
      </c>
      <c r="AE12" s="12">
        <f t="shared" si="6"/>
        <v>2</v>
      </c>
      <c r="AF12" s="12">
        <f t="shared" si="6"/>
        <v>2</v>
      </c>
      <c r="AG12" s="12">
        <f t="shared" si="6"/>
        <v>2</v>
      </c>
      <c r="AH12" s="12">
        <f t="shared" si="6"/>
        <v>2</v>
      </c>
      <c r="AI12" s="12">
        <f t="shared" si="6"/>
        <v>2</v>
      </c>
      <c r="AJ12" s="12">
        <f t="shared" si="6"/>
        <v>2</v>
      </c>
      <c r="AK12" s="112">
        <f t="shared" si="6"/>
        <v>2</v>
      </c>
      <c r="AL12" s="12">
        <f t="shared" si="6"/>
        <v>1</v>
      </c>
      <c r="AM12" s="12">
        <f t="shared" si="6"/>
        <v>1</v>
      </c>
      <c r="AN12" s="12">
        <f t="shared" si="6"/>
        <v>2</v>
      </c>
      <c r="AO12" s="12">
        <f t="shared" si="6"/>
        <v>2</v>
      </c>
      <c r="AP12" s="12">
        <f t="shared" si="6"/>
        <v>2</v>
      </c>
      <c r="AQ12" s="12">
        <f t="shared" si="6"/>
        <v>2</v>
      </c>
      <c r="AR12" s="12">
        <f t="shared" si="6"/>
        <v>2</v>
      </c>
      <c r="AS12" s="12">
        <f t="shared" si="6"/>
        <v>2</v>
      </c>
      <c r="AT12" s="12">
        <f t="shared" si="6"/>
        <v>2</v>
      </c>
      <c r="AU12" s="12">
        <f t="shared" si="6"/>
        <v>2</v>
      </c>
      <c r="AV12" s="12">
        <f t="shared" si="6"/>
        <v>2</v>
      </c>
      <c r="AW12" s="112">
        <f t="shared" si="6"/>
        <v>2</v>
      </c>
      <c r="AX12" s="12">
        <f t="shared" si="6"/>
        <v>1</v>
      </c>
      <c r="AY12" s="12">
        <f t="shared" si="6"/>
        <v>1</v>
      </c>
      <c r="AZ12" s="12">
        <f t="shared" si="6"/>
        <v>2</v>
      </c>
      <c r="BA12" s="12">
        <f t="shared" ref="BA12:CF12" si="7">ROUND(BA$14*BA32,0)</f>
        <v>2</v>
      </c>
      <c r="BB12" s="12">
        <f t="shared" si="7"/>
        <v>2</v>
      </c>
      <c r="BC12" s="12">
        <f t="shared" si="7"/>
        <v>2</v>
      </c>
      <c r="BD12" s="12">
        <f t="shared" si="7"/>
        <v>2</v>
      </c>
      <c r="BE12" s="12">
        <f t="shared" si="7"/>
        <v>2</v>
      </c>
      <c r="BF12" s="12">
        <f t="shared" si="7"/>
        <v>2</v>
      </c>
      <c r="BG12" s="12">
        <f t="shared" si="7"/>
        <v>2</v>
      </c>
      <c r="BH12" s="12">
        <f t="shared" si="7"/>
        <v>2</v>
      </c>
      <c r="BI12" s="112">
        <f t="shared" si="7"/>
        <v>2</v>
      </c>
      <c r="BJ12" s="12">
        <f t="shared" si="7"/>
        <v>1</v>
      </c>
      <c r="BK12" s="12">
        <f t="shared" si="7"/>
        <v>1</v>
      </c>
      <c r="BL12" s="12">
        <f t="shared" si="7"/>
        <v>1</v>
      </c>
      <c r="BM12" s="12">
        <f t="shared" si="7"/>
        <v>1</v>
      </c>
      <c r="BN12" s="12">
        <f t="shared" si="7"/>
        <v>1</v>
      </c>
      <c r="BO12" s="12">
        <f t="shared" si="7"/>
        <v>1</v>
      </c>
      <c r="BP12" s="12">
        <f t="shared" si="7"/>
        <v>1</v>
      </c>
      <c r="BQ12" s="12">
        <f t="shared" si="7"/>
        <v>1</v>
      </c>
      <c r="BR12" s="12">
        <f t="shared" si="7"/>
        <v>1</v>
      </c>
      <c r="BS12" s="12">
        <f t="shared" si="7"/>
        <v>1</v>
      </c>
      <c r="BT12" s="12">
        <f t="shared" si="7"/>
        <v>1</v>
      </c>
      <c r="BU12" s="112">
        <f t="shared" si="7"/>
        <v>1</v>
      </c>
      <c r="BV12" s="12">
        <f t="shared" si="7"/>
        <v>1</v>
      </c>
      <c r="BW12" s="12">
        <f t="shared" si="7"/>
        <v>1</v>
      </c>
      <c r="BX12" s="12">
        <f t="shared" si="7"/>
        <v>1</v>
      </c>
      <c r="BY12" s="12">
        <f t="shared" si="7"/>
        <v>1</v>
      </c>
      <c r="BZ12" s="12">
        <f t="shared" si="7"/>
        <v>1</v>
      </c>
      <c r="CA12" s="12">
        <f t="shared" si="7"/>
        <v>1</v>
      </c>
      <c r="CB12" s="12">
        <f t="shared" si="7"/>
        <v>1</v>
      </c>
      <c r="CC12" s="12">
        <f t="shared" si="7"/>
        <v>1</v>
      </c>
      <c r="CD12" s="12">
        <f t="shared" si="7"/>
        <v>1</v>
      </c>
      <c r="CE12" s="12">
        <f t="shared" si="7"/>
        <v>1</v>
      </c>
      <c r="CF12" s="12">
        <f t="shared" si="7"/>
        <v>1</v>
      </c>
      <c r="CG12" s="112">
        <f t="shared" ref="CG12:CS12" si="8">ROUND(CG$14*CG32,0)</f>
        <v>1</v>
      </c>
      <c r="CH12" s="12">
        <f t="shared" si="8"/>
        <v>1</v>
      </c>
      <c r="CI12" s="12">
        <f t="shared" si="8"/>
        <v>1</v>
      </c>
      <c r="CJ12" s="12">
        <f t="shared" si="8"/>
        <v>1</v>
      </c>
      <c r="CK12" s="12">
        <f t="shared" si="8"/>
        <v>1</v>
      </c>
      <c r="CL12" s="12">
        <f t="shared" si="8"/>
        <v>1</v>
      </c>
      <c r="CM12" s="12">
        <f t="shared" si="8"/>
        <v>1</v>
      </c>
      <c r="CN12" s="12">
        <f t="shared" si="8"/>
        <v>1</v>
      </c>
      <c r="CO12" s="12">
        <f t="shared" si="8"/>
        <v>1</v>
      </c>
      <c r="CP12" s="12">
        <f t="shared" si="8"/>
        <v>1</v>
      </c>
      <c r="CQ12" s="12">
        <f t="shared" si="8"/>
        <v>1</v>
      </c>
      <c r="CR12" s="12">
        <f t="shared" si="8"/>
        <v>1</v>
      </c>
      <c r="CS12" s="112">
        <f t="shared" si="8"/>
        <v>1</v>
      </c>
    </row>
    <row r="13" spans="1:97" x14ac:dyDescent="0.25">
      <c r="A13" s="22" t="s">
        <v>120</v>
      </c>
      <c r="N13" s="265">
        <v>0</v>
      </c>
      <c r="O13" s="265">
        <v>0</v>
      </c>
      <c r="P13" s="265">
        <v>2</v>
      </c>
      <c r="Q13" s="265">
        <v>2</v>
      </c>
      <c r="R13" s="265">
        <v>2</v>
      </c>
      <c r="S13" s="265">
        <v>3</v>
      </c>
      <c r="T13" s="265">
        <v>2</v>
      </c>
      <c r="U13" s="12">
        <f t="shared" ref="U13:AZ13" si="9">ROUND(U$14*U33,0)</f>
        <v>2</v>
      </c>
      <c r="V13" s="12">
        <f t="shared" si="9"/>
        <v>4</v>
      </c>
      <c r="W13" s="12">
        <f t="shared" si="9"/>
        <v>4</v>
      </c>
      <c r="X13" s="12">
        <f t="shared" si="9"/>
        <v>4</v>
      </c>
      <c r="Y13" s="112">
        <f t="shared" si="9"/>
        <v>3</v>
      </c>
      <c r="Z13" s="12">
        <f t="shared" si="9"/>
        <v>2</v>
      </c>
      <c r="AA13" s="12">
        <f t="shared" si="9"/>
        <v>3</v>
      </c>
      <c r="AB13" s="12">
        <f t="shared" si="9"/>
        <v>1</v>
      </c>
      <c r="AC13" s="12">
        <f t="shared" si="9"/>
        <v>1</v>
      </c>
      <c r="AD13" s="12">
        <f t="shared" si="9"/>
        <v>1</v>
      </c>
      <c r="AE13" s="12">
        <f t="shared" si="9"/>
        <v>1</v>
      </c>
      <c r="AF13" s="12">
        <f t="shared" si="9"/>
        <v>1</v>
      </c>
      <c r="AG13" s="12">
        <f t="shared" si="9"/>
        <v>1</v>
      </c>
      <c r="AH13" s="12">
        <f t="shared" si="9"/>
        <v>1</v>
      </c>
      <c r="AI13" s="12">
        <f t="shared" si="9"/>
        <v>1</v>
      </c>
      <c r="AJ13" s="12">
        <f t="shared" si="9"/>
        <v>1</v>
      </c>
      <c r="AK13" s="112">
        <f t="shared" si="9"/>
        <v>1</v>
      </c>
      <c r="AL13" s="12">
        <f t="shared" si="9"/>
        <v>0</v>
      </c>
      <c r="AM13" s="12">
        <f t="shared" si="9"/>
        <v>0</v>
      </c>
      <c r="AN13" s="12">
        <f t="shared" si="9"/>
        <v>1</v>
      </c>
      <c r="AO13" s="12">
        <f t="shared" si="9"/>
        <v>1</v>
      </c>
      <c r="AP13" s="12">
        <f t="shared" si="9"/>
        <v>1</v>
      </c>
      <c r="AQ13" s="12">
        <f t="shared" si="9"/>
        <v>1</v>
      </c>
      <c r="AR13" s="12">
        <f t="shared" si="9"/>
        <v>1</v>
      </c>
      <c r="AS13" s="12">
        <f t="shared" si="9"/>
        <v>1</v>
      </c>
      <c r="AT13" s="12">
        <f t="shared" si="9"/>
        <v>1</v>
      </c>
      <c r="AU13" s="12">
        <f t="shared" si="9"/>
        <v>1</v>
      </c>
      <c r="AV13" s="12">
        <f t="shared" si="9"/>
        <v>1</v>
      </c>
      <c r="AW13" s="112">
        <f t="shared" si="9"/>
        <v>1</v>
      </c>
      <c r="AX13" s="12">
        <f t="shared" si="9"/>
        <v>0</v>
      </c>
      <c r="AY13" s="12">
        <f t="shared" si="9"/>
        <v>0</v>
      </c>
      <c r="AZ13" s="12">
        <f t="shared" si="9"/>
        <v>1</v>
      </c>
      <c r="BA13" s="12">
        <f t="shared" ref="BA13:CF13" si="10">ROUND(BA$14*BA33,0)</f>
        <v>1</v>
      </c>
      <c r="BB13" s="12">
        <f t="shared" si="10"/>
        <v>1</v>
      </c>
      <c r="BC13" s="12">
        <f t="shared" si="10"/>
        <v>1</v>
      </c>
      <c r="BD13" s="12">
        <f t="shared" si="10"/>
        <v>1</v>
      </c>
      <c r="BE13" s="12">
        <f t="shared" si="10"/>
        <v>1</v>
      </c>
      <c r="BF13" s="12">
        <f t="shared" si="10"/>
        <v>1</v>
      </c>
      <c r="BG13" s="12">
        <f t="shared" si="10"/>
        <v>1</v>
      </c>
      <c r="BH13" s="12">
        <f t="shared" si="10"/>
        <v>1</v>
      </c>
      <c r="BI13" s="112">
        <f t="shared" si="10"/>
        <v>1</v>
      </c>
      <c r="BJ13" s="12">
        <f t="shared" si="10"/>
        <v>0</v>
      </c>
      <c r="BK13" s="12">
        <f t="shared" si="10"/>
        <v>0</v>
      </c>
      <c r="BL13" s="12">
        <f t="shared" si="10"/>
        <v>0</v>
      </c>
      <c r="BM13" s="12">
        <f t="shared" si="10"/>
        <v>0</v>
      </c>
      <c r="BN13" s="12">
        <f t="shared" si="10"/>
        <v>0</v>
      </c>
      <c r="BO13" s="12">
        <f t="shared" si="10"/>
        <v>0</v>
      </c>
      <c r="BP13" s="12">
        <f t="shared" si="10"/>
        <v>0</v>
      </c>
      <c r="BQ13" s="12">
        <f t="shared" si="10"/>
        <v>0</v>
      </c>
      <c r="BR13" s="12">
        <f t="shared" si="10"/>
        <v>0</v>
      </c>
      <c r="BS13" s="12">
        <f t="shared" si="10"/>
        <v>0</v>
      </c>
      <c r="BT13" s="12">
        <f t="shared" si="10"/>
        <v>0</v>
      </c>
      <c r="BU13" s="112">
        <f t="shared" si="10"/>
        <v>0</v>
      </c>
      <c r="BV13" s="12">
        <f t="shared" si="10"/>
        <v>0</v>
      </c>
      <c r="BW13" s="12">
        <f t="shared" si="10"/>
        <v>0</v>
      </c>
      <c r="BX13" s="12">
        <f t="shared" si="10"/>
        <v>0</v>
      </c>
      <c r="BY13" s="12">
        <f t="shared" si="10"/>
        <v>0</v>
      </c>
      <c r="BZ13" s="12">
        <f t="shared" si="10"/>
        <v>0</v>
      </c>
      <c r="CA13" s="12">
        <f t="shared" si="10"/>
        <v>0</v>
      </c>
      <c r="CB13" s="12">
        <f t="shared" si="10"/>
        <v>0</v>
      </c>
      <c r="CC13" s="12">
        <f t="shared" si="10"/>
        <v>0</v>
      </c>
      <c r="CD13" s="12">
        <f t="shared" si="10"/>
        <v>0</v>
      </c>
      <c r="CE13" s="12">
        <f t="shared" si="10"/>
        <v>0</v>
      </c>
      <c r="CF13" s="12">
        <f t="shared" si="10"/>
        <v>0</v>
      </c>
      <c r="CG13" s="112">
        <f t="shared" ref="CG13:CS13" si="11">ROUND(CG$14*CG33,0)</f>
        <v>0</v>
      </c>
      <c r="CH13" s="12">
        <f t="shared" si="11"/>
        <v>0</v>
      </c>
      <c r="CI13" s="12">
        <f t="shared" si="11"/>
        <v>0</v>
      </c>
      <c r="CJ13" s="12">
        <f t="shared" si="11"/>
        <v>0</v>
      </c>
      <c r="CK13" s="12">
        <f t="shared" si="11"/>
        <v>0</v>
      </c>
      <c r="CL13" s="12">
        <f t="shared" si="11"/>
        <v>0</v>
      </c>
      <c r="CM13" s="12">
        <f t="shared" si="11"/>
        <v>0</v>
      </c>
      <c r="CN13" s="12">
        <f t="shared" si="11"/>
        <v>0</v>
      </c>
      <c r="CO13" s="12">
        <f t="shared" si="11"/>
        <v>0</v>
      </c>
      <c r="CP13" s="12">
        <f t="shared" si="11"/>
        <v>0</v>
      </c>
      <c r="CQ13" s="12">
        <f t="shared" si="11"/>
        <v>0</v>
      </c>
      <c r="CR13" s="12">
        <f t="shared" si="11"/>
        <v>0</v>
      </c>
      <c r="CS13" s="112">
        <f t="shared" si="11"/>
        <v>0</v>
      </c>
    </row>
    <row r="14" spans="1:97" s="1" customFormat="1" x14ac:dyDescent="0.25">
      <c r="A14" s="286" t="s">
        <v>95</v>
      </c>
      <c r="N14" s="291">
        <f>SUM(N10:N13)</f>
        <v>13</v>
      </c>
      <c r="O14" s="291">
        <f t="shared" ref="O14:T14" si="12">SUM(O10:O13)</f>
        <v>9</v>
      </c>
      <c r="P14" s="291">
        <f t="shared" si="12"/>
        <v>59</v>
      </c>
      <c r="Q14" s="291">
        <f t="shared" si="12"/>
        <v>61</v>
      </c>
      <c r="R14" s="291">
        <f t="shared" si="12"/>
        <v>115</v>
      </c>
      <c r="S14" s="291">
        <f t="shared" si="12"/>
        <v>152</v>
      </c>
      <c r="T14" s="291">
        <f t="shared" si="12"/>
        <v>87</v>
      </c>
      <c r="U14" s="1">
        <f>'Total Agency'!U8</f>
        <v>112</v>
      </c>
      <c r="V14" s="1">
        <f>'Total Agency'!V8</f>
        <v>192</v>
      </c>
      <c r="W14" s="1">
        <f>'Total Agency'!W8</f>
        <v>176</v>
      </c>
      <c r="X14" s="1">
        <f>'Total Agency'!X8</f>
        <v>219</v>
      </c>
      <c r="Y14" s="293">
        <f>'Total Agency'!Y8</f>
        <v>153</v>
      </c>
      <c r="Z14" s="1">
        <f>'Total Agency'!Z8</f>
        <v>78</v>
      </c>
      <c r="AA14" s="1">
        <f>'Total Agency'!AA8</f>
        <v>132</v>
      </c>
      <c r="AB14" s="1">
        <f>'Total Agency'!AB8</f>
        <v>58</v>
      </c>
      <c r="AC14" s="1">
        <f>'Total Agency'!AC8</f>
        <v>57</v>
      </c>
      <c r="AD14" s="1">
        <f>'Total Agency'!AD8</f>
        <v>54</v>
      </c>
      <c r="AE14" s="1">
        <f>'Total Agency'!AE8</f>
        <v>55</v>
      </c>
      <c r="AF14" s="1">
        <f>'Total Agency'!AF8</f>
        <v>61</v>
      </c>
      <c r="AG14" s="1">
        <f>'Total Agency'!AG8</f>
        <v>55</v>
      </c>
      <c r="AH14" s="1">
        <f>'Total Agency'!AH8</f>
        <v>55</v>
      </c>
      <c r="AI14" s="1">
        <f>'Total Agency'!AI8</f>
        <v>55</v>
      </c>
      <c r="AJ14" s="1">
        <f>'Total Agency'!AJ8</f>
        <v>45</v>
      </c>
      <c r="AK14" s="293">
        <f>'Total Agency'!AK8</f>
        <v>45</v>
      </c>
      <c r="AL14" s="1">
        <f>'Total Agency'!AL8</f>
        <v>20</v>
      </c>
      <c r="AM14" s="1">
        <f>'Total Agency'!AM8</f>
        <v>20</v>
      </c>
      <c r="AN14" s="1">
        <f>'Total Agency'!AN8</f>
        <v>60</v>
      </c>
      <c r="AO14" s="1">
        <f>'Total Agency'!AO8</f>
        <v>60</v>
      </c>
      <c r="AP14" s="1">
        <f>'Total Agency'!AP8</f>
        <v>55</v>
      </c>
      <c r="AQ14" s="1">
        <f>'Total Agency'!AQ8</f>
        <v>55</v>
      </c>
      <c r="AR14" s="1">
        <f>'Total Agency'!AR8</f>
        <v>55</v>
      </c>
      <c r="AS14" s="1">
        <f>'Total Agency'!AS8</f>
        <v>55</v>
      </c>
      <c r="AT14" s="1">
        <f>'Total Agency'!AT8</f>
        <v>55</v>
      </c>
      <c r="AU14" s="1">
        <f>'Total Agency'!AU8</f>
        <v>55</v>
      </c>
      <c r="AV14" s="1">
        <f>'Total Agency'!AV8</f>
        <v>55</v>
      </c>
      <c r="AW14" s="293">
        <f>'Total Agency'!AW8</f>
        <v>55</v>
      </c>
      <c r="AX14" s="1">
        <f>'Total Agency'!AX8</f>
        <v>20</v>
      </c>
      <c r="AY14" s="1">
        <f>'Total Agency'!AY8</f>
        <v>20</v>
      </c>
      <c r="AZ14" s="1">
        <f>'Total Agency'!AZ8</f>
        <v>60</v>
      </c>
      <c r="BA14" s="1">
        <f>'Total Agency'!BA8</f>
        <v>40</v>
      </c>
      <c r="BB14" s="1">
        <f>'Total Agency'!BB8</f>
        <v>40</v>
      </c>
      <c r="BC14" s="1">
        <f>'Total Agency'!BC8</f>
        <v>40</v>
      </c>
      <c r="BD14" s="1">
        <f>'Total Agency'!BD8</f>
        <v>40</v>
      </c>
      <c r="BE14" s="1">
        <f>'Total Agency'!BE8</f>
        <v>40</v>
      </c>
      <c r="BF14" s="1">
        <f>'Total Agency'!BF8</f>
        <v>40</v>
      </c>
      <c r="BG14" s="1">
        <f>'Total Agency'!BG8</f>
        <v>40</v>
      </c>
      <c r="BH14" s="1">
        <f>'Total Agency'!BH8</f>
        <v>40</v>
      </c>
      <c r="BI14" s="293">
        <f>'Total Agency'!BI8</f>
        <v>40</v>
      </c>
      <c r="BJ14" s="1">
        <f>'Total Agency'!BJ8</f>
        <v>20</v>
      </c>
      <c r="BK14" s="1">
        <f>'Total Agency'!BK8</f>
        <v>20</v>
      </c>
      <c r="BL14" s="1">
        <f>'Total Agency'!BL8</f>
        <v>20</v>
      </c>
      <c r="BM14" s="1">
        <f>'Total Agency'!BM8</f>
        <v>20</v>
      </c>
      <c r="BN14" s="1">
        <f>'Total Agency'!BN8</f>
        <v>20</v>
      </c>
      <c r="BO14" s="1">
        <f>'Total Agency'!BO8</f>
        <v>20</v>
      </c>
      <c r="BP14" s="1">
        <f>'Total Agency'!BP8</f>
        <v>20</v>
      </c>
      <c r="BQ14" s="1">
        <f>'Total Agency'!BQ8</f>
        <v>20</v>
      </c>
      <c r="BR14" s="1">
        <f>'Total Agency'!BR8</f>
        <v>20</v>
      </c>
      <c r="BS14" s="1">
        <f>'Total Agency'!BS8</f>
        <v>20</v>
      </c>
      <c r="BT14" s="1">
        <f>'Total Agency'!BT8</f>
        <v>20</v>
      </c>
      <c r="BU14" s="293">
        <f>'Total Agency'!BU8</f>
        <v>20</v>
      </c>
      <c r="BV14" s="1">
        <f>'Total Agency'!BV8</f>
        <v>20</v>
      </c>
      <c r="BW14" s="1">
        <f>'Total Agency'!BW8</f>
        <v>20</v>
      </c>
      <c r="BX14" s="1">
        <f>'Total Agency'!BX8</f>
        <v>20</v>
      </c>
      <c r="BY14" s="1">
        <f>'Total Agency'!BY8</f>
        <v>20</v>
      </c>
      <c r="BZ14" s="1">
        <f>'Total Agency'!BZ8</f>
        <v>20</v>
      </c>
      <c r="CA14" s="1">
        <f>'Total Agency'!CA8</f>
        <v>20</v>
      </c>
      <c r="CB14" s="1">
        <f>'Total Agency'!CB8</f>
        <v>20</v>
      </c>
      <c r="CC14" s="1">
        <f>'Total Agency'!CC8</f>
        <v>20</v>
      </c>
      <c r="CD14" s="1">
        <f>'Total Agency'!CD8</f>
        <v>20</v>
      </c>
      <c r="CE14" s="1">
        <f>'Total Agency'!CE8</f>
        <v>20</v>
      </c>
      <c r="CF14" s="1">
        <f>'Total Agency'!CF8</f>
        <v>20</v>
      </c>
      <c r="CG14" s="293">
        <f>'Total Agency'!CG8</f>
        <v>20</v>
      </c>
      <c r="CH14" s="1">
        <f>'Total Agency'!CH8</f>
        <v>20</v>
      </c>
      <c r="CI14" s="1">
        <f>'Total Agency'!CI8</f>
        <v>20</v>
      </c>
      <c r="CJ14" s="1">
        <f>'Total Agency'!CJ8</f>
        <v>20</v>
      </c>
      <c r="CK14" s="1">
        <f>'Total Agency'!CK8</f>
        <v>20</v>
      </c>
      <c r="CL14" s="1">
        <f>'Total Agency'!CL8</f>
        <v>20</v>
      </c>
      <c r="CM14" s="1">
        <f>'Total Agency'!CM8</f>
        <v>20</v>
      </c>
      <c r="CN14" s="1">
        <f>'Total Agency'!CN8</f>
        <v>20</v>
      </c>
      <c r="CO14" s="1">
        <f>'Total Agency'!CO8</f>
        <v>20</v>
      </c>
      <c r="CP14" s="1">
        <f>'Total Agency'!CP8</f>
        <v>20</v>
      </c>
      <c r="CQ14" s="1">
        <f>'Total Agency'!CQ8</f>
        <v>20</v>
      </c>
      <c r="CR14" s="1">
        <f>'Total Agency'!CR8</f>
        <v>20</v>
      </c>
      <c r="CS14" s="293">
        <f>'Total Agency'!CS8</f>
        <v>20</v>
      </c>
    </row>
    <row r="16" spans="1:97" x14ac:dyDescent="0.25">
      <c r="A16" s="290" t="s">
        <v>79</v>
      </c>
    </row>
    <row r="17" spans="1:97" s="15" customFormat="1" x14ac:dyDescent="0.25">
      <c r="A17" s="287" t="s">
        <v>121</v>
      </c>
      <c r="N17" s="269">
        <v>145</v>
      </c>
      <c r="O17" s="269">
        <v>157</v>
      </c>
      <c r="P17" s="269">
        <v>171</v>
      </c>
      <c r="Q17" s="269">
        <v>204</v>
      </c>
      <c r="R17" s="269">
        <v>209</v>
      </c>
      <c r="S17" s="269">
        <v>201</v>
      </c>
      <c r="T17" s="269">
        <v>204</v>
      </c>
      <c r="U17" s="15">
        <f>T17+U38-U53</f>
        <v>212</v>
      </c>
      <c r="V17" s="15">
        <f t="shared" ref="V17:X17" si="13">U17+V38-V53</f>
        <v>227</v>
      </c>
      <c r="W17" s="15">
        <f t="shared" si="13"/>
        <v>211</v>
      </c>
      <c r="X17" s="15">
        <f t="shared" si="13"/>
        <v>232</v>
      </c>
      <c r="Y17" s="96">
        <f t="shared" ref="Y17:CJ17" si="14">X17+Y38-Y53</f>
        <v>265</v>
      </c>
      <c r="Z17" s="15">
        <f t="shared" si="14"/>
        <v>203</v>
      </c>
      <c r="AA17" s="15">
        <f t="shared" si="14"/>
        <v>232</v>
      </c>
      <c r="AB17" s="15">
        <f t="shared" si="14"/>
        <v>264</v>
      </c>
      <c r="AC17" s="15">
        <f t="shared" si="14"/>
        <v>190</v>
      </c>
      <c r="AD17" s="15">
        <f t="shared" si="14"/>
        <v>230</v>
      </c>
      <c r="AE17" s="15">
        <f t="shared" si="14"/>
        <v>271</v>
      </c>
      <c r="AF17" s="15">
        <f t="shared" si="14"/>
        <v>209</v>
      </c>
      <c r="AG17" s="15">
        <f t="shared" si="14"/>
        <v>253</v>
      </c>
      <c r="AH17" s="15">
        <f t="shared" si="14"/>
        <v>298</v>
      </c>
      <c r="AI17" s="15">
        <f t="shared" si="14"/>
        <v>233</v>
      </c>
      <c r="AJ17" s="15">
        <f t="shared" si="14"/>
        <v>280</v>
      </c>
      <c r="AK17" s="96">
        <f t="shared" si="14"/>
        <v>328</v>
      </c>
      <c r="AL17" s="15">
        <f t="shared" si="14"/>
        <v>238</v>
      </c>
      <c r="AM17" s="15">
        <f t="shared" si="14"/>
        <v>281</v>
      </c>
      <c r="AN17" s="15">
        <f t="shared" si="14"/>
        <v>322</v>
      </c>
      <c r="AO17" s="15">
        <f t="shared" si="14"/>
        <v>223</v>
      </c>
      <c r="AP17" s="15">
        <f t="shared" si="14"/>
        <v>267</v>
      </c>
      <c r="AQ17" s="15">
        <f t="shared" si="14"/>
        <v>313</v>
      </c>
      <c r="AR17" s="15">
        <f t="shared" si="14"/>
        <v>208</v>
      </c>
      <c r="AS17" s="15">
        <f t="shared" si="14"/>
        <v>256</v>
      </c>
      <c r="AT17" s="15">
        <f t="shared" si="14"/>
        <v>305</v>
      </c>
      <c r="AU17" s="15">
        <f t="shared" si="14"/>
        <v>195</v>
      </c>
      <c r="AV17" s="15">
        <f t="shared" si="14"/>
        <v>246</v>
      </c>
      <c r="AW17" s="96">
        <f t="shared" si="14"/>
        <v>298</v>
      </c>
      <c r="AX17" s="15">
        <f t="shared" si="14"/>
        <v>242</v>
      </c>
      <c r="AY17" s="15">
        <f t="shared" si="14"/>
        <v>295</v>
      </c>
      <c r="AZ17" s="15">
        <f t="shared" si="14"/>
        <v>349</v>
      </c>
      <c r="BA17" s="15">
        <f t="shared" si="14"/>
        <v>272</v>
      </c>
      <c r="BB17" s="15">
        <f t="shared" si="14"/>
        <v>329</v>
      </c>
      <c r="BC17" s="15">
        <f t="shared" si="14"/>
        <v>387</v>
      </c>
      <c r="BD17" s="15">
        <f t="shared" si="14"/>
        <v>308</v>
      </c>
      <c r="BE17" s="15">
        <f t="shared" si="14"/>
        <v>368</v>
      </c>
      <c r="BF17" s="15">
        <f t="shared" si="14"/>
        <v>430</v>
      </c>
      <c r="BG17" s="15">
        <f t="shared" si="14"/>
        <v>348</v>
      </c>
      <c r="BH17" s="15">
        <f t="shared" si="14"/>
        <v>412</v>
      </c>
      <c r="BI17" s="96">
        <f t="shared" si="14"/>
        <v>478</v>
      </c>
      <c r="BJ17" s="15">
        <f t="shared" si="14"/>
        <v>410</v>
      </c>
      <c r="BK17" s="15">
        <f t="shared" si="14"/>
        <v>477</v>
      </c>
      <c r="BL17" s="15">
        <f t="shared" si="14"/>
        <v>545</v>
      </c>
      <c r="BM17" s="15">
        <f t="shared" si="14"/>
        <v>456</v>
      </c>
      <c r="BN17" s="15">
        <f t="shared" si="14"/>
        <v>526</v>
      </c>
      <c r="BO17" s="15">
        <f t="shared" si="14"/>
        <v>597</v>
      </c>
      <c r="BP17" s="15">
        <f t="shared" si="14"/>
        <v>509</v>
      </c>
      <c r="BQ17" s="15">
        <f t="shared" si="14"/>
        <v>582</v>
      </c>
      <c r="BR17" s="15">
        <f t="shared" si="14"/>
        <v>655</v>
      </c>
      <c r="BS17" s="15">
        <f t="shared" si="14"/>
        <v>566</v>
      </c>
      <c r="BT17" s="15">
        <f t="shared" si="14"/>
        <v>641</v>
      </c>
      <c r="BU17" s="96">
        <f t="shared" si="14"/>
        <v>717</v>
      </c>
      <c r="BV17" s="15">
        <f t="shared" si="14"/>
        <v>645</v>
      </c>
      <c r="BW17" s="15">
        <f t="shared" si="14"/>
        <v>721</v>
      </c>
      <c r="BX17" s="15">
        <f t="shared" si="14"/>
        <v>798</v>
      </c>
      <c r="BY17" s="15">
        <f t="shared" si="14"/>
        <v>699</v>
      </c>
      <c r="BZ17" s="15">
        <f t="shared" si="14"/>
        <v>777</v>
      </c>
      <c r="CA17" s="15">
        <f t="shared" si="14"/>
        <v>856</v>
      </c>
      <c r="CB17" s="15">
        <f t="shared" si="14"/>
        <v>754</v>
      </c>
      <c r="CC17" s="15">
        <f t="shared" si="14"/>
        <v>835</v>
      </c>
      <c r="CD17" s="15">
        <f t="shared" si="14"/>
        <v>918</v>
      </c>
      <c r="CE17" s="15">
        <f t="shared" si="14"/>
        <v>814</v>
      </c>
      <c r="CF17" s="15">
        <f t="shared" si="14"/>
        <v>899</v>
      </c>
      <c r="CG17" s="96">
        <f t="shared" si="14"/>
        <v>985</v>
      </c>
      <c r="CH17" s="15">
        <f t="shared" si="14"/>
        <v>900</v>
      </c>
      <c r="CI17" s="15">
        <f t="shared" si="14"/>
        <v>988</v>
      </c>
      <c r="CJ17" s="15">
        <f t="shared" si="14"/>
        <v>1076</v>
      </c>
      <c r="CK17" s="15">
        <f t="shared" ref="CK17:CS17" si="15">CJ17+CK38-CK53</f>
        <v>961</v>
      </c>
      <c r="CL17" s="15">
        <f t="shared" si="15"/>
        <v>1051</v>
      </c>
      <c r="CM17" s="15">
        <f t="shared" si="15"/>
        <v>1143</v>
      </c>
      <c r="CN17" s="15">
        <f t="shared" si="15"/>
        <v>1027</v>
      </c>
      <c r="CO17" s="15">
        <f t="shared" si="15"/>
        <v>1121</v>
      </c>
      <c r="CP17" s="15">
        <f t="shared" si="15"/>
        <v>1216</v>
      </c>
      <c r="CQ17" s="15">
        <f t="shared" si="15"/>
        <v>1098</v>
      </c>
      <c r="CR17" s="15">
        <f t="shared" si="15"/>
        <v>1196</v>
      </c>
      <c r="CS17" s="96">
        <f t="shared" si="15"/>
        <v>1295</v>
      </c>
    </row>
    <row r="18" spans="1:97" s="15" customFormat="1" x14ac:dyDescent="0.25">
      <c r="A18" s="287" t="s">
        <v>117</v>
      </c>
      <c r="N18" s="269">
        <v>562</v>
      </c>
      <c r="O18" s="269">
        <v>543</v>
      </c>
      <c r="P18" s="269">
        <v>565</v>
      </c>
      <c r="Q18" s="269">
        <v>595</v>
      </c>
      <c r="R18" s="269">
        <v>651</v>
      </c>
      <c r="S18" s="269">
        <v>713</v>
      </c>
      <c r="T18" s="269">
        <v>713</v>
      </c>
      <c r="U18" s="15">
        <f>T18+U10+U40-U54</f>
        <v>813</v>
      </c>
      <c r="V18" s="15">
        <f t="shared" ref="V18:X18" si="16">U18+V10+V40-V54</f>
        <v>973</v>
      </c>
      <c r="W18" s="15">
        <f t="shared" si="16"/>
        <v>1099</v>
      </c>
      <c r="X18" s="15">
        <f t="shared" si="16"/>
        <v>1283</v>
      </c>
      <c r="Y18" s="96">
        <f t="shared" ref="Y18:CJ18" si="17">X18+Y10+Y40-Y54</f>
        <v>1405</v>
      </c>
      <c r="Z18" s="15">
        <f>Y18+Z10+Z40-Z54</f>
        <v>1417</v>
      </c>
      <c r="AA18" s="15">
        <f t="shared" si="17"/>
        <v>1513</v>
      </c>
      <c r="AB18" s="15">
        <f>AA18+AB10+AB40-AB54</f>
        <v>1547</v>
      </c>
      <c r="AC18" s="15">
        <f t="shared" si="17"/>
        <v>1515</v>
      </c>
      <c r="AD18" s="15">
        <f t="shared" si="17"/>
        <v>1542</v>
      </c>
      <c r="AE18" s="15">
        <f t="shared" si="17"/>
        <v>1572</v>
      </c>
      <c r="AF18" s="15">
        <f t="shared" si="17"/>
        <v>1548</v>
      </c>
      <c r="AG18" s="15">
        <f t="shared" si="17"/>
        <v>1612</v>
      </c>
      <c r="AH18" s="15">
        <f t="shared" si="17"/>
        <v>1697</v>
      </c>
      <c r="AI18" s="15">
        <f t="shared" si="17"/>
        <v>1745</v>
      </c>
      <c r="AJ18" s="15">
        <f t="shared" si="17"/>
        <v>1805</v>
      </c>
      <c r="AK18" s="96">
        <f t="shared" si="17"/>
        <v>1870</v>
      </c>
      <c r="AL18" s="15">
        <f t="shared" si="17"/>
        <v>1803</v>
      </c>
      <c r="AM18" s="15">
        <f t="shared" si="17"/>
        <v>1833</v>
      </c>
      <c r="AN18" s="15">
        <f t="shared" si="17"/>
        <v>1898</v>
      </c>
      <c r="AO18" s="15">
        <f t="shared" si="17"/>
        <v>1894</v>
      </c>
      <c r="AP18" s="15">
        <f t="shared" si="17"/>
        <v>1948</v>
      </c>
      <c r="AQ18" s="15">
        <f t="shared" si="17"/>
        <v>2003</v>
      </c>
      <c r="AR18" s="15">
        <f t="shared" si="17"/>
        <v>1986</v>
      </c>
      <c r="AS18" s="15">
        <f t="shared" si="17"/>
        <v>2041</v>
      </c>
      <c r="AT18" s="15">
        <f t="shared" si="17"/>
        <v>2097</v>
      </c>
      <c r="AU18" s="15">
        <f t="shared" si="17"/>
        <v>2079</v>
      </c>
      <c r="AV18" s="15">
        <f t="shared" si="17"/>
        <v>2136</v>
      </c>
      <c r="AW18" s="96">
        <f t="shared" si="17"/>
        <v>2195</v>
      </c>
      <c r="AX18" s="15">
        <f t="shared" si="17"/>
        <v>2174</v>
      </c>
      <c r="AY18" s="15">
        <f t="shared" si="17"/>
        <v>2216</v>
      </c>
      <c r="AZ18" s="15">
        <f t="shared" si="17"/>
        <v>2281</v>
      </c>
      <c r="BA18" s="15">
        <f t="shared" si="17"/>
        <v>2262</v>
      </c>
      <c r="BB18" s="15">
        <f t="shared" si="17"/>
        <v>2303</v>
      </c>
      <c r="BC18" s="15">
        <f t="shared" si="17"/>
        <v>2345</v>
      </c>
      <c r="BD18" s="15">
        <f t="shared" si="17"/>
        <v>2321</v>
      </c>
      <c r="BE18" s="15">
        <f t="shared" si="17"/>
        <v>2366</v>
      </c>
      <c r="BF18" s="15">
        <f t="shared" si="17"/>
        <v>2413</v>
      </c>
      <c r="BG18" s="15">
        <f t="shared" si="17"/>
        <v>2394</v>
      </c>
      <c r="BH18" s="15">
        <f t="shared" si="17"/>
        <v>2444</v>
      </c>
      <c r="BI18" s="96">
        <f t="shared" si="17"/>
        <v>2495</v>
      </c>
      <c r="BJ18" s="15">
        <f t="shared" si="17"/>
        <v>2442</v>
      </c>
      <c r="BK18" s="15">
        <f t="shared" si="17"/>
        <v>2478</v>
      </c>
      <c r="BL18" s="15">
        <f t="shared" si="17"/>
        <v>2514</v>
      </c>
      <c r="BM18" s="15">
        <f t="shared" si="17"/>
        <v>2450</v>
      </c>
      <c r="BN18" s="15">
        <f t="shared" si="17"/>
        <v>2478</v>
      </c>
      <c r="BO18" s="15">
        <f t="shared" si="17"/>
        <v>2507</v>
      </c>
      <c r="BP18" s="15">
        <f t="shared" si="17"/>
        <v>2440</v>
      </c>
      <c r="BQ18" s="15">
        <f t="shared" si="17"/>
        <v>2471</v>
      </c>
      <c r="BR18" s="15">
        <f t="shared" si="17"/>
        <v>2505</v>
      </c>
      <c r="BS18" s="15">
        <f t="shared" si="17"/>
        <v>2441</v>
      </c>
      <c r="BT18" s="15">
        <f t="shared" si="17"/>
        <v>2477</v>
      </c>
      <c r="BU18" s="96">
        <f t="shared" si="17"/>
        <v>2515</v>
      </c>
      <c r="BV18" s="15">
        <f t="shared" si="17"/>
        <v>2473</v>
      </c>
      <c r="BW18" s="15">
        <f t="shared" si="17"/>
        <v>2513</v>
      </c>
      <c r="BX18" s="15">
        <f t="shared" si="17"/>
        <v>2552</v>
      </c>
      <c r="BY18" s="15">
        <f t="shared" si="17"/>
        <v>2504</v>
      </c>
      <c r="BZ18" s="15">
        <f t="shared" si="17"/>
        <v>2534</v>
      </c>
      <c r="CA18" s="15">
        <f t="shared" si="17"/>
        <v>2565</v>
      </c>
      <c r="CB18" s="15">
        <f t="shared" si="17"/>
        <v>2510</v>
      </c>
      <c r="CC18" s="15">
        <f t="shared" si="17"/>
        <v>2543</v>
      </c>
      <c r="CD18" s="15">
        <f t="shared" si="17"/>
        <v>2579</v>
      </c>
      <c r="CE18" s="15">
        <f t="shared" si="17"/>
        <v>2529</v>
      </c>
      <c r="CF18" s="15">
        <f t="shared" si="17"/>
        <v>2567</v>
      </c>
      <c r="CG18" s="96">
        <f t="shared" si="17"/>
        <v>2607</v>
      </c>
      <c r="CH18" s="15">
        <f t="shared" si="17"/>
        <v>2567</v>
      </c>
      <c r="CI18" s="15">
        <f t="shared" si="17"/>
        <v>2609</v>
      </c>
      <c r="CJ18" s="15">
        <f t="shared" si="17"/>
        <v>2651</v>
      </c>
      <c r="CK18" s="15">
        <f t="shared" ref="CK18:CS18" si="18">CJ18+CK10+CK40-CK54</f>
        <v>2592</v>
      </c>
      <c r="CL18" s="15">
        <f t="shared" si="18"/>
        <v>2623</v>
      </c>
      <c r="CM18" s="15">
        <f t="shared" si="18"/>
        <v>2656</v>
      </c>
      <c r="CN18" s="15">
        <f t="shared" si="18"/>
        <v>2590</v>
      </c>
      <c r="CO18" s="15">
        <f t="shared" si="18"/>
        <v>2626</v>
      </c>
      <c r="CP18" s="15">
        <f t="shared" si="18"/>
        <v>2665</v>
      </c>
      <c r="CQ18" s="15">
        <f t="shared" si="18"/>
        <v>2607</v>
      </c>
      <c r="CR18" s="15">
        <f t="shared" si="18"/>
        <v>2649</v>
      </c>
      <c r="CS18" s="96">
        <f t="shared" si="18"/>
        <v>2693</v>
      </c>
    </row>
    <row r="19" spans="1:97" s="15" customFormat="1" x14ac:dyDescent="0.25">
      <c r="A19" s="287" t="s">
        <v>118</v>
      </c>
      <c r="N19" s="269">
        <v>204</v>
      </c>
      <c r="O19" s="269">
        <v>204</v>
      </c>
      <c r="P19" s="269">
        <v>216</v>
      </c>
      <c r="Q19" s="269">
        <v>235</v>
      </c>
      <c r="R19" s="269">
        <v>256</v>
      </c>
      <c r="S19" s="269">
        <v>280</v>
      </c>
      <c r="T19" s="269">
        <v>280</v>
      </c>
      <c r="U19" s="15">
        <f>T19+U11+U41-U55</f>
        <v>295</v>
      </c>
      <c r="V19" s="15">
        <f t="shared" ref="V19:X19" si="19">U19+V11+V41-V55</f>
        <v>319</v>
      </c>
      <c r="W19" s="15">
        <f t="shared" si="19"/>
        <v>327</v>
      </c>
      <c r="X19" s="15">
        <f t="shared" si="19"/>
        <v>354</v>
      </c>
      <c r="Y19" s="96">
        <f t="shared" ref="Y19:CJ19" si="20">X19+Y11+Y41-Y55</f>
        <v>371</v>
      </c>
      <c r="Z19" s="15">
        <f t="shared" si="20"/>
        <v>344</v>
      </c>
      <c r="AA19" s="15">
        <f t="shared" si="20"/>
        <v>357</v>
      </c>
      <c r="AB19" s="15">
        <f t="shared" si="20"/>
        <v>361</v>
      </c>
      <c r="AC19" s="15">
        <f t="shared" si="20"/>
        <v>320</v>
      </c>
      <c r="AD19" s="15">
        <f t="shared" si="20"/>
        <v>319</v>
      </c>
      <c r="AE19" s="15">
        <f t="shared" si="20"/>
        <v>319</v>
      </c>
      <c r="AF19" s="15">
        <f t="shared" si="20"/>
        <v>279</v>
      </c>
      <c r="AG19" s="15">
        <f t="shared" si="20"/>
        <v>294</v>
      </c>
      <c r="AH19" s="15">
        <f t="shared" si="20"/>
        <v>318</v>
      </c>
      <c r="AI19" s="15">
        <f t="shared" si="20"/>
        <v>310</v>
      </c>
      <c r="AJ19" s="15">
        <f t="shared" si="20"/>
        <v>325</v>
      </c>
      <c r="AK19" s="96">
        <f t="shared" si="20"/>
        <v>342</v>
      </c>
      <c r="AL19" s="15">
        <f t="shared" si="20"/>
        <v>296</v>
      </c>
      <c r="AM19" s="15">
        <f>AL19+AM11+AM41-AM55</f>
        <v>319</v>
      </c>
      <c r="AN19" s="15">
        <f t="shared" si="20"/>
        <v>350</v>
      </c>
      <c r="AO19" s="15">
        <f t="shared" si="20"/>
        <v>360</v>
      </c>
      <c r="AP19" s="15">
        <f t="shared" si="20"/>
        <v>381</v>
      </c>
      <c r="AQ19" s="15">
        <f t="shared" si="20"/>
        <v>403</v>
      </c>
      <c r="AR19" s="15">
        <f t="shared" si="20"/>
        <v>406</v>
      </c>
      <c r="AS19" s="15">
        <f t="shared" si="20"/>
        <v>428</v>
      </c>
      <c r="AT19" s="15">
        <f t="shared" si="20"/>
        <v>452</v>
      </c>
      <c r="AU19" s="15">
        <f t="shared" si="20"/>
        <v>457</v>
      </c>
      <c r="AV19" s="15">
        <f t="shared" si="20"/>
        <v>483</v>
      </c>
      <c r="AW19" s="96">
        <f t="shared" si="20"/>
        <v>511</v>
      </c>
      <c r="AX19" s="15">
        <f t="shared" si="20"/>
        <v>478</v>
      </c>
      <c r="AY19" s="15">
        <f t="shared" si="20"/>
        <v>491</v>
      </c>
      <c r="AZ19" s="15">
        <f t="shared" si="20"/>
        <v>521</v>
      </c>
      <c r="BA19" s="15">
        <f t="shared" si="20"/>
        <v>514</v>
      </c>
      <c r="BB19" s="15">
        <f t="shared" si="20"/>
        <v>531</v>
      </c>
      <c r="BC19" s="15">
        <f t="shared" si="20"/>
        <v>550</v>
      </c>
      <c r="BD19" s="15">
        <f t="shared" si="20"/>
        <v>539</v>
      </c>
      <c r="BE19" s="15">
        <f t="shared" si="20"/>
        <v>561</v>
      </c>
      <c r="BF19" s="15">
        <f t="shared" si="20"/>
        <v>587</v>
      </c>
      <c r="BG19" s="15">
        <f t="shared" si="20"/>
        <v>586</v>
      </c>
      <c r="BH19" s="15">
        <f t="shared" si="20"/>
        <v>616</v>
      </c>
      <c r="BI19" s="96">
        <f t="shared" si="20"/>
        <v>648</v>
      </c>
      <c r="BJ19" s="15">
        <f t="shared" si="20"/>
        <v>598</v>
      </c>
      <c r="BK19" s="15">
        <f t="shared" si="20"/>
        <v>630</v>
      </c>
      <c r="BL19" s="15">
        <f t="shared" si="20"/>
        <v>663</v>
      </c>
      <c r="BM19" s="15">
        <f t="shared" si="20"/>
        <v>624</v>
      </c>
      <c r="BN19" s="15">
        <f t="shared" si="20"/>
        <v>644</v>
      </c>
      <c r="BO19" s="15">
        <f t="shared" si="20"/>
        <v>666</v>
      </c>
      <c r="BP19" s="15">
        <f t="shared" si="20"/>
        <v>623</v>
      </c>
      <c r="BQ19" s="15">
        <f t="shared" si="20"/>
        <v>648</v>
      </c>
      <c r="BR19" s="15">
        <f t="shared" si="20"/>
        <v>677</v>
      </c>
      <c r="BS19" s="15">
        <f t="shared" si="20"/>
        <v>642</v>
      </c>
      <c r="BT19" s="15">
        <f t="shared" si="20"/>
        <v>675</v>
      </c>
      <c r="BU19" s="96">
        <f t="shared" si="20"/>
        <v>710</v>
      </c>
      <c r="BV19" s="15">
        <f>BU19+BV11+BV41-BV55</f>
        <v>682</v>
      </c>
      <c r="BW19" s="15">
        <f t="shared" si="20"/>
        <v>719</v>
      </c>
      <c r="BX19" s="15">
        <f t="shared" si="20"/>
        <v>756</v>
      </c>
      <c r="BY19" s="15">
        <f t="shared" si="20"/>
        <v>749</v>
      </c>
      <c r="BZ19" s="15">
        <f t="shared" si="20"/>
        <v>772</v>
      </c>
      <c r="CA19" s="15">
        <f t="shared" si="20"/>
        <v>797</v>
      </c>
      <c r="CB19" s="15">
        <f t="shared" si="20"/>
        <v>783</v>
      </c>
      <c r="CC19" s="15">
        <f t="shared" si="20"/>
        <v>811</v>
      </c>
      <c r="CD19" s="15">
        <f t="shared" si="20"/>
        <v>843</v>
      </c>
      <c r="CE19" s="15">
        <f t="shared" si="20"/>
        <v>841</v>
      </c>
      <c r="CF19" s="15">
        <f t="shared" si="20"/>
        <v>877</v>
      </c>
      <c r="CG19" s="96">
        <f t="shared" si="20"/>
        <v>915</v>
      </c>
      <c r="CH19" s="15">
        <f t="shared" si="20"/>
        <v>866</v>
      </c>
      <c r="CI19" s="15">
        <f t="shared" si="20"/>
        <v>907</v>
      </c>
      <c r="CJ19" s="15">
        <f t="shared" si="20"/>
        <v>949</v>
      </c>
      <c r="CK19" s="15">
        <f t="shared" ref="CK19:CS19" si="21">CJ19+CK11+CK41-CK55</f>
        <v>940</v>
      </c>
      <c r="CL19" s="15">
        <f t="shared" si="21"/>
        <v>965</v>
      </c>
      <c r="CM19" s="15">
        <f t="shared" si="21"/>
        <v>993</v>
      </c>
      <c r="CN19" s="15">
        <f t="shared" si="21"/>
        <v>976</v>
      </c>
      <c r="CO19" s="15">
        <f t="shared" si="21"/>
        <v>1008</v>
      </c>
      <c r="CP19" s="15">
        <f t="shared" si="21"/>
        <v>1045</v>
      </c>
      <c r="CQ19" s="15">
        <f t="shared" si="21"/>
        <v>1043</v>
      </c>
      <c r="CR19" s="15">
        <f t="shared" si="21"/>
        <v>1084</v>
      </c>
      <c r="CS19" s="96">
        <f t="shared" si="21"/>
        <v>1128</v>
      </c>
    </row>
    <row r="20" spans="1:97" s="15" customFormat="1" x14ac:dyDescent="0.25">
      <c r="A20" s="287" t="s">
        <v>119</v>
      </c>
      <c r="N20" s="269">
        <v>70</v>
      </c>
      <c r="O20" s="269">
        <v>67</v>
      </c>
      <c r="P20" s="269">
        <v>68</v>
      </c>
      <c r="Q20" s="269">
        <v>68</v>
      </c>
      <c r="R20" s="269">
        <v>69</v>
      </c>
      <c r="S20" s="269">
        <v>75</v>
      </c>
      <c r="T20" s="269">
        <v>77</v>
      </c>
      <c r="U20" s="15">
        <f>T20+U12+U42-U56</f>
        <v>81</v>
      </c>
      <c r="V20" s="15">
        <f t="shared" ref="V20:X20" si="22">U20+V12+V42-V56</f>
        <v>89</v>
      </c>
      <c r="W20" s="15">
        <f t="shared" si="22"/>
        <v>96</v>
      </c>
      <c r="X20" s="15">
        <f t="shared" si="22"/>
        <v>105</v>
      </c>
      <c r="Y20" s="96">
        <f t="shared" ref="Y20:CJ20" si="23">X20+Y12+Y42-Y56</f>
        <v>111</v>
      </c>
      <c r="Z20" s="15">
        <f t="shared" si="23"/>
        <v>114</v>
      </c>
      <c r="AA20" s="15">
        <f t="shared" si="23"/>
        <v>119</v>
      </c>
      <c r="AB20" s="15">
        <f t="shared" si="23"/>
        <v>121</v>
      </c>
      <c r="AC20" s="15">
        <f t="shared" si="23"/>
        <v>123</v>
      </c>
      <c r="AD20" s="15">
        <f t="shared" si="23"/>
        <v>125</v>
      </c>
      <c r="AE20" s="15">
        <f t="shared" si="23"/>
        <v>127</v>
      </c>
      <c r="AF20" s="15">
        <f t="shared" si="23"/>
        <v>129</v>
      </c>
      <c r="AG20" s="15">
        <f t="shared" si="23"/>
        <v>131</v>
      </c>
      <c r="AH20" s="15">
        <f t="shared" si="23"/>
        <v>133</v>
      </c>
      <c r="AI20" s="15">
        <f t="shared" si="23"/>
        <v>135</v>
      </c>
      <c r="AJ20" s="15">
        <f t="shared" si="23"/>
        <v>137</v>
      </c>
      <c r="AK20" s="96">
        <f t="shared" si="23"/>
        <v>139</v>
      </c>
      <c r="AL20" s="15">
        <f t="shared" si="23"/>
        <v>143</v>
      </c>
      <c r="AM20" s="15">
        <f t="shared" si="23"/>
        <v>144</v>
      </c>
      <c r="AN20" s="15">
        <f t="shared" si="23"/>
        <v>146</v>
      </c>
      <c r="AO20" s="15">
        <f t="shared" si="23"/>
        <v>148</v>
      </c>
      <c r="AP20" s="15">
        <f t="shared" si="23"/>
        <v>150</v>
      </c>
      <c r="AQ20" s="15">
        <f t="shared" si="23"/>
        <v>152</v>
      </c>
      <c r="AR20" s="15">
        <f t="shared" si="23"/>
        <v>154</v>
      </c>
      <c r="AS20" s="15">
        <f t="shared" si="23"/>
        <v>156</v>
      </c>
      <c r="AT20" s="15">
        <f t="shared" si="23"/>
        <v>158</v>
      </c>
      <c r="AU20" s="15">
        <f t="shared" si="23"/>
        <v>160</v>
      </c>
      <c r="AV20" s="15">
        <f t="shared" si="23"/>
        <v>162</v>
      </c>
      <c r="AW20" s="96">
        <f t="shared" si="23"/>
        <v>164</v>
      </c>
      <c r="AX20" s="15">
        <f t="shared" si="23"/>
        <v>173</v>
      </c>
      <c r="AY20" s="15">
        <f t="shared" si="23"/>
        <v>174</v>
      </c>
      <c r="AZ20" s="15">
        <f t="shared" si="23"/>
        <v>176</v>
      </c>
      <c r="BA20" s="15">
        <f t="shared" si="23"/>
        <v>178</v>
      </c>
      <c r="BB20" s="15">
        <f t="shared" si="23"/>
        <v>180</v>
      </c>
      <c r="BC20" s="15">
        <f t="shared" si="23"/>
        <v>182</v>
      </c>
      <c r="BD20" s="15">
        <f t="shared" si="23"/>
        <v>184</v>
      </c>
      <c r="BE20" s="15">
        <f t="shared" si="23"/>
        <v>186</v>
      </c>
      <c r="BF20" s="15">
        <f t="shared" si="23"/>
        <v>188</v>
      </c>
      <c r="BG20" s="15">
        <f t="shared" si="23"/>
        <v>190</v>
      </c>
      <c r="BH20" s="15">
        <f t="shared" si="23"/>
        <v>192</v>
      </c>
      <c r="BI20" s="96">
        <f t="shared" si="23"/>
        <v>194</v>
      </c>
      <c r="BJ20" s="15">
        <f t="shared" si="23"/>
        <v>195</v>
      </c>
      <c r="BK20" s="15">
        <f t="shared" si="23"/>
        <v>196</v>
      </c>
      <c r="BL20" s="15">
        <f t="shared" si="23"/>
        <v>197</v>
      </c>
      <c r="BM20" s="15">
        <f t="shared" si="23"/>
        <v>198</v>
      </c>
      <c r="BN20" s="15">
        <f t="shared" si="23"/>
        <v>199</v>
      </c>
      <c r="BO20" s="15">
        <f t="shared" si="23"/>
        <v>200</v>
      </c>
      <c r="BP20" s="15">
        <f t="shared" si="23"/>
        <v>201</v>
      </c>
      <c r="BQ20" s="15">
        <f t="shared" si="23"/>
        <v>202</v>
      </c>
      <c r="BR20" s="15">
        <f t="shared" si="23"/>
        <v>203</v>
      </c>
      <c r="BS20" s="15">
        <f t="shared" si="23"/>
        <v>204</v>
      </c>
      <c r="BT20" s="15">
        <f t="shared" si="23"/>
        <v>205</v>
      </c>
      <c r="BU20" s="96">
        <f t="shared" si="23"/>
        <v>206</v>
      </c>
      <c r="BV20" s="15">
        <f t="shared" si="23"/>
        <v>221</v>
      </c>
      <c r="BW20" s="15">
        <f t="shared" si="23"/>
        <v>222</v>
      </c>
      <c r="BX20" s="15">
        <f t="shared" si="23"/>
        <v>223</v>
      </c>
      <c r="BY20" s="15">
        <f t="shared" si="23"/>
        <v>224</v>
      </c>
      <c r="BZ20" s="15">
        <f t="shared" si="23"/>
        <v>225</v>
      </c>
      <c r="CA20" s="15">
        <f t="shared" si="23"/>
        <v>226</v>
      </c>
      <c r="CB20" s="15">
        <f t="shared" si="23"/>
        <v>227</v>
      </c>
      <c r="CC20" s="15">
        <f t="shared" si="23"/>
        <v>228</v>
      </c>
      <c r="CD20" s="15">
        <f t="shared" si="23"/>
        <v>229</v>
      </c>
      <c r="CE20" s="15">
        <f t="shared" si="23"/>
        <v>230</v>
      </c>
      <c r="CF20" s="15">
        <f t="shared" si="23"/>
        <v>231</v>
      </c>
      <c r="CG20" s="96">
        <f t="shared" si="23"/>
        <v>232</v>
      </c>
      <c r="CH20" s="15">
        <f t="shared" si="23"/>
        <v>248</v>
      </c>
      <c r="CI20" s="15">
        <f t="shared" si="23"/>
        <v>249</v>
      </c>
      <c r="CJ20" s="15">
        <f t="shared" si="23"/>
        <v>250</v>
      </c>
      <c r="CK20" s="15">
        <f t="shared" ref="CK20:CS20" si="24">CJ20+CK12+CK42-CK56</f>
        <v>251</v>
      </c>
      <c r="CL20" s="15">
        <f t="shared" si="24"/>
        <v>252</v>
      </c>
      <c r="CM20" s="15">
        <f t="shared" si="24"/>
        <v>253</v>
      </c>
      <c r="CN20" s="15">
        <f t="shared" si="24"/>
        <v>254</v>
      </c>
      <c r="CO20" s="15">
        <f t="shared" si="24"/>
        <v>255</v>
      </c>
      <c r="CP20" s="15">
        <f t="shared" si="24"/>
        <v>256</v>
      </c>
      <c r="CQ20" s="15">
        <f t="shared" si="24"/>
        <v>257</v>
      </c>
      <c r="CR20" s="15">
        <f t="shared" si="24"/>
        <v>258</v>
      </c>
      <c r="CS20" s="96">
        <f t="shared" si="24"/>
        <v>259</v>
      </c>
    </row>
    <row r="21" spans="1:97" s="15" customFormat="1" x14ac:dyDescent="0.25">
      <c r="A21" s="287" t="s">
        <v>120</v>
      </c>
      <c r="N21" s="269">
        <v>32</v>
      </c>
      <c r="O21" s="269">
        <v>33</v>
      </c>
      <c r="P21" s="269">
        <v>36</v>
      </c>
      <c r="Q21" s="269">
        <v>38</v>
      </c>
      <c r="R21" s="269">
        <v>38</v>
      </c>
      <c r="S21" s="269">
        <v>45</v>
      </c>
      <c r="T21" s="269">
        <v>47</v>
      </c>
      <c r="U21" s="15">
        <f>T21+U13+U43-U57</f>
        <v>49</v>
      </c>
      <c r="V21" s="15">
        <f t="shared" ref="V21:X21" si="25">U21+V13+V43-V57</f>
        <v>53</v>
      </c>
      <c r="W21" s="15">
        <f t="shared" si="25"/>
        <v>57</v>
      </c>
      <c r="X21" s="15">
        <f t="shared" si="25"/>
        <v>61</v>
      </c>
      <c r="Y21" s="96">
        <f t="shared" ref="Y21:CJ21" si="26">X21+Y13+Y43-Y57</f>
        <v>64</v>
      </c>
      <c r="Z21" s="15">
        <f t="shared" si="26"/>
        <v>66</v>
      </c>
      <c r="AA21" s="15">
        <f t="shared" si="26"/>
        <v>69</v>
      </c>
      <c r="AB21" s="15">
        <f t="shared" si="26"/>
        <v>70</v>
      </c>
      <c r="AC21" s="15">
        <f t="shared" si="26"/>
        <v>71</v>
      </c>
      <c r="AD21" s="15">
        <f t="shared" si="26"/>
        <v>72</v>
      </c>
      <c r="AE21" s="15">
        <f t="shared" si="26"/>
        <v>73</v>
      </c>
      <c r="AF21" s="15">
        <f t="shared" si="26"/>
        <v>74</v>
      </c>
      <c r="AG21" s="15">
        <f t="shared" si="26"/>
        <v>75</v>
      </c>
      <c r="AH21" s="15">
        <f t="shared" si="26"/>
        <v>76</v>
      </c>
      <c r="AI21" s="15">
        <f t="shared" si="26"/>
        <v>77</v>
      </c>
      <c r="AJ21" s="15">
        <f t="shared" si="26"/>
        <v>78</v>
      </c>
      <c r="AK21" s="96">
        <f t="shared" si="26"/>
        <v>79</v>
      </c>
      <c r="AL21" s="15">
        <f t="shared" si="26"/>
        <v>82</v>
      </c>
      <c r="AM21" s="15">
        <f t="shared" si="26"/>
        <v>82</v>
      </c>
      <c r="AN21" s="15">
        <f t="shared" si="26"/>
        <v>83</v>
      </c>
      <c r="AO21" s="15">
        <f t="shared" si="26"/>
        <v>84</v>
      </c>
      <c r="AP21" s="15">
        <f t="shared" si="26"/>
        <v>85</v>
      </c>
      <c r="AQ21" s="15">
        <f t="shared" si="26"/>
        <v>86</v>
      </c>
      <c r="AR21" s="15">
        <f t="shared" si="26"/>
        <v>87</v>
      </c>
      <c r="AS21" s="15">
        <f t="shared" si="26"/>
        <v>88</v>
      </c>
      <c r="AT21" s="15">
        <f t="shared" si="26"/>
        <v>89</v>
      </c>
      <c r="AU21" s="15">
        <f t="shared" si="26"/>
        <v>90</v>
      </c>
      <c r="AV21" s="15">
        <f t="shared" si="26"/>
        <v>91</v>
      </c>
      <c r="AW21" s="96">
        <f t="shared" si="26"/>
        <v>92</v>
      </c>
      <c r="AX21" s="15">
        <f t="shared" si="26"/>
        <v>93</v>
      </c>
      <c r="AY21" s="15">
        <f t="shared" si="26"/>
        <v>93</v>
      </c>
      <c r="AZ21" s="15">
        <f t="shared" si="26"/>
        <v>94</v>
      </c>
      <c r="BA21" s="15">
        <f t="shared" si="26"/>
        <v>95</v>
      </c>
      <c r="BB21" s="15">
        <f t="shared" si="26"/>
        <v>96</v>
      </c>
      <c r="BC21" s="15">
        <f t="shared" si="26"/>
        <v>97</v>
      </c>
      <c r="BD21" s="15">
        <f t="shared" si="26"/>
        <v>98</v>
      </c>
      <c r="BE21" s="15">
        <f t="shared" si="26"/>
        <v>99</v>
      </c>
      <c r="BF21" s="15">
        <f t="shared" si="26"/>
        <v>100</v>
      </c>
      <c r="BG21" s="15">
        <f t="shared" si="26"/>
        <v>101</v>
      </c>
      <c r="BH21" s="15">
        <f t="shared" si="26"/>
        <v>102</v>
      </c>
      <c r="BI21" s="96">
        <f t="shared" si="26"/>
        <v>103</v>
      </c>
      <c r="BJ21" s="15">
        <f t="shared" si="26"/>
        <v>99</v>
      </c>
      <c r="BK21" s="15">
        <f t="shared" si="26"/>
        <v>99</v>
      </c>
      <c r="BL21" s="15">
        <f t="shared" si="26"/>
        <v>99</v>
      </c>
      <c r="BM21" s="15">
        <f t="shared" si="26"/>
        <v>99</v>
      </c>
      <c r="BN21" s="15">
        <f t="shared" si="26"/>
        <v>99</v>
      </c>
      <c r="BO21" s="15">
        <f t="shared" si="26"/>
        <v>99</v>
      </c>
      <c r="BP21" s="15">
        <f t="shared" si="26"/>
        <v>99</v>
      </c>
      <c r="BQ21" s="15">
        <f t="shared" si="26"/>
        <v>99</v>
      </c>
      <c r="BR21" s="15">
        <f t="shared" si="26"/>
        <v>99</v>
      </c>
      <c r="BS21" s="15">
        <f t="shared" si="26"/>
        <v>99</v>
      </c>
      <c r="BT21" s="15">
        <f t="shared" si="26"/>
        <v>99</v>
      </c>
      <c r="BU21" s="96">
        <f t="shared" si="26"/>
        <v>99</v>
      </c>
      <c r="BV21" s="15">
        <f t="shared" si="26"/>
        <v>107</v>
      </c>
      <c r="BW21" s="15">
        <f t="shared" si="26"/>
        <v>107</v>
      </c>
      <c r="BX21" s="15">
        <f t="shared" si="26"/>
        <v>107</v>
      </c>
      <c r="BY21" s="15">
        <f t="shared" si="26"/>
        <v>107</v>
      </c>
      <c r="BZ21" s="15">
        <f t="shared" si="26"/>
        <v>107</v>
      </c>
      <c r="CA21" s="15">
        <f t="shared" si="26"/>
        <v>107</v>
      </c>
      <c r="CB21" s="15">
        <f t="shared" si="26"/>
        <v>107</v>
      </c>
      <c r="CC21" s="15">
        <f t="shared" si="26"/>
        <v>107</v>
      </c>
      <c r="CD21" s="15">
        <f t="shared" si="26"/>
        <v>107</v>
      </c>
      <c r="CE21" s="15">
        <f t="shared" si="26"/>
        <v>107</v>
      </c>
      <c r="CF21" s="15">
        <f t="shared" si="26"/>
        <v>107</v>
      </c>
      <c r="CG21" s="96">
        <f t="shared" si="26"/>
        <v>107</v>
      </c>
      <c r="CH21" s="15">
        <f t="shared" si="26"/>
        <v>115</v>
      </c>
      <c r="CI21" s="15">
        <f t="shared" si="26"/>
        <v>115</v>
      </c>
      <c r="CJ21" s="15">
        <f t="shared" si="26"/>
        <v>115</v>
      </c>
      <c r="CK21" s="15">
        <f t="shared" ref="CK21:CS21" si="27">CJ21+CK13+CK43-CK57</f>
        <v>115</v>
      </c>
      <c r="CL21" s="15">
        <f t="shared" si="27"/>
        <v>115</v>
      </c>
      <c r="CM21" s="15">
        <f t="shared" si="27"/>
        <v>115</v>
      </c>
      <c r="CN21" s="15">
        <f t="shared" si="27"/>
        <v>115</v>
      </c>
      <c r="CO21" s="15">
        <f t="shared" si="27"/>
        <v>115</v>
      </c>
      <c r="CP21" s="15">
        <f t="shared" si="27"/>
        <v>115</v>
      </c>
      <c r="CQ21" s="15">
        <f t="shared" si="27"/>
        <v>115</v>
      </c>
      <c r="CR21" s="15">
        <f t="shared" si="27"/>
        <v>115</v>
      </c>
      <c r="CS21" s="96">
        <f t="shared" si="27"/>
        <v>115</v>
      </c>
    </row>
    <row r="22" spans="1:97" s="16" customFormat="1" x14ac:dyDescent="0.25">
      <c r="A22" s="288" t="s">
        <v>95</v>
      </c>
      <c r="N22" s="273">
        <f>SUM(N17:N21)</f>
        <v>1013</v>
      </c>
      <c r="O22" s="273">
        <f t="shared" ref="O22:T22" si="28">SUM(O17:O21)</f>
        <v>1004</v>
      </c>
      <c r="P22" s="273">
        <f t="shared" si="28"/>
        <v>1056</v>
      </c>
      <c r="Q22" s="273">
        <f t="shared" si="28"/>
        <v>1140</v>
      </c>
      <c r="R22" s="273">
        <f t="shared" si="28"/>
        <v>1223</v>
      </c>
      <c r="S22" s="273">
        <f t="shared" si="28"/>
        <v>1314</v>
      </c>
      <c r="T22" s="273">
        <f t="shared" si="28"/>
        <v>1321</v>
      </c>
      <c r="U22" s="16">
        <f>'Total Agency'!U11</f>
        <v>1463.68</v>
      </c>
      <c r="V22" s="16">
        <f>'Total Agency'!V11</f>
        <v>1660.16</v>
      </c>
      <c r="W22" s="16">
        <f>'Total Agency'!W11</f>
        <v>1731.7450000000001</v>
      </c>
      <c r="X22" s="16">
        <f>'Total Agency'!X11</f>
        <v>1988.41</v>
      </c>
      <c r="Y22" s="97">
        <f>'Total Agency'!Y11</f>
        <v>2047.98</v>
      </c>
      <c r="Z22" s="16">
        <f>'Total Agency'!Z11</f>
        <v>1911.6399999999999</v>
      </c>
      <c r="AA22" s="16">
        <f>'Total Agency'!AA11</f>
        <v>2139.9</v>
      </c>
      <c r="AB22" s="16">
        <f>'Total Agency'!AB11</f>
        <v>2185.9</v>
      </c>
      <c r="AC22" s="16">
        <f>'Total Agency'!AC11</f>
        <v>1971.6880000000001</v>
      </c>
      <c r="AD22" s="16">
        <f>'Total Agency'!AD11</f>
        <v>2016.182</v>
      </c>
      <c r="AE22" s="16">
        <f>'Total Agency'!AE11</f>
        <v>2073.12</v>
      </c>
      <c r="AF22" s="16">
        <f>'Total Agency'!AF11</f>
        <v>1849.665</v>
      </c>
      <c r="AG22" s="16">
        <f>'Total Agency'!AG11</f>
        <v>1927.6943000000001</v>
      </c>
      <c r="AH22" s="16">
        <f>'Total Agency'!AH11</f>
        <v>2084.509399</v>
      </c>
      <c r="AI22" s="16">
        <f>'Total Agency'!AI11</f>
        <v>2062.7562659370001</v>
      </c>
      <c r="AJ22" s="16">
        <f>'Total Agency'!AJ11</f>
        <v>2187.4395634646062</v>
      </c>
      <c r="AK22" s="97">
        <f>'Total Agency'!AK11</f>
        <v>2320.7922047865645</v>
      </c>
      <c r="AL22" s="16">
        <f>'Total Agency'!AL11</f>
        <v>2127.1802794024225</v>
      </c>
      <c r="AM22" s="16">
        <f>'Total Agency'!AM11</f>
        <v>2225.030406400931</v>
      </c>
      <c r="AN22" s="16">
        <f>'Total Agency'!AN11</f>
        <v>2366.6740426647125</v>
      </c>
      <c r="AO22" s="16">
        <f>'Total Agency'!AO11</f>
        <v>2278.1956359702167</v>
      </c>
      <c r="AP22" s="16">
        <f>'Total Agency'!AP11</f>
        <v>2400.5227496399798</v>
      </c>
      <c r="AQ22" s="16">
        <f>'Total Agency'!AQ11</f>
        <v>2526.0245525146047</v>
      </c>
      <c r="AR22" s="16">
        <f>'Total Agency'!AR11</f>
        <v>2410.3996649761807</v>
      </c>
      <c r="AS22" s="16">
        <f>'Total Agency'!AS11</f>
        <v>2538.3177377129909</v>
      </c>
      <c r="AT22" s="16">
        <f>'Total Agency'!AT11</f>
        <v>2670.5317676742852</v>
      </c>
      <c r="AU22" s="16">
        <f>'Total Agency'!AU11</f>
        <v>2550.5077114706874</v>
      </c>
      <c r="AV22" s="16">
        <f>'Total Agency'!AV11</f>
        <v>2687.7230823502427</v>
      </c>
      <c r="AW22" s="97">
        <f>'Total Agency'!AW11</f>
        <v>2830.3280621190202</v>
      </c>
      <c r="AX22" s="16">
        <f>'Total Agency'!AX11</f>
        <v>2731.4889389889722</v>
      </c>
      <c r="AY22" s="16">
        <f>'Total Agency'!AY11</f>
        <v>2841.9976306897033</v>
      </c>
      <c r="AZ22" s="16">
        <f>'Total Agency'!AZ11</f>
        <v>2995.0395669914246</v>
      </c>
      <c r="BA22" s="16">
        <f>'Total Agency'!BA11</f>
        <v>2894.0998418143799</v>
      </c>
      <c r="BB22" s="16">
        <f>'Total Agency'!BB11</f>
        <v>3010.5595638179147</v>
      </c>
      <c r="BC22" s="16">
        <f>'Total Agency'!BC11</f>
        <v>3132.2968046447977</v>
      </c>
      <c r="BD22" s="16">
        <f>'Total Agency'!BD11</f>
        <v>3019.7219118382977</v>
      </c>
      <c r="BE22" s="16">
        <f>'Total Agency'!BE11</f>
        <v>3148.648785948194</v>
      </c>
      <c r="BF22" s="16">
        <f>'Total Agency'!BF11</f>
        <v>3285.8060491858732</v>
      </c>
      <c r="BG22" s="16">
        <f>'Total Agency'!BG11</f>
        <v>3185.97038461187</v>
      </c>
      <c r="BH22" s="16">
        <f>'Total Agency'!BH11</f>
        <v>3331.6726969910947</v>
      </c>
      <c r="BI22" s="97">
        <f>'Total Agency'!BI11</f>
        <v>3481.9386258494014</v>
      </c>
      <c r="BJ22" s="16">
        <f>'Total Agency'!BJ11</f>
        <v>3307.6643890421278</v>
      </c>
      <c r="BK22" s="16">
        <f>'Total Agency'!BK11</f>
        <v>3444.7148502004811</v>
      </c>
      <c r="BL22" s="16">
        <f>'Total Agency'!BL11</f>
        <v>3583.6516633290039</v>
      </c>
      <c r="BM22" s="16">
        <f>'Total Agency'!BM11</f>
        <v>3394.2939622498125</v>
      </c>
      <c r="BN22" s="16">
        <f>'Total Agency'!BN11</f>
        <v>3514.3030243539988</v>
      </c>
      <c r="BO22" s="16">
        <f>'Total Agency'!BO11</f>
        <v>3638.8580166064135</v>
      </c>
      <c r="BP22" s="16">
        <f>'Total Agency'!BP11</f>
        <v>3442.2231635529479</v>
      </c>
      <c r="BQ22" s="16">
        <f>'Total Agency'!BQ11</f>
        <v>3573.4908310033679</v>
      </c>
      <c r="BR22" s="16">
        <f>'Total Agency'!BR11</f>
        <v>3712.3221076146756</v>
      </c>
      <c r="BS22" s="16">
        <f>'Total Agency'!BS11</f>
        <v>3525.5347087223558</v>
      </c>
      <c r="BT22" s="16">
        <f>'Total Agency'!BT11</f>
        <v>3671.4710565876794</v>
      </c>
      <c r="BU22" s="97">
        <f>'Total Agency'!BU11</f>
        <v>3821.8558773899308</v>
      </c>
      <c r="BV22" s="16">
        <f>'Total Agency'!BV11</f>
        <v>3703.5324430488836</v>
      </c>
      <c r="BW22" s="16">
        <f>'Total Agency'!BW11</f>
        <v>3858.2997265067711</v>
      </c>
      <c r="BX22" s="16">
        <f>'Total Agency'!BX11</f>
        <v>4013.9934271049005</v>
      </c>
      <c r="BY22" s="16">
        <f>'Total Agency'!BY11</f>
        <v>3862.7199434690997</v>
      </c>
      <c r="BZ22" s="16">
        <f>'Total Agency'!BZ11</f>
        <v>3995.26660996693</v>
      </c>
      <c r="CA22" s="16">
        <f>'Total Agency'!CA11</f>
        <v>4132.7783685677241</v>
      </c>
      <c r="CB22" s="16">
        <f>'Total Agency'!CB11</f>
        <v>3963.9905761164518</v>
      </c>
      <c r="CC22" s="16">
        <f>'Total Agency'!CC11</f>
        <v>4108.4140926283872</v>
      </c>
      <c r="CD22" s="16">
        <f>'Total Agency'!CD11</f>
        <v>4261.5745826428893</v>
      </c>
      <c r="CE22" s="16">
        <f>'Total Agency'!CE11</f>
        <v>4109.0711255635197</v>
      </c>
      <c r="CF22" s="16">
        <f>'Total Agency'!CF11</f>
        <v>4270.1806944324408</v>
      </c>
      <c r="CG22" s="97">
        <f>'Total Agency'!CG11</f>
        <v>4436.4937334591868</v>
      </c>
      <c r="CH22" s="16">
        <f>'Total Agency'!CH11</f>
        <v>4289.556043822322</v>
      </c>
      <c r="CI22" s="16">
        <f>'Total Agency'!CI11</f>
        <v>4462.1743280407236</v>
      </c>
      <c r="CJ22" s="16">
        <f>'Total Agency'!CJ11</f>
        <v>4636.311925145149</v>
      </c>
      <c r="CK22" s="16">
        <f>'Total Agency'!CK11</f>
        <v>4455.7652060458859</v>
      </c>
      <c r="CL22" s="16">
        <f>'Total Agency'!CL11</f>
        <v>4604.285995467686</v>
      </c>
      <c r="CM22" s="16">
        <f>'Total Agency'!CM11</f>
        <v>4759.0628881584844</v>
      </c>
      <c r="CN22" s="16">
        <f>'Total Agency'!CN11</f>
        <v>4562.0795283919424</v>
      </c>
      <c r="CO22" s="16">
        <f>'Total Agency'!CO11</f>
        <v>4725.4364753633572</v>
      </c>
      <c r="CP22" s="16">
        <f>'Total Agency'!CP11</f>
        <v>4898.9006815956818</v>
      </c>
      <c r="CQ22" s="16">
        <f>'Total Agency'!CQ11</f>
        <v>4721.8217260442698</v>
      </c>
      <c r="CR22" s="16">
        <f>'Total Agency'!CR11</f>
        <v>4904.7151717441075</v>
      </c>
      <c r="CS22" s="97">
        <f>'Total Agency'!CS11</f>
        <v>5093.7421532826475</v>
      </c>
    </row>
    <row r="23" spans="1:97" s="16" customFormat="1" x14ac:dyDescent="0.25">
      <c r="A23" s="288"/>
      <c r="N23" s="273"/>
      <c r="O23" s="273"/>
      <c r="P23" s="273"/>
      <c r="Q23" s="273"/>
      <c r="R23" s="273"/>
      <c r="S23" s="273"/>
      <c r="T23" s="273"/>
      <c r="Y23" s="97"/>
      <c r="AB23" s="361">
        <f>AVERAGE(Z22:AB22)</f>
        <v>2079.146666666667</v>
      </c>
      <c r="AE23" s="361">
        <f>AVERAGE(AC22:AE22)</f>
        <v>2020.33</v>
      </c>
      <c r="AH23" s="361">
        <f>AVERAGE(AF22:AH22)</f>
        <v>1953.9562330000001</v>
      </c>
      <c r="AK23" s="362">
        <f>AVERAGE(AI22:AK22)</f>
        <v>2190.3293447293904</v>
      </c>
      <c r="AW23" s="97"/>
      <c r="BI23" s="97"/>
      <c r="BU23" s="97"/>
      <c r="CG23" s="97"/>
      <c r="CS23" s="97"/>
    </row>
    <row r="24" spans="1:97" x14ac:dyDescent="0.25">
      <c r="A24" s="287" t="s">
        <v>135</v>
      </c>
      <c r="T24" s="268"/>
      <c r="U24" s="28"/>
      <c r="V24" s="28"/>
      <c r="W24" s="28"/>
      <c r="X24" s="28"/>
      <c r="Y24" s="35"/>
      <c r="Z24" s="361">
        <f>SUM(Z18:Z21)</f>
        <v>1941</v>
      </c>
      <c r="AA24" s="361">
        <f t="shared" ref="AA24:AK24" si="29">SUM(AA18:AA21)</f>
        <v>2058</v>
      </c>
      <c r="AB24" s="361">
        <f t="shared" si="29"/>
        <v>2099</v>
      </c>
      <c r="AC24" s="361">
        <f t="shared" si="29"/>
        <v>2029</v>
      </c>
      <c r="AD24" s="361">
        <f t="shared" si="29"/>
        <v>2058</v>
      </c>
      <c r="AE24" s="361">
        <f t="shared" si="29"/>
        <v>2091</v>
      </c>
      <c r="AF24" s="361">
        <f t="shared" si="29"/>
        <v>2030</v>
      </c>
      <c r="AG24" s="361">
        <f t="shared" si="29"/>
        <v>2112</v>
      </c>
      <c r="AH24" s="361">
        <f t="shared" si="29"/>
        <v>2224</v>
      </c>
      <c r="AI24" s="361">
        <f t="shared" si="29"/>
        <v>2267</v>
      </c>
      <c r="AJ24" s="361">
        <f t="shared" si="29"/>
        <v>2345</v>
      </c>
      <c r="AK24" s="362">
        <f t="shared" si="29"/>
        <v>2430</v>
      </c>
    </row>
    <row r="25" spans="1:97" x14ac:dyDescent="0.25">
      <c r="T25" s="268"/>
      <c r="U25" s="28"/>
      <c r="V25" s="28"/>
      <c r="W25" s="28"/>
      <c r="X25" s="28"/>
      <c r="Y25" s="35"/>
      <c r="Z25" s="361"/>
      <c r="AA25" s="361"/>
      <c r="AB25" s="361">
        <f>AVERAGE(Z24:AB24)</f>
        <v>2032.6666666666667</v>
      </c>
      <c r="AC25" s="361"/>
      <c r="AD25" s="361"/>
      <c r="AE25" s="361">
        <f>AVERAGE(AC24:AE24)</f>
        <v>2059.3333333333335</v>
      </c>
      <c r="AF25" s="361"/>
      <c r="AG25" s="361"/>
      <c r="AH25" s="361">
        <f>AVERAGE(AF24:AH24)</f>
        <v>2122</v>
      </c>
      <c r="AI25" s="361"/>
      <c r="AJ25" s="361"/>
      <c r="AK25" s="362">
        <f>AVERAGE(AI24:AK24)</f>
        <v>2347.3333333333335</v>
      </c>
    </row>
    <row r="26" spans="1:97" x14ac:dyDescent="0.25">
      <c r="A26" s="287" t="s">
        <v>136</v>
      </c>
      <c r="T26" s="268"/>
      <c r="U26" s="28"/>
      <c r="V26" s="28"/>
      <c r="W26" s="28"/>
      <c r="X26" s="28"/>
      <c r="Y26" s="35"/>
      <c r="Z26" s="361">
        <f>Z21+Z20</f>
        <v>180</v>
      </c>
      <c r="AA26" s="361">
        <f t="shared" ref="AA26:AV26" si="30">AA21+AA20</f>
        <v>188</v>
      </c>
      <c r="AB26" s="361">
        <f t="shared" si="30"/>
        <v>191</v>
      </c>
      <c r="AC26" s="361">
        <f t="shared" si="30"/>
        <v>194</v>
      </c>
      <c r="AD26" s="361">
        <f t="shared" si="30"/>
        <v>197</v>
      </c>
      <c r="AE26" s="361">
        <f t="shared" si="30"/>
        <v>200</v>
      </c>
      <c r="AF26" s="361">
        <f t="shared" si="30"/>
        <v>203</v>
      </c>
      <c r="AG26" s="361">
        <f t="shared" si="30"/>
        <v>206</v>
      </c>
      <c r="AH26" s="361">
        <f t="shared" si="30"/>
        <v>209</v>
      </c>
      <c r="AI26" s="361">
        <f t="shared" si="30"/>
        <v>212</v>
      </c>
      <c r="AJ26" s="361">
        <f t="shared" si="30"/>
        <v>215</v>
      </c>
      <c r="AK26" s="362">
        <f>AK21+AK20</f>
        <v>218</v>
      </c>
      <c r="AL26" s="361">
        <f>AL21+AL20</f>
        <v>225</v>
      </c>
      <c r="AM26" s="361">
        <f t="shared" si="30"/>
        <v>226</v>
      </c>
      <c r="AN26" s="361">
        <f t="shared" si="30"/>
        <v>229</v>
      </c>
      <c r="AO26" s="361">
        <f t="shared" si="30"/>
        <v>232</v>
      </c>
      <c r="AP26" s="361">
        <f t="shared" si="30"/>
        <v>235</v>
      </c>
      <c r="AQ26" s="361">
        <f t="shared" si="30"/>
        <v>238</v>
      </c>
      <c r="AR26" s="361">
        <f t="shared" si="30"/>
        <v>241</v>
      </c>
      <c r="AS26" s="361">
        <f t="shared" si="30"/>
        <v>244</v>
      </c>
      <c r="AT26" s="361">
        <f t="shared" si="30"/>
        <v>247</v>
      </c>
      <c r="AU26" s="361">
        <f t="shared" si="30"/>
        <v>250</v>
      </c>
      <c r="AV26" s="361">
        <f t="shared" si="30"/>
        <v>253</v>
      </c>
      <c r="AW26" s="362">
        <f>AW21+AW20</f>
        <v>256</v>
      </c>
      <c r="AX26" s="361">
        <f>AX21+AX20</f>
        <v>266</v>
      </c>
      <c r="AY26" s="361">
        <f t="shared" ref="AY26:BH26" si="31">AY21+AY20</f>
        <v>267</v>
      </c>
      <c r="AZ26" s="361">
        <f t="shared" si="31"/>
        <v>270</v>
      </c>
      <c r="BA26" s="361">
        <f t="shared" si="31"/>
        <v>273</v>
      </c>
      <c r="BB26" s="361">
        <f t="shared" si="31"/>
        <v>276</v>
      </c>
      <c r="BC26" s="361">
        <f t="shared" si="31"/>
        <v>279</v>
      </c>
      <c r="BD26" s="361">
        <f t="shared" si="31"/>
        <v>282</v>
      </c>
      <c r="BE26" s="361">
        <f t="shared" si="31"/>
        <v>285</v>
      </c>
      <c r="BF26" s="361">
        <f t="shared" si="31"/>
        <v>288</v>
      </c>
      <c r="BG26" s="361">
        <f t="shared" si="31"/>
        <v>291</v>
      </c>
      <c r="BH26" s="361">
        <f t="shared" si="31"/>
        <v>294</v>
      </c>
      <c r="BI26" s="362">
        <f>BI21+BI20</f>
        <v>297</v>
      </c>
      <c r="BJ26" s="361">
        <f>BJ21+BJ20</f>
        <v>294</v>
      </c>
      <c r="BK26" s="361">
        <f t="shared" ref="BK26:BT26" si="32">BK21+BK20</f>
        <v>295</v>
      </c>
      <c r="BL26" s="361">
        <f t="shared" si="32"/>
        <v>296</v>
      </c>
      <c r="BM26" s="361">
        <f t="shared" si="32"/>
        <v>297</v>
      </c>
      <c r="BN26" s="361">
        <f t="shared" si="32"/>
        <v>298</v>
      </c>
      <c r="BO26" s="361">
        <f t="shared" si="32"/>
        <v>299</v>
      </c>
      <c r="BP26" s="361">
        <f t="shared" si="32"/>
        <v>300</v>
      </c>
      <c r="BQ26" s="361">
        <f t="shared" si="32"/>
        <v>301</v>
      </c>
      <c r="BR26" s="361">
        <f t="shared" si="32"/>
        <v>302</v>
      </c>
      <c r="BS26" s="361">
        <f t="shared" si="32"/>
        <v>303</v>
      </c>
      <c r="BT26" s="361">
        <f t="shared" si="32"/>
        <v>304</v>
      </c>
      <c r="BU26" s="362">
        <f>BU21+BU20</f>
        <v>305</v>
      </c>
      <c r="BV26" s="361">
        <f>BV21+BV20</f>
        <v>328</v>
      </c>
      <c r="BW26" s="361">
        <f t="shared" ref="BW26:CF26" si="33">BW21+BW20</f>
        <v>329</v>
      </c>
      <c r="BX26" s="361">
        <f t="shared" si="33"/>
        <v>330</v>
      </c>
      <c r="BY26" s="361">
        <f t="shared" si="33"/>
        <v>331</v>
      </c>
      <c r="BZ26" s="361">
        <f t="shared" si="33"/>
        <v>332</v>
      </c>
      <c r="CA26" s="361">
        <f t="shared" si="33"/>
        <v>333</v>
      </c>
      <c r="CB26" s="361">
        <f t="shared" si="33"/>
        <v>334</v>
      </c>
      <c r="CC26" s="361">
        <f t="shared" si="33"/>
        <v>335</v>
      </c>
      <c r="CD26" s="361">
        <f t="shared" si="33"/>
        <v>336</v>
      </c>
      <c r="CE26" s="361">
        <f t="shared" si="33"/>
        <v>337</v>
      </c>
      <c r="CF26" s="361">
        <f t="shared" si="33"/>
        <v>338</v>
      </c>
      <c r="CG26" s="362">
        <f>CG21+CG20</f>
        <v>339</v>
      </c>
      <c r="CH26" s="361">
        <f>CH21+CH20</f>
        <v>363</v>
      </c>
      <c r="CI26" s="361">
        <f t="shared" ref="CI26:CR26" si="34">CI21+CI20</f>
        <v>364</v>
      </c>
      <c r="CJ26" s="361">
        <f t="shared" si="34"/>
        <v>365</v>
      </c>
      <c r="CK26" s="361">
        <f t="shared" si="34"/>
        <v>366</v>
      </c>
      <c r="CL26" s="361">
        <f t="shared" si="34"/>
        <v>367</v>
      </c>
      <c r="CM26" s="361">
        <f t="shared" si="34"/>
        <v>368</v>
      </c>
      <c r="CN26" s="361">
        <f t="shared" si="34"/>
        <v>369</v>
      </c>
      <c r="CO26" s="361">
        <f t="shared" si="34"/>
        <v>370</v>
      </c>
      <c r="CP26" s="361">
        <f t="shared" si="34"/>
        <v>371</v>
      </c>
      <c r="CQ26" s="361">
        <f t="shared" si="34"/>
        <v>372</v>
      </c>
      <c r="CR26" s="361">
        <f t="shared" si="34"/>
        <v>373</v>
      </c>
      <c r="CS26" s="362">
        <f>CS21+CS20</f>
        <v>374</v>
      </c>
    </row>
    <row r="27" spans="1:97" x14ac:dyDescent="0.25">
      <c r="T27" s="268"/>
      <c r="U27" s="28"/>
      <c r="V27" s="28"/>
      <c r="W27" s="28"/>
      <c r="X27" s="28"/>
      <c r="Y27" s="35"/>
      <c r="Z27" s="361"/>
      <c r="AA27" s="361"/>
      <c r="AB27" s="361">
        <f>AVERAGE(Z26:AB26)</f>
        <v>186.33333333333334</v>
      </c>
      <c r="AC27" s="361"/>
      <c r="AD27" s="361"/>
      <c r="AE27" s="361">
        <f>AVERAGE(AC26:AE26)</f>
        <v>197</v>
      </c>
      <c r="AF27" s="361"/>
      <c r="AG27" s="361"/>
      <c r="AH27" s="361">
        <f>AVERAGE(AF26:AH26)</f>
        <v>206</v>
      </c>
      <c r="AI27" s="361"/>
      <c r="AJ27" s="361"/>
      <c r="AK27" s="362">
        <f>AVERAGE(AI26:AK26)</f>
        <v>215</v>
      </c>
    </row>
    <row r="28" spans="1:97" s="340" customFormat="1" x14ac:dyDescent="0.25">
      <c r="A28" s="346" t="s">
        <v>122</v>
      </c>
      <c r="T28" s="348"/>
      <c r="U28" s="348"/>
      <c r="V28" s="348"/>
      <c r="W28" s="348"/>
      <c r="X28" s="348"/>
      <c r="Y28" s="341"/>
      <c r="AK28" s="341"/>
      <c r="AW28" s="341"/>
      <c r="BI28" s="341"/>
      <c r="BU28" s="341"/>
      <c r="CG28" s="341"/>
      <c r="CS28" s="341"/>
    </row>
    <row r="29" spans="1:97" s="340" customFormat="1" x14ac:dyDescent="0.25">
      <c r="A29" s="347" t="s">
        <v>121</v>
      </c>
      <c r="Y29" s="341"/>
      <c r="AK29" s="341"/>
      <c r="AW29" s="341"/>
      <c r="BI29" s="341"/>
      <c r="BU29" s="341"/>
      <c r="CG29" s="341"/>
      <c r="CS29" s="341"/>
    </row>
    <row r="30" spans="1:97" s="333" customFormat="1" x14ac:dyDescent="0.25">
      <c r="A30" s="335" t="s">
        <v>117</v>
      </c>
      <c r="N30" s="333">
        <f>N10/N$14</f>
        <v>0.92307692307692313</v>
      </c>
      <c r="O30" s="333">
        <f t="shared" ref="O30:T30" si="35">O10/O$14</f>
        <v>0.88888888888888884</v>
      </c>
      <c r="P30" s="333">
        <f t="shared" si="35"/>
        <v>0.67796610169491522</v>
      </c>
      <c r="Q30" s="333">
        <f t="shared" si="35"/>
        <v>0.80327868852459017</v>
      </c>
      <c r="R30" s="333">
        <f t="shared" si="35"/>
        <v>0.76521739130434785</v>
      </c>
      <c r="S30" s="333">
        <f t="shared" si="35"/>
        <v>0.80921052631578949</v>
      </c>
      <c r="T30" s="333">
        <f t="shared" si="35"/>
        <v>0.83908045977011492</v>
      </c>
      <c r="U30" s="336">
        <v>0.82</v>
      </c>
      <c r="V30" s="336">
        <f>U30</f>
        <v>0.82</v>
      </c>
      <c r="W30" s="336">
        <f t="shared" ref="W30:CH31" si="36">V30</f>
        <v>0.82</v>
      </c>
      <c r="X30" s="336">
        <f t="shared" si="36"/>
        <v>0.82</v>
      </c>
      <c r="Y30" s="337">
        <f t="shared" si="36"/>
        <v>0.82</v>
      </c>
      <c r="Z30" s="336">
        <f t="shared" si="36"/>
        <v>0.82</v>
      </c>
      <c r="AA30" s="336">
        <f t="shared" si="36"/>
        <v>0.82</v>
      </c>
      <c r="AB30" s="336">
        <f t="shared" si="36"/>
        <v>0.82</v>
      </c>
      <c r="AC30" s="336">
        <f t="shared" si="36"/>
        <v>0.82</v>
      </c>
      <c r="AD30" s="336">
        <f t="shared" si="36"/>
        <v>0.82</v>
      </c>
      <c r="AE30" s="336">
        <f t="shared" si="36"/>
        <v>0.82</v>
      </c>
      <c r="AF30" s="336">
        <f t="shared" si="36"/>
        <v>0.82</v>
      </c>
      <c r="AG30" s="336">
        <f t="shared" si="36"/>
        <v>0.82</v>
      </c>
      <c r="AH30" s="336">
        <f t="shared" si="36"/>
        <v>0.82</v>
      </c>
      <c r="AI30" s="336">
        <f t="shared" si="36"/>
        <v>0.82</v>
      </c>
      <c r="AJ30" s="336">
        <f t="shared" si="36"/>
        <v>0.82</v>
      </c>
      <c r="AK30" s="337">
        <f t="shared" si="36"/>
        <v>0.82</v>
      </c>
      <c r="AL30" s="336">
        <f t="shared" si="36"/>
        <v>0.82</v>
      </c>
      <c r="AM30" s="336">
        <f t="shared" si="36"/>
        <v>0.82</v>
      </c>
      <c r="AN30" s="336">
        <f t="shared" si="36"/>
        <v>0.82</v>
      </c>
      <c r="AO30" s="336">
        <f t="shared" si="36"/>
        <v>0.82</v>
      </c>
      <c r="AP30" s="336">
        <f t="shared" si="36"/>
        <v>0.82</v>
      </c>
      <c r="AQ30" s="336">
        <f t="shared" si="36"/>
        <v>0.82</v>
      </c>
      <c r="AR30" s="336">
        <f t="shared" si="36"/>
        <v>0.82</v>
      </c>
      <c r="AS30" s="336">
        <f t="shared" si="36"/>
        <v>0.82</v>
      </c>
      <c r="AT30" s="336">
        <f t="shared" si="36"/>
        <v>0.82</v>
      </c>
      <c r="AU30" s="336">
        <f t="shared" si="36"/>
        <v>0.82</v>
      </c>
      <c r="AV30" s="336">
        <f t="shared" si="36"/>
        <v>0.82</v>
      </c>
      <c r="AW30" s="337">
        <f t="shared" si="36"/>
        <v>0.82</v>
      </c>
      <c r="AX30" s="336">
        <f t="shared" si="36"/>
        <v>0.82</v>
      </c>
      <c r="AY30" s="336">
        <f t="shared" si="36"/>
        <v>0.82</v>
      </c>
      <c r="AZ30" s="336">
        <f t="shared" si="36"/>
        <v>0.82</v>
      </c>
      <c r="BA30" s="336">
        <f t="shared" si="36"/>
        <v>0.82</v>
      </c>
      <c r="BB30" s="336">
        <f t="shared" si="36"/>
        <v>0.82</v>
      </c>
      <c r="BC30" s="336">
        <f t="shared" si="36"/>
        <v>0.82</v>
      </c>
      <c r="BD30" s="336">
        <f t="shared" si="36"/>
        <v>0.82</v>
      </c>
      <c r="BE30" s="336">
        <f t="shared" si="36"/>
        <v>0.82</v>
      </c>
      <c r="BF30" s="336">
        <f t="shared" si="36"/>
        <v>0.82</v>
      </c>
      <c r="BG30" s="336">
        <f t="shared" si="36"/>
        <v>0.82</v>
      </c>
      <c r="BH30" s="336">
        <f t="shared" si="36"/>
        <v>0.82</v>
      </c>
      <c r="BI30" s="337">
        <f t="shared" si="36"/>
        <v>0.82</v>
      </c>
      <c r="BJ30" s="336">
        <f t="shared" si="36"/>
        <v>0.82</v>
      </c>
      <c r="BK30" s="336">
        <f t="shared" si="36"/>
        <v>0.82</v>
      </c>
      <c r="BL30" s="336">
        <f t="shared" si="36"/>
        <v>0.82</v>
      </c>
      <c r="BM30" s="336">
        <f t="shared" si="36"/>
        <v>0.82</v>
      </c>
      <c r="BN30" s="336">
        <f t="shared" si="36"/>
        <v>0.82</v>
      </c>
      <c r="BO30" s="336">
        <f t="shared" si="36"/>
        <v>0.82</v>
      </c>
      <c r="BP30" s="336">
        <f t="shared" si="36"/>
        <v>0.82</v>
      </c>
      <c r="BQ30" s="336">
        <f t="shared" si="36"/>
        <v>0.82</v>
      </c>
      <c r="BR30" s="336">
        <f t="shared" si="36"/>
        <v>0.82</v>
      </c>
      <c r="BS30" s="336">
        <f t="shared" si="36"/>
        <v>0.82</v>
      </c>
      <c r="BT30" s="336">
        <f t="shared" si="36"/>
        <v>0.82</v>
      </c>
      <c r="BU30" s="337">
        <f t="shared" si="36"/>
        <v>0.82</v>
      </c>
      <c r="BV30" s="336">
        <f t="shared" si="36"/>
        <v>0.82</v>
      </c>
      <c r="BW30" s="336">
        <f t="shared" si="36"/>
        <v>0.82</v>
      </c>
      <c r="BX30" s="336">
        <f t="shared" si="36"/>
        <v>0.82</v>
      </c>
      <c r="BY30" s="336">
        <f t="shared" si="36"/>
        <v>0.82</v>
      </c>
      <c r="BZ30" s="336">
        <f t="shared" si="36"/>
        <v>0.82</v>
      </c>
      <c r="CA30" s="336">
        <f t="shared" si="36"/>
        <v>0.82</v>
      </c>
      <c r="CB30" s="336">
        <f t="shared" si="36"/>
        <v>0.82</v>
      </c>
      <c r="CC30" s="336">
        <f t="shared" si="36"/>
        <v>0.82</v>
      </c>
      <c r="CD30" s="336">
        <f t="shared" si="36"/>
        <v>0.82</v>
      </c>
      <c r="CE30" s="336">
        <f t="shared" si="36"/>
        <v>0.82</v>
      </c>
      <c r="CF30" s="336">
        <f t="shared" si="36"/>
        <v>0.82</v>
      </c>
      <c r="CG30" s="337">
        <f t="shared" si="36"/>
        <v>0.82</v>
      </c>
      <c r="CH30" s="336">
        <f t="shared" si="36"/>
        <v>0.82</v>
      </c>
      <c r="CI30" s="336">
        <f t="shared" ref="CI30:CS33" si="37">CH30</f>
        <v>0.82</v>
      </c>
      <c r="CJ30" s="336">
        <f t="shared" si="37"/>
        <v>0.82</v>
      </c>
      <c r="CK30" s="336">
        <f t="shared" si="37"/>
        <v>0.82</v>
      </c>
      <c r="CL30" s="336">
        <f t="shared" si="37"/>
        <v>0.82</v>
      </c>
      <c r="CM30" s="336">
        <f t="shared" si="37"/>
        <v>0.82</v>
      </c>
      <c r="CN30" s="336">
        <f t="shared" si="37"/>
        <v>0.82</v>
      </c>
      <c r="CO30" s="336">
        <f t="shared" si="37"/>
        <v>0.82</v>
      </c>
      <c r="CP30" s="336">
        <f t="shared" si="37"/>
        <v>0.82</v>
      </c>
      <c r="CQ30" s="336">
        <f t="shared" si="37"/>
        <v>0.82</v>
      </c>
      <c r="CR30" s="336">
        <f t="shared" si="37"/>
        <v>0.82</v>
      </c>
      <c r="CS30" s="337">
        <f t="shared" si="37"/>
        <v>0.82</v>
      </c>
    </row>
    <row r="31" spans="1:97" s="333" customFormat="1" x14ac:dyDescent="0.25">
      <c r="A31" s="335" t="s">
        <v>118</v>
      </c>
      <c r="N31" s="333">
        <f t="shared" ref="N31:T31" si="38">N11/N$14</f>
        <v>7.6923076923076927E-2</v>
      </c>
      <c r="O31" s="333">
        <f t="shared" si="38"/>
        <v>0.1111111111111111</v>
      </c>
      <c r="P31" s="333">
        <f>P11/P$14</f>
        <v>0.23728813559322035</v>
      </c>
      <c r="Q31" s="333">
        <f t="shared" si="38"/>
        <v>0.14754098360655737</v>
      </c>
      <c r="R31" s="333">
        <f t="shared" si="38"/>
        <v>0.16521739130434782</v>
      </c>
      <c r="S31" s="333">
        <f t="shared" si="38"/>
        <v>0.13157894736842105</v>
      </c>
      <c r="T31" s="333">
        <f t="shared" si="38"/>
        <v>0.11494252873563218</v>
      </c>
      <c r="U31" s="336">
        <v>0.12</v>
      </c>
      <c r="V31" s="336">
        <f t="shared" ref="V31:AK33" si="39">U31</f>
        <v>0.12</v>
      </c>
      <c r="W31" s="336">
        <f t="shared" si="39"/>
        <v>0.12</v>
      </c>
      <c r="X31" s="336">
        <f t="shared" si="39"/>
        <v>0.12</v>
      </c>
      <c r="Y31" s="337">
        <f t="shared" si="39"/>
        <v>0.12</v>
      </c>
      <c r="Z31" s="336">
        <f t="shared" si="39"/>
        <v>0.12</v>
      </c>
      <c r="AA31" s="336">
        <f t="shared" si="39"/>
        <v>0.12</v>
      </c>
      <c r="AB31" s="336">
        <f t="shared" si="39"/>
        <v>0.12</v>
      </c>
      <c r="AC31" s="336">
        <f t="shared" si="39"/>
        <v>0.12</v>
      </c>
      <c r="AD31" s="336">
        <f t="shared" si="39"/>
        <v>0.12</v>
      </c>
      <c r="AE31" s="336">
        <f t="shared" si="39"/>
        <v>0.12</v>
      </c>
      <c r="AF31" s="336">
        <f t="shared" si="39"/>
        <v>0.12</v>
      </c>
      <c r="AG31" s="336">
        <f t="shared" si="39"/>
        <v>0.12</v>
      </c>
      <c r="AH31" s="336">
        <f t="shared" si="39"/>
        <v>0.12</v>
      </c>
      <c r="AI31" s="336">
        <f t="shared" si="39"/>
        <v>0.12</v>
      </c>
      <c r="AJ31" s="336">
        <f t="shared" si="39"/>
        <v>0.12</v>
      </c>
      <c r="AK31" s="337">
        <f t="shared" si="39"/>
        <v>0.12</v>
      </c>
      <c r="AL31" s="336">
        <f t="shared" si="36"/>
        <v>0.12</v>
      </c>
      <c r="AM31" s="336">
        <f t="shared" si="36"/>
        <v>0.12</v>
      </c>
      <c r="AN31" s="336">
        <f t="shared" si="36"/>
        <v>0.12</v>
      </c>
      <c r="AO31" s="336">
        <f t="shared" si="36"/>
        <v>0.12</v>
      </c>
      <c r="AP31" s="336">
        <f t="shared" si="36"/>
        <v>0.12</v>
      </c>
      <c r="AQ31" s="336">
        <f t="shared" si="36"/>
        <v>0.12</v>
      </c>
      <c r="AR31" s="336">
        <f t="shared" si="36"/>
        <v>0.12</v>
      </c>
      <c r="AS31" s="336">
        <f t="shared" si="36"/>
        <v>0.12</v>
      </c>
      <c r="AT31" s="336">
        <f t="shared" si="36"/>
        <v>0.12</v>
      </c>
      <c r="AU31" s="336">
        <f t="shared" si="36"/>
        <v>0.12</v>
      </c>
      <c r="AV31" s="336">
        <f t="shared" si="36"/>
        <v>0.12</v>
      </c>
      <c r="AW31" s="337">
        <f t="shared" si="36"/>
        <v>0.12</v>
      </c>
      <c r="AX31" s="336">
        <f t="shared" si="36"/>
        <v>0.12</v>
      </c>
      <c r="AY31" s="336">
        <f t="shared" si="36"/>
        <v>0.12</v>
      </c>
      <c r="AZ31" s="336">
        <f t="shared" si="36"/>
        <v>0.12</v>
      </c>
      <c r="BA31" s="336">
        <f t="shared" si="36"/>
        <v>0.12</v>
      </c>
      <c r="BB31" s="336">
        <f t="shared" si="36"/>
        <v>0.12</v>
      </c>
      <c r="BC31" s="336">
        <f t="shared" si="36"/>
        <v>0.12</v>
      </c>
      <c r="BD31" s="336">
        <f t="shared" si="36"/>
        <v>0.12</v>
      </c>
      <c r="BE31" s="336">
        <f t="shared" si="36"/>
        <v>0.12</v>
      </c>
      <c r="BF31" s="336">
        <f t="shared" si="36"/>
        <v>0.12</v>
      </c>
      <c r="BG31" s="336">
        <f t="shared" si="36"/>
        <v>0.12</v>
      </c>
      <c r="BH31" s="336">
        <f t="shared" si="36"/>
        <v>0.12</v>
      </c>
      <c r="BI31" s="337">
        <f t="shared" si="36"/>
        <v>0.12</v>
      </c>
      <c r="BJ31" s="336">
        <f t="shared" si="36"/>
        <v>0.12</v>
      </c>
      <c r="BK31" s="336">
        <f t="shared" si="36"/>
        <v>0.12</v>
      </c>
      <c r="BL31" s="336">
        <f t="shared" si="36"/>
        <v>0.12</v>
      </c>
      <c r="BM31" s="336">
        <f t="shared" si="36"/>
        <v>0.12</v>
      </c>
      <c r="BN31" s="336">
        <f t="shared" si="36"/>
        <v>0.12</v>
      </c>
      <c r="BO31" s="336">
        <f t="shared" si="36"/>
        <v>0.12</v>
      </c>
      <c r="BP31" s="336">
        <f t="shared" si="36"/>
        <v>0.12</v>
      </c>
      <c r="BQ31" s="336">
        <f t="shared" si="36"/>
        <v>0.12</v>
      </c>
      <c r="BR31" s="336">
        <f t="shared" si="36"/>
        <v>0.12</v>
      </c>
      <c r="BS31" s="336">
        <f t="shared" si="36"/>
        <v>0.12</v>
      </c>
      <c r="BT31" s="336">
        <f t="shared" si="36"/>
        <v>0.12</v>
      </c>
      <c r="BU31" s="337">
        <f t="shared" si="36"/>
        <v>0.12</v>
      </c>
      <c r="BV31" s="336">
        <f t="shared" si="36"/>
        <v>0.12</v>
      </c>
      <c r="BW31" s="336">
        <f t="shared" si="36"/>
        <v>0.12</v>
      </c>
      <c r="BX31" s="336">
        <f t="shared" si="36"/>
        <v>0.12</v>
      </c>
      <c r="BY31" s="336">
        <f t="shared" si="36"/>
        <v>0.12</v>
      </c>
      <c r="BZ31" s="336">
        <f t="shared" si="36"/>
        <v>0.12</v>
      </c>
      <c r="CA31" s="336">
        <f t="shared" si="36"/>
        <v>0.12</v>
      </c>
      <c r="CB31" s="336">
        <f t="shared" si="36"/>
        <v>0.12</v>
      </c>
      <c r="CC31" s="336">
        <f t="shared" si="36"/>
        <v>0.12</v>
      </c>
      <c r="CD31" s="336">
        <f t="shared" si="36"/>
        <v>0.12</v>
      </c>
      <c r="CE31" s="336">
        <f t="shared" si="36"/>
        <v>0.12</v>
      </c>
      <c r="CF31" s="336">
        <f t="shared" si="36"/>
        <v>0.12</v>
      </c>
      <c r="CG31" s="337">
        <f t="shared" si="36"/>
        <v>0.12</v>
      </c>
      <c r="CH31" s="336">
        <f t="shared" si="36"/>
        <v>0.12</v>
      </c>
      <c r="CI31" s="336">
        <f t="shared" si="37"/>
        <v>0.12</v>
      </c>
      <c r="CJ31" s="336">
        <f t="shared" si="37"/>
        <v>0.12</v>
      </c>
      <c r="CK31" s="336">
        <f t="shared" si="37"/>
        <v>0.12</v>
      </c>
      <c r="CL31" s="336">
        <f t="shared" si="37"/>
        <v>0.12</v>
      </c>
      <c r="CM31" s="336">
        <f t="shared" si="37"/>
        <v>0.12</v>
      </c>
      <c r="CN31" s="336">
        <f t="shared" si="37"/>
        <v>0.12</v>
      </c>
      <c r="CO31" s="336">
        <f t="shared" si="37"/>
        <v>0.12</v>
      </c>
      <c r="CP31" s="336">
        <f t="shared" si="37"/>
        <v>0.12</v>
      </c>
      <c r="CQ31" s="336">
        <f t="shared" si="37"/>
        <v>0.12</v>
      </c>
      <c r="CR31" s="336">
        <f t="shared" si="37"/>
        <v>0.12</v>
      </c>
      <c r="CS31" s="337">
        <f t="shared" si="37"/>
        <v>0.12</v>
      </c>
    </row>
    <row r="32" spans="1:97" s="333" customFormat="1" x14ac:dyDescent="0.25">
      <c r="A32" s="335" t="s">
        <v>119</v>
      </c>
      <c r="N32" s="333">
        <f t="shared" ref="N32:T32" si="40">N12/N$14</f>
        <v>0</v>
      </c>
      <c r="O32" s="333">
        <f t="shared" si="40"/>
        <v>0</v>
      </c>
      <c r="P32" s="333">
        <f t="shared" si="40"/>
        <v>5.0847457627118647E-2</v>
      </c>
      <c r="Q32" s="333">
        <f t="shared" si="40"/>
        <v>1.6393442622950821E-2</v>
      </c>
      <c r="R32" s="333">
        <f t="shared" si="40"/>
        <v>5.2173913043478258E-2</v>
      </c>
      <c r="S32" s="333">
        <f t="shared" si="40"/>
        <v>3.9473684210526314E-2</v>
      </c>
      <c r="T32" s="333">
        <f t="shared" si="40"/>
        <v>2.2988505747126436E-2</v>
      </c>
      <c r="U32" s="336">
        <v>0.04</v>
      </c>
      <c r="V32" s="336">
        <f t="shared" si="39"/>
        <v>0.04</v>
      </c>
      <c r="W32" s="336">
        <f t="shared" ref="W32:CH33" si="41">V32</f>
        <v>0.04</v>
      </c>
      <c r="X32" s="336">
        <f t="shared" si="41"/>
        <v>0.04</v>
      </c>
      <c r="Y32" s="337">
        <f t="shared" si="41"/>
        <v>0.04</v>
      </c>
      <c r="Z32" s="336">
        <f t="shared" si="41"/>
        <v>0.04</v>
      </c>
      <c r="AA32" s="336">
        <f t="shared" si="41"/>
        <v>0.04</v>
      </c>
      <c r="AB32" s="336">
        <f t="shared" si="41"/>
        <v>0.04</v>
      </c>
      <c r="AC32" s="336">
        <f t="shared" si="41"/>
        <v>0.04</v>
      </c>
      <c r="AD32" s="336">
        <f t="shared" si="41"/>
        <v>0.04</v>
      </c>
      <c r="AE32" s="336">
        <f t="shared" si="41"/>
        <v>0.04</v>
      </c>
      <c r="AF32" s="336">
        <f t="shared" si="41"/>
        <v>0.04</v>
      </c>
      <c r="AG32" s="336">
        <f t="shared" si="41"/>
        <v>0.04</v>
      </c>
      <c r="AH32" s="336">
        <f t="shared" si="41"/>
        <v>0.04</v>
      </c>
      <c r="AI32" s="336">
        <f t="shared" si="41"/>
        <v>0.04</v>
      </c>
      <c r="AJ32" s="336">
        <f t="shared" si="41"/>
        <v>0.04</v>
      </c>
      <c r="AK32" s="337">
        <f t="shared" si="41"/>
        <v>0.04</v>
      </c>
      <c r="AL32" s="336">
        <f t="shared" si="41"/>
        <v>0.04</v>
      </c>
      <c r="AM32" s="336">
        <f t="shared" si="41"/>
        <v>0.04</v>
      </c>
      <c r="AN32" s="336">
        <f t="shared" si="41"/>
        <v>0.04</v>
      </c>
      <c r="AO32" s="336">
        <f t="shared" si="41"/>
        <v>0.04</v>
      </c>
      <c r="AP32" s="336">
        <f t="shared" si="41"/>
        <v>0.04</v>
      </c>
      <c r="AQ32" s="336">
        <f t="shared" si="41"/>
        <v>0.04</v>
      </c>
      <c r="AR32" s="336">
        <f t="shared" si="41"/>
        <v>0.04</v>
      </c>
      <c r="AS32" s="336">
        <f t="shared" si="41"/>
        <v>0.04</v>
      </c>
      <c r="AT32" s="336">
        <f t="shared" si="41"/>
        <v>0.04</v>
      </c>
      <c r="AU32" s="336">
        <f t="shared" si="41"/>
        <v>0.04</v>
      </c>
      <c r="AV32" s="336">
        <f t="shared" si="41"/>
        <v>0.04</v>
      </c>
      <c r="AW32" s="337">
        <f t="shared" si="41"/>
        <v>0.04</v>
      </c>
      <c r="AX32" s="336">
        <f t="shared" si="41"/>
        <v>0.04</v>
      </c>
      <c r="AY32" s="336">
        <f t="shared" si="41"/>
        <v>0.04</v>
      </c>
      <c r="AZ32" s="336">
        <f t="shared" si="41"/>
        <v>0.04</v>
      </c>
      <c r="BA32" s="336">
        <f t="shared" si="41"/>
        <v>0.04</v>
      </c>
      <c r="BB32" s="336">
        <f t="shared" si="41"/>
        <v>0.04</v>
      </c>
      <c r="BC32" s="336">
        <f t="shared" si="41"/>
        <v>0.04</v>
      </c>
      <c r="BD32" s="336">
        <f t="shared" si="41"/>
        <v>0.04</v>
      </c>
      <c r="BE32" s="336">
        <f t="shared" si="41"/>
        <v>0.04</v>
      </c>
      <c r="BF32" s="336">
        <f t="shared" si="41"/>
        <v>0.04</v>
      </c>
      <c r="BG32" s="336">
        <f t="shared" si="41"/>
        <v>0.04</v>
      </c>
      <c r="BH32" s="336">
        <f t="shared" si="41"/>
        <v>0.04</v>
      </c>
      <c r="BI32" s="337">
        <f t="shared" si="41"/>
        <v>0.04</v>
      </c>
      <c r="BJ32" s="336">
        <f t="shared" si="41"/>
        <v>0.04</v>
      </c>
      <c r="BK32" s="336">
        <f t="shared" si="41"/>
        <v>0.04</v>
      </c>
      <c r="BL32" s="336">
        <f t="shared" si="41"/>
        <v>0.04</v>
      </c>
      <c r="BM32" s="336">
        <f t="shared" si="41"/>
        <v>0.04</v>
      </c>
      <c r="BN32" s="336">
        <f t="shared" si="41"/>
        <v>0.04</v>
      </c>
      <c r="BO32" s="336">
        <f t="shared" si="41"/>
        <v>0.04</v>
      </c>
      <c r="BP32" s="336">
        <f t="shared" si="41"/>
        <v>0.04</v>
      </c>
      <c r="BQ32" s="336">
        <f t="shared" si="41"/>
        <v>0.04</v>
      </c>
      <c r="BR32" s="336">
        <f t="shared" si="41"/>
        <v>0.04</v>
      </c>
      <c r="BS32" s="336">
        <f t="shared" si="41"/>
        <v>0.04</v>
      </c>
      <c r="BT32" s="336">
        <f t="shared" si="41"/>
        <v>0.04</v>
      </c>
      <c r="BU32" s="337">
        <f t="shared" si="41"/>
        <v>0.04</v>
      </c>
      <c r="BV32" s="336">
        <f t="shared" si="41"/>
        <v>0.04</v>
      </c>
      <c r="BW32" s="336">
        <f t="shared" si="41"/>
        <v>0.04</v>
      </c>
      <c r="BX32" s="336">
        <f t="shared" si="41"/>
        <v>0.04</v>
      </c>
      <c r="BY32" s="336">
        <f t="shared" si="41"/>
        <v>0.04</v>
      </c>
      <c r="BZ32" s="336">
        <f t="shared" si="41"/>
        <v>0.04</v>
      </c>
      <c r="CA32" s="336">
        <f t="shared" si="41"/>
        <v>0.04</v>
      </c>
      <c r="CB32" s="336">
        <f t="shared" si="41"/>
        <v>0.04</v>
      </c>
      <c r="CC32" s="336">
        <f t="shared" si="41"/>
        <v>0.04</v>
      </c>
      <c r="CD32" s="336">
        <f t="shared" si="41"/>
        <v>0.04</v>
      </c>
      <c r="CE32" s="336">
        <f t="shared" si="41"/>
        <v>0.04</v>
      </c>
      <c r="CF32" s="336">
        <f t="shared" si="41"/>
        <v>0.04</v>
      </c>
      <c r="CG32" s="337">
        <f t="shared" si="41"/>
        <v>0.04</v>
      </c>
      <c r="CH32" s="336">
        <f t="shared" si="41"/>
        <v>0.04</v>
      </c>
      <c r="CI32" s="336">
        <f t="shared" si="37"/>
        <v>0.04</v>
      </c>
      <c r="CJ32" s="336">
        <f t="shared" si="37"/>
        <v>0.04</v>
      </c>
      <c r="CK32" s="336">
        <f t="shared" si="37"/>
        <v>0.04</v>
      </c>
      <c r="CL32" s="336">
        <f t="shared" si="37"/>
        <v>0.04</v>
      </c>
      <c r="CM32" s="336">
        <f t="shared" si="37"/>
        <v>0.04</v>
      </c>
      <c r="CN32" s="336">
        <f t="shared" si="37"/>
        <v>0.04</v>
      </c>
      <c r="CO32" s="336">
        <f t="shared" si="37"/>
        <v>0.04</v>
      </c>
      <c r="CP32" s="336">
        <f t="shared" si="37"/>
        <v>0.04</v>
      </c>
      <c r="CQ32" s="336">
        <f t="shared" si="37"/>
        <v>0.04</v>
      </c>
      <c r="CR32" s="336">
        <f t="shared" si="37"/>
        <v>0.04</v>
      </c>
      <c r="CS32" s="337">
        <f t="shared" si="37"/>
        <v>0.04</v>
      </c>
    </row>
    <row r="33" spans="1:97" s="333" customFormat="1" x14ac:dyDescent="0.25">
      <c r="A33" s="335" t="s">
        <v>120</v>
      </c>
      <c r="N33" s="333">
        <f t="shared" ref="N33:T33" si="42">N13/N$14</f>
        <v>0</v>
      </c>
      <c r="O33" s="333">
        <f t="shared" si="42"/>
        <v>0</v>
      </c>
      <c r="P33" s="333">
        <f t="shared" si="42"/>
        <v>3.3898305084745763E-2</v>
      </c>
      <c r="Q33" s="333">
        <f t="shared" si="42"/>
        <v>3.2786885245901641E-2</v>
      </c>
      <c r="R33" s="333">
        <f t="shared" si="42"/>
        <v>1.7391304347826087E-2</v>
      </c>
      <c r="S33" s="333">
        <f t="shared" si="42"/>
        <v>1.9736842105263157E-2</v>
      </c>
      <c r="T33" s="333">
        <f t="shared" si="42"/>
        <v>2.2988505747126436E-2</v>
      </c>
      <c r="U33" s="336">
        <f>1-SUM(U30:U32)</f>
        <v>2.0000000000000018E-2</v>
      </c>
      <c r="V33" s="336">
        <f t="shared" si="39"/>
        <v>2.0000000000000018E-2</v>
      </c>
      <c r="W33" s="336">
        <f t="shared" si="41"/>
        <v>2.0000000000000018E-2</v>
      </c>
      <c r="X33" s="336">
        <f t="shared" si="41"/>
        <v>2.0000000000000018E-2</v>
      </c>
      <c r="Y33" s="337">
        <f t="shared" si="41"/>
        <v>2.0000000000000018E-2</v>
      </c>
      <c r="Z33" s="336">
        <f t="shared" si="41"/>
        <v>2.0000000000000018E-2</v>
      </c>
      <c r="AA33" s="336">
        <f t="shared" si="41"/>
        <v>2.0000000000000018E-2</v>
      </c>
      <c r="AB33" s="336">
        <f t="shared" si="41"/>
        <v>2.0000000000000018E-2</v>
      </c>
      <c r="AC33" s="336">
        <f t="shared" si="41"/>
        <v>2.0000000000000018E-2</v>
      </c>
      <c r="AD33" s="336">
        <f t="shared" si="41"/>
        <v>2.0000000000000018E-2</v>
      </c>
      <c r="AE33" s="336">
        <f t="shared" si="41"/>
        <v>2.0000000000000018E-2</v>
      </c>
      <c r="AF33" s="336">
        <f t="shared" si="41"/>
        <v>2.0000000000000018E-2</v>
      </c>
      <c r="AG33" s="336">
        <f t="shared" si="41"/>
        <v>2.0000000000000018E-2</v>
      </c>
      <c r="AH33" s="336">
        <f t="shared" si="41"/>
        <v>2.0000000000000018E-2</v>
      </c>
      <c r="AI33" s="336">
        <f t="shared" si="41"/>
        <v>2.0000000000000018E-2</v>
      </c>
      <c r="AJ33" s="336">
        <f t="shared" si="41"/>
        <v>2.0000000000000018E-2</v>
      </c>
      <c r="AK33" s="337">
        <f t="shared" si="41"/>
        <v>2.0000000000000018E-2</v>
      </c>
      <c r="AL33" s="336">
        <f t="shared" si="41"/>
        <v>2.0000000000000018E-2</v>
      </c>
      <c r="AM33" s="336">
        <f t="shared" si="41"/>
        <v>2.0000000000000018E-2</v>
      </c>
      <c r="AN33" s="336">
        <f t="shared" si="41"/>
        <v>2.0000000000000018E-2</v>
      </c>
      <c r="AO33" s="336">
        <f t="shared" si="41"/>
        <v>2.0000000000000018E-2</v>
      </c>
      <c r="AP33" s="336">
        <f t="shared" si="41"/>
        <v>2.0000000000000018E-2</v>
      </c>
      <c r="AQ33" s="336">
        <f t="shared" si="41"/>
        <v>2.0000000000000018E-2</v>
      </c>
      <c r="AR33" s="336">
        <f t="shared" si="41"/>
        <v>2.0000000000000018E-2</v>
      </c>
      <c r="AS33" s="336">
        <f t="shared" si="41"/>
        <v>2.0000000000000018E-2</v>
      </c>
      <c r="AT33" s="336">
        <f t="shared" si="41"/>
        <v>2.0000000000000018E-2</v>
      </c>
      <c r="AU33" s="336">
        <f t="shared" si="41"/>
        <v>2.0000000000000018E-2</v>
      </c>
      <c r="AV33" s="336">
        <f t="shared" si="41"/>
        <v>2.0000000000000018E-2</v>
      </c>
      <c r="AW33" s="337">
        <f t="shared" si="41"/>
        <v>2.0000000000000018E-2</v>
      </c>
      <c r="AX33" s="336">
        <f t="shared" si="41"/>
        <v>2.0000000000000018E-2</v>
      </c>
      <c r="AY33" s="336">
        <f t="shared" si="41"/>
        <v>2.0000000000000018E-2</v>
      </c>
      <c r="AZ33" s="336">
        <f t="shared" si="41"/>
        <v>2.0000000000000018E-2</v>
      </c>
      <c r="BA33" s="336">
        <f t="shared" si="41"/>
        <v>2.0000000000000018E-2</v>
      </c>
      <c r="BB33" s="336">
        <f t="shared" si="41"/>
        <v>2.0000000000000018E-2</v>
      </c>
      <c r="BC33" s="336">
        <f t="shared" si="41"/>
        <v>2.0000000000000018E-2</v>
      </c>
      <c r="BD33" s="336">
        <f t="shared" si="41"/>
        <v>2.0000000000000018E-2</v>
      </c>
      <c r="BE33" s="336">
        <f t="shared" si="41"/>
        <v>2.0000000000000018E-2</v>
      </c>
      <c r="BF33" s="336">
        <f t="shared" si="41"/>
        <v>2.0000000000000018E-2</v>
      </c>
      <c r="BG33" s="336">
        <f t="shared" si="41"/>
        <v>2.0000000000000018E-2</v>
      </c>
      <c r="BH33" s="336">
        <f t="shared" si="41"/>
        <v>2.0000000000000018E-2</v>
      </c>
      <c r="BI33" s="337">
        <f t="shared" si="41"/>
        <v>2.0000000000000018E-2</v>
      </c>
      <c r="BJ33" s="336">
        <f t="shared" si="41"/>
        <v>2.0000000000000018E-2</v>
      </c>
      <c r="BK33" s="336">
        <f t="shared" si="41"/>
        <v>2.0000000000000018E-2</v>
      </c>
      <c r="BL33" s="336">
        <f t="shared" si="41"/>
        <v>2.0000000000000018E-2</v>
      </c>
      <c r="BM33" s="336">
        <f t="shared" si="41"/>
        <v>2.0000000000000018E-2</v>
      </c>
      <c r="BN33" s="336">
        <f t="shared" si="41"/>
        <v>2.0000000000000018E-2</v>
      </c>
      <c r="BO33" s="336">
        <f t="shared" si="41"/>
        <v>2.0000000000000018E-2</v>
      </c>
      <c r="BP33" s="336">
        <f t="shared" si="41"/>
        <v>2.0000000000000018E-2</v>
      </c>
      <c r="BQ33" s="336">
        <f t="shared" si="41"/>
        <v>2.0000000000000018E-2</v>
      </c>
      <c r="BR33" s="336">
        <f t="shared" si="41"/>
        <v>2.0000000000000018E-2</v>
      </c>
      <c r="BS33" s="336">
        <f t="shared" si="41"/>
        <v>2.0000000000000018E-2</v>
      </c>
      <c r="BT33" s="336">
        <f t="shared" si="41"/>
        <v>2.0000000000000018E-2</v>
      </c>
      <c r="BU33" s="337">
        <f t="shared" si="41"/>
        <v>2.0000000000000018E-2</v>
      </c>
      <c r="BV33" s="336">
        <f t="shared" si="41"/>
        <v>2.0000000000000018E-2</v>
      </c>
      <c r="BW33" s="336">
        <f t="shared" si="41"/>
        <v>2.0000000000000018E-2</v>
      </c>
      <c r="BX33" s="336">
        <f t="shared" si="41"/>
        <v>2.0000000000000018E-2</v>
      </c>
      <c r="BY33" s="336">
        <f t="shared" si="41"/>
        <v>2.0000000000000018E-2</v>
      </c>
      <c r="BZ33" s="336">
        <f t="shared" si="41"/>
        <v>2.0000000000000018E-2</v>
      </c>
      <c r="CA33" s="336">
        <f t="shared" si="41"/>
        <v>2.0000000000000018E-2</v>
      </c>
      <c r="CB33" s="336">
        <f t="shared" si="41"/>
        <v>2.0000000000000018E-2</v>
      </c>
      <c r="CC33" s="336">
        <f t="shared" si="41"/>
        <v>2.0000000000000018E-2</v>
      </c>
      <c r="CD33" s="336">
        <f t="shared" si="41"/>
        <v>2.0000000000000018E-2</v>
      </c>
      <c r="CE33" s="336">
        <f t="shared" si="41"/>
        <v>2.0000000000000018E-2</v>
      </c>
      <c r="CF33" s="336">
        <f t="shared" si="41"/>
        <v>2.0000000000000018E-2</v>
      </c>
      <c r="CG33" s="337">
        <f t="shared" si="41"/>
        <v>2.0000000000000018E-2</v>
      </c>
      <c r="CH33" s="336">
        <f t="shared" si="41"/>
        <v>2.0000000000000018E-2</v>
      </c>
      <c r="CI33" s="336">
        <f t="shared" si="37"/>
        <v>2.0000000000000018E-2</v>
      </c>
      <c r="CJ33" s="336">
        <f t="shared" si="37"/>
        <v>2.0000000000000018E-2</v>
      </c>
      <c r="CK33" s="336">
        <f t="shared" si="37"/>
        <v>2.0000000000000018E-2</v>
      </c>
      <c r="CL33" s="336">
        <f t="shared" si="37"/>
        <v>2.0000000000000018E-2</v>
      </c>
      <c r="CM33" s="336">
        <f t="shared" si="37"/>
        <v>2.0000000000000018E-2</v>
      </c>
      <c r="CN33" s="336">
        <f t="shared" si="37"/>
        <v>2.0000000000000018E-2</v>
      </c>
      <c r="CO33" s="336">
        <f t="shared" si="37"/>
        <v>2.0000000000000018E-2</v>
      </c>
      <c r="CP33" s="336">
        <f t="shared" si="37"/>
        <v>2.0000000000000018E-2</v>
      </c>
      <c r="CQ33" s="336">
        <f t="shared" si="37"/>
        <v>2.0000000000000018E-2</v>
      </c>
      <c r="CR33" s="336">
        <f t="shared" si="37"/>
        <v>2.0000000000000018E-2</v>
      </c>
      <c r="CS33" s="337">
        <f t="shared" si="37"/>
        <v>2.0000000000000018E-2</v>
      </c>
    </row>
    <row r="34" spans="1:97" s="1" customFormat="1" x14ac:dyDescent="0.25">
      <c r="A34" s="286" t="s">
        <v>95</v>
      </c>
      <c r="N34" s="291"/>
      <c r="O34" s="291"/>
      <c r="P34" s="291"/>
      <c r="Q34" s="291"/>
      <c r="R34" s="291"/>
      <c r="S34" s="291"/>
      <c r="T34" s="291"/>
      <c r="Y34" s="293"/>
      <c r="AK34" s="293"/>
      <c r="AW34" s="293"/>
      <c r="BI34" s="293"/>
      <c r="BU34" s="293"/>
      <c r="CG34" s="293"/>
      <c r="CS34" s="293"/>
    </row>
    <row r="36" spans="1:97" x14ac:dyDescent="0.25">
      <c r="A36" s="330" t="s">
        <v>125</v>
      </c>
    </row>
    <row r="37" spans="1:97" s="343" customFormat="1" x14ac:dyDescent="0.25">
      <c r="A37" s="342" t="s">
        <v>128</v>
      </c>
      <c r="U37" s="344">
        <v>2E-3</v>
      </c>
      <c r="V37" s="344">
        <v>3.0000000000000001E-3</v>
      </c>
      <c r="W37" s="344">
        <v>3.0000000000000001E-3</v>
      </c>
      <c r="X37" s="344">
        <v>3.0000000000000001E-3</v>
      </c>
      <c r="Y37" s="345">
        <v>4.0000000000000001E-3</v>
      </c>
      <c r="Z37" s="344">
        <v>3.0000000000000001E-3</v>
      </c>
      <c r="AA37" s="344">
        <v>3.0000000000000001E-3</v>
      </c>
      <c r="AB37" s="344">
        <v>3.0000000000000001E-3</v>
      </c>
      <c r="AC37" s="344">
        <v>3.5000000000000001E-3</v>
      </c>
      <c r="AD37" s="344">
        <v>3.5000000000000001E-3</v>
      </c>
      <c r="AE37" s="344">
        <v>3.5000000000000001E-3</v>
      </c>
      <c r="AF37" s="344">
        <v>3.5000000000000001E-3</v>
      </c>
      <c r="AG37" s="344">
        <v>3.5000000000000001E-3</v>
      </c>
      <c r="AH37" s="344">
        <v>3.5000000000000001E-3</v>
      </c>
      <c r="AI37" s="344">
        <v>3.5000000000000001E-3</v>
      </c>
      <c r="AJ37" s="344">
        <v>3.5000000000000001E-3</v>
      </c>
      <c r="AK37" s="345">
        <v>3.5000000000000001E-3</v>
      </c>
      <c r="AL37" s="344">
        <v>3.0000000000000001E-3</v>
      </c>
      <c r="AM37" s="344">
        <v>3.0000000000000001E-3</v>
      </c>
      <c r="AN37" s="344">
        <v>3.0000000000000001E-3</v>
      </c>
      <c r="AO37" s="344">
        <v>3.0000000000000001E-3</v>
      </c>
      <c r="AP37" s="344">
        <v>3.0000000000000001E-3</v>
      </c>
      <c r="AQ37" s="344">
        <v>3.0000000000000001E-3</v>
      </c>
      <c r="AR37" s="344">
        <v>3.0000000000000001E-3</v>
      </c>
      <c r="AS37" s="344">
        <v>3.0000000000000001E-3</v>
      </c>
      <c r="AT37" s="344">
        <v>3.0000000000000001E-3</v>
      </c>
      <c r="AU37" s="344">
        <v>3.0000000000000001E-3</v>
      </c>
      <c r="AV37" s="344">
        <v>3.0000000000000001E-3</v>
      </c>
      <c r="AW37" s="345">
        <v>3.0000000000000001E-3</v>
      </c>
      <c r="AX37" s="344">
        <v>3.0000000000000001E-3</v>
      </c>
      <c r="AY37" s="344">
        <v>3.0000000000000001E-3</v>
      </c>
      <c r="AZ37" s="344">
        <v>3.0000000000000001E-3</v>
      </c>
      <c r="BA37" s="344">
        <v>3.0000000000000001E-3</v>
      </c>
      <c r="BB37" s="344">
        <v>3.0000000000000001E-3</v>
      </c>
      <c r="BC37" s="344">
        <v>3.0000000000000001E-3</v>
      </c>
      <c r="BD37" s="344">
        <v>3.0000000000000001E-3</v>
      </c>
      <c r="BE37" s="344">
        <v>3.0000000000000001E-3</v>
      </c>
      <c r="BF37" s="344">
        <v>3.0000000000000001E-3</v>
      </c>
      <c r="BG37" s="344">
        <v>3.0000000000000001E-3</v>
      </c>
      <c r="BH37" s="344">
        <v>3.0000000000000001E-3</v>
      </c>
      <c r="BI37" s="345">
        <v>3.0000000000000001E-3</v>
      </c>
      <c r="BJ37" s="344">
        <v>3.0000000000000001E-3</v>
      </c>
      <c r="BK37" s="344">
        <v>3.0000000000000001E-3</v>
      </c>
      <c r="BL37" s="344">
        <v>3.0000000000000001E-3</v>
      </c>
      <c r="BM37" s="344">
        <v>3.0000000000000001E-3</v>
      </c>
      <c r="BN37" s="344">
        <v>3.0000000000000001E-3</v>
      </c>
      <c r="BO37" s="344">
        <v>3.0000000000000001E-3</v>
      </c>
      <c r="BP37" s="344">
        <v>3.0000000000000001E-3</v>
      </c>
      <c r="BQ37" s="344">
        <v>3.0000000000000001E-3</v>
      </c>
      <c r="BR37" s="344">
        <v>3.0000000000000001E-3</v>
      </c>
      <c r="BS37" s="344">
        <v>3.0000000000000001E-3</v>
      </c>
      <c r="BT37" s="344">
        <v>3.0000000000000001E-3</v>
      </c>
      <c r="BU37" s="345">
        <v>3.0000000000000001E-3</v>
      </c>
      <c r="BV37" s="344">
        <v>3.0000000000000001E-3</v>
      </c>
      <c r="BW37" s="344">
        <v>3.0000000000000001E-3</v>
      </c>
      <c r="BX37" s="344">
        <v>3.0000000000000001E-3</v>
      </c>
      <c r="BY37" s="344">
        <v>3.0000000000000001E-3</v>
      </c>
      <c r="BZ37" s="344">
        <v>3.0000000000000001E-3</v>
      </c>
      <c r="CA37" s="344">
        <v>3.0000000000000001E-3</v>
      </c>
      <c r="CB37" s="344">
        <v>3.0000000000000001E-3</v>
      </c>
      <c r="CC37" s="344">
        <v>3.0000000000000001E-3</v>
      </c>
      <c r="CD37" s="344">
        <v>3.0000000000000001E-3</v>
      </c>
      <c r="CE37" s="344">
        <v>3.0000000000000001E-3</v>
      </c>
      <c r="CF37" s="344">
        <v>3.0000000000000001E-3</v>
      </c>
      <c r="CG37" s="345">
        <v>3.0000000000000001E-3</v>
      </c>
      <c r="CH37" s="344">
        <v>3.0000000000000001E-3</v>
      </c>
      <c r="CI37" s="344">
        <v>3.0000000000000001E-3</v>
      </c>
      <c r="CJ37" s="344">
        <v>3.0000000000000001E-3</v>
      </c>
      <c r="CK37" s="344">
        <v>3.0000000000000001E-3</v>
      </c>
      <c r="CL37" s="344">
        <v>3.0000000000000001E-3</v>
      </c>
      <c r="CM37" s="344">
        <v>3.0000000000000001E-3</v>
      </c>
      <c r="CN37" s="344">
        <v>3.0000000000000001E-3</v>
      </c>
      <c r="CO37" s="344">
        <v>3.0000000000000001E-3</v>
      </c>
      <c r="CP37" s="344">
        <v>3.0000000000000001E-3</v>
      </c>
      <c r="CQ37" s="344">
        <v>3.0000000000000001E-3</v>
      </c>
      <c r="CR37" s="344">
        <v>3.0000000000000001E-3</v>
      </c>
      <c r="CS37" s="345">
        <v>3.0000000000000001E-3</v>
      </c>
    </row>
    <row r="38" spans="1:97" s="15" customFormat="1" x14ac:dyDescent="0.25">
      <c r="A38" s="287" t="s">
        <v>127</v>
      </c>
      <c r="N38" s="269"/>
      <c r="O38" s="269"/>
      <c r="P38" s="269"/>
      <c r="Q38" s="269"/>
      <c r="R38" s="269"/>
      <c r="S38" s="269"/>
      <c r="T38" s="269"/>
      <c r="U38" s="15">
        <f>ROUND(SUM('Total Agency'!I15:T15)*U37,0)</f>
        <v>8</v>
      </c>
      <c r="V38" s="15">
        <f>ROUND(SUM('Total Agency'!J15:U15)*V37,0)</f>
        <v>15</v>
      </c>
      <c r="W38" s="15">
        <f>ROUND(SUM('Total Agency'!K15:V15)*W37,0)</f>
        <v>18</v>
      </c>
      <c r="X38" s="15">
        <f>ROUND(SUM('Total Agency'!L15:W15)*X37,0)</f>
        <v>21</v>
      </c>
      <c r="Y38" s="96">
        <f>ROUND(SUM('Total Agency'!M15:X15)*Y37,0)</f>
        <v>33</v>
      </c>
      <c r="Z38" s="15">
        <f>ROUND(SUM('Total Agency'!N15:Y15)*Z37,0)</f>
        <v>29</v>
      </c>
      <c r="AA38" s="15">
        <f>ROUND(SUM('Total Agency'!O15:Z15)*AA37,0)</f>
        <v>29</v>
      </c>
      <c r="AB38" s="15">
        <f>ROUND(SUM('Total Agency'!P15:AA15)*AB37,0)</f>
        <v>32</v>
      </c>
      <c r="AC38" s="15">
        <f>ROUND(SUM('Total Agency'!Q15:AB15)*AC37,0)</f>
        <v>39</v>
      </c>
      <c r="AD38" s="15">
        <f>ROUND(SUM('Total Agency'!R15:AC15)*AD37,0)</f>
        <v>40</v>
      </c>
      <c r="AE38" s="15">
        <f>ROUND(SUM('Total Agency'!S15:AD15)*AE37,0)</f>
        <v>41</v>
      </c>
      <c r="AF38" s="15">
        <f>ROUND(SUM('Total Agency'!T15:AE15)*AF37,0)</f>
        <v>43</v>
      </c>
      <c r="AG38" s="15">
        <f>ROUND(SUM('Total Agency'!U15:AF15)*AG37,0)</f>
        <v>44</v>
      </c>
      <c r="AH38" s="15">
        <f>ROUND(SUM('Total Agency'!V15:AG15)*AH37,0)</f>
        <v>45</v>
      </c>
      <c r="AI38" s="15">
        <f>ROUND(SUM('Total Agency'!W15:AH15)*AI37,0)</f>
        <v>47</v>
      </c>
      <c r="AJ38" s="15">
        <f>ROUND(SUM('Total Agency'!X15:AI15)*AJ37,0)</f>
        <v>47</v>
      </c>
      <c r="AK38" s="96">
        <f>ROUND(SUM('Total Agency'!Y15:AJ15)*AK37,0)</f>
        <v>48</v>
      </c>
      <c r="AL38" s="15">
        <f>ROUND(SUM('Total Agency'!Z15:AK15)*AL37,0)</f>
        <v>42</v>
      </c>
      <c r="AM38" s="15">
        <f>ROUND(SUM('Total Agency'!AA15:AL15)*AM37,0)</f>
        <v>43</v>
      </c>
      <c r="AN38" s="15">
        <f>ROUND(SUM('Total Agency'!AB15:AM15)*AN37,0)</f>
        <v>41</v>
      </c>
      <c r="AO38" s="15">
        <f>ROUND(SUM('Total Agency'!AC15:AN15)*AO37,0)</f>
        <v>43</v>
      </c>
      <c r="AP38" s="15">
        <f>ROUND(SUM('Total Agency'!AD15:AO15)*AP37,0)</f>
        <v>44</v>
      </c>
      <c r="AQ38" s="15">
        <f>ROUND(SUM('Total Agency'!AE15:AP15)*AQ37,0)</f>
        <v>46</v>
      </c>
      <c r="AR38" s="15">
        <f>ROUND(SUM('Total Agency'!AF15:AQ15)*AR37,0)</f>
        <v>47</v>
      </c>
      <c r="AS38" s="15">
        <f>ROUND(SUM('Total Agency'!AG15:AR15)*AS37,0)</f>
        <v>48</v>
      </c>
      <c r="AT38" s="15">
        <f>ROUND(SUM('Total Agency'!AH15:AS15)*AT37,0)</f>
        <v>49</v>
      </c>
      <c r="AU38" s="15">
        <f>ROUND(SUM('Total Agency'!AI15:AT15)*AU37,0)</f>
        <v>50</v>
      </c>
      <c r="AV38" s="15">
        <f>ROUND(SUM('Total Agency'!AJ15:AU15)*AV37,0)</f>
        <v>51</v>
      </c>
      <c r="AW38" s="96">
        <f>ROUND(SUM('Total Agency'!AK15:AV15)*AW37,0)</f>
        <v>52</v>
      </c>
      <c r="AX38" s="15">
        <f>ROUND(SUM('Total Agency'!AL15:AW15)*AX37,0)</f>
        <v>53</v>
      </c>
      <c r="AY38" s="15">
        <f>ROUND(SUM('Total Agency'!AM15:AX15)*AY37,0)</f>
        <v>53</v>
      </c>
      <c r="AZ38" s="15">
        <f>ROUND(SUM('Total Agency'!AN15:AY15)*AZ37,0)</f>
        <v>54</v>
      </c>
      <c r="BA38" s="15">
        <f>ROUND(SUM('Total Agency'!AO15:AZ15)*BA37,0)</f>
        <v>55</v>
      </c>
      <c r="BB38" s="15">
        <f>ROUND(SUM('Total Agency'!AP15:BA15)*BB37,0)</f>
        <v>57</v>
      </c>
      <c r="BC38" s="15">
        <f>ROUND(SUM('Total Agency'!AQ15:BB15)*BC37,0)</f>
        <v>58</v>
      </c>
      <c r="BD38" s="15">
        <f>ROUND(SUM('Total Agency'!AR15:BC15)*BD37,0)</f>
        <v>59</v>
      </c>
      <c r="BE38" s="15">
        <f>ROUND(SUM('Total Agency'!AS15:BD15)*BE37,0)</f>
        <v>60</v>
      </c>
      <c r="BF38" s="15">
        <f>ROUND(SUM('Total Agency'!AT15:BE15)*BF37,0)</f>
        <v>62</v>
      </c>
      <c r="BG38" s="15">
        <f>ROUND(SUM('Total Agency'!AU15:BF15)*BG37,0)</f>
        <v>63</v>
      </c>
      <c r="BH38" s="15">
        <f>ROUND(SUM('Total Agency'!AV15:BG15)*BH37,0)</f>
        <v>64</v>
      </c>
      <c r="BI38" s="96">
        <f>ROUND(SUM('Total Agency'!AW15:BH15)*BI37,0)</f>
        <v>66</v>
      </c>
      <c r="BJ38" s="15">
        <f>ROUND(SUM('Total Agency'!AX15:BI15)*BJ37,0)</f>
        <v>67</v>
      </c>
      <c r="BK38" s="15">
        <f>ROUND(SUM('Total Agency'!AY15:BJ15)*BK37,0)</f>
        <v>67</v>
      </c>
      <c r="BL38" s="15">
        <f>ROUND(SUM('Total Agency'!AZ15:BK15)*BL37,0)</f>
        <v>68</v>
      </c>
      <c r="BM38" s="15">
        <f>ROUND(SUM('Total Agency'!BA15:BL15)*BM37,0)</f>
        <v>69</v>
      </c>
      <c r="BN38" s="15">
        <f>ROUND(SUM('Total Agency'!BB15:BM15)*BN37,0)</f>
        <v>70</v>
      </c>
      <c r="BO38" s="15">
        <f>ROUND(SUM('Total Agency'!BC15:BN15)*BO37,0)</f>
        <v>71</v>
      </c>
      <c r="BP38" s="15">
        <f>ROUND(SUM('Total Agency'!BD15:BO15)*BP37,0)</f>
        <v>72</v>
      </c>
      <c r="BQ38" s="15">
        <f>ROUND(SUM('Total Agency'!BE15:BP15)*BQ37,0)</f>
        <v>73</v>
      </c>
      <c r="BR38" s="15">
        <f>ROUND(SUM('Total Agency'!BF15:BQ15)*BR37,0)</f>
        <v>73</v>
      </c>
      <c r="BS38" s="15">
        <f>ROUND(SUM('Total Agency'!BG15:BR15)*BS37,0)</f>
        <v>74</v>
      </c>
      <c r="BT38" s="15">
        <f>ROUND(SUM('Total Agency'!BH15:BS15)*BT37,0)</f>
        <v>75</v>
      </c>
      <c r="BU38" s="96">
        <f>ROUND(SUM('Total Agency'!BI15:BT15)*BU37,0)</f>
        <v>76</v>
      </c>
      <c r="BV38" s="15">
        <f>ROUND(SUM('Total Agency'!BJ15:BU15)*BV37,0)</f>
        <v>76</v>
      </c>
      <c r="BW38" s="15">
        <f>ROUND(SUM('Total Agency'!BK15:BV15)*BW37,0)</f>
        <v>76</v>
      </c>
      <c r="BX38" s="15">
        <f>ROUND(SUM('Total Agency'!BL15:BW15)*BX37,0)</f>
        <v>77</v>
      </c>
      <c r="BY38" s="15">
        <f>ROUND(SUM('Total Agency'!BM15:BX15)*BY37,0)</f>
        <v>78</v>
      </c>
      <c r="BZ38" s="15">
        <f>ROUND(SUM('Total Agency'!BN15:BY15)*BZ37,0)</f>
        <v>78</v>
      </c>
      <c r="CA38" s="15">
        <f>ROUND(SUM('Total Agency'!BO15:BZ15)*CA37,0)</f>
        <v>79</v>
      </c>
      <c r="CB38" s="15">
        <f>ROUND(SUM('Total Agency'!BP15:CA15)*CB37,0)</f>
        <v>80</v>
      </c>
      <c r="CC38" s="15">
        <f>ROUND(SUM('Total Agency'!BQ15:CB15)*CC37,0)</f>
        <v>81</v>
      </c>
      <c r="CD38" s="15">
        <f>ROUND(SUM('Total Agency'!BR15:CC15)*CD37,0)</f>
        <v>83</v>
      </c>
      <c r="CE38" s="15">
        <f>ROUND(SUM('Total Agency'!BS15:CD15)*CE37,0)</f>
        <v>84</v>
      </c>
      <c r="CF38" s="15">
        <f>ROUND(SUM('Total Agency'!BT15:CE15)*CF37,0)</f>
        <v>85</v>
      </c>
      <c r="CG38" s="96">
        <f>ROUND(SUM('Total Agency'!BU15:CF15)*CG37,0)</f>
        <v>86</v>
      </c>
      <c r="CH38" s="15">
        <f>ROUND(SUM('Total Agency'!BV15:CG15)*CH37,0)</f>
        <v>87</v>
      </c>
      <c r="CI38" s="15">
        <f>ROUND(SUM('Total Agency'!BW15:CH15)*CI37,0)</f>
        <v>88</v>
      </c>
      <c r="CJ38" s="15">
        <f>ROUND(SUM('Total Agency'!BX15:CI15)*CJ37,0)</f>
        <v>88</v>
      </c>
      <c r="CK38" s="15">
        <f>ROUND(SUM('Total Agency'!BY15:CJ15)*CK37,0)</f>
        <v>89</v>
      </c>
      <c r="CL38" s="15">
        <f>ROUND(SUM('Total Agency'!BZ15:CK15)*CL37,0)</f>
        <v>90</v>
      </c>
      <c r="CM38" s="15">
        <f>ROUND(SUM('Total Agency'!CA15:CL15)*CM37,0)</f>
        <v>92</v>
      </c>
      <c r="CN38" s="15">
        <f>ROUND(SUM('Total Agency'!CB15:CM15)*CN37,0)</f>
        <v>93</v>
      </c>
      <c r="CO38" s="15">
        <f>ROUND(SUM('Total Agency'!CC15:CN15)*CO37,0)</f>
        <v>94</v>
      </c>
      <c r="CP38" s="15">
        <f>ROUND(SUM('Total Agency'!CD15:CO15)*CP37,0)</f>
        <v>95</v>
      </c>
      <c r="CQ38" s="15">
        <f>ROUND(SUM('Total Agency'!CE15:CP15)*CQ37,0)</f>
        <v>97</v>
      </c>
      <c r="CR38" s="15">
        <f>ROUND(SUM('Total Agency'!CF15:CQ15)*CR37,0)</f>
        <v>98</v>
      </c>
      <c r="CS38" s="96">
        <f>ROUND(SUM('Total Agency'!CG15:CR15)*CS37,0)</f>
        <v>99</v>
      </c>
    </row>
    <row r="39" spans="1:97" s="15" customFormat="1" x14ac:dyDescent="0.25">
      <c r="A39" s="287"/>
      <c r="N39" s="269"/>
      <c r="O39" s="269"/>
      <c r="P39" s="269"/>
      <c r="Q39" s="269"/>
      <c r="R39" s="269"/>
      <c r="S39" s="269"/>
      <c r="T39" s="269"/>
      <c r="Y39" s="96"/>
      <c r="AK39" s="96"/>
      <c r="AW39" s="96"/>
      <c r="BI39" s="96"/>
      <c r="BU39" s="96"/>
      <c r="CG39" s="96"/>
      <c r="CS39" s="96"/>
    </row>
    <row r="40" spans="1:97" s="15" customFormat="1" x14ac:dyDescent="0.25">
      <c r="A40" s="287" t="s">
        <v>130</v>
      </c>
      <c r="N40" s="269"/>
      <c r="O40" s="269"/>
      <c r="P40" s="269"/>
      <c r="Q40" s="269"/>
      <c r="R40" s="269"/>
      <c r="S40" s="269"/>
      <c r="T40" s="269"/>
      <c r="U40" s="15">
        <f>ROUND((U$44-U$38)*U47,0)</f>
        <v>8</v>
      </c>
      <c r="V40" s="15">
        <f t="shared" ref="V40:CG40" si="43">ROUND((V$44-V$38)*V47,0)</f>
        <v>3</v>
      </c>
      <c r="W40" s="15">
        <f t="shared" si="43"/>
        <v>16</v>
      </c>
      <c r="X40" s="15">
        <f t="shared" si="43"/>
        <v>4</v>
      </c>
      <c r="Y40" s="96">
        <f t="shared" si="43"/>
        <v>-3</v>
      </c>
      <c r="Z40" s="15">
        <f t="shared" si="43"/>
        <v>8</v>
      </c>
      <c r="AA40" s="15">
        <f>ROUND((AA$44-AA$38)*AA47,0)</f>
        <v>-12</v>
      </c>
      <c r="AB40" s="15">
        <f>ROUND((AB$44-AB$38)*AB47,0)</f>
        <v>-14</v>
      </c>
      <c r="AC40" s="15">
        <f t="shared" si="43"/>
        <v>-11</v>
      </c>
      <c r="AD40" s="15">
        <f t="shared" si="43"/>
        <v>-17</v>
      </c>
      <c r="AE40" s="15">
        <f t="shared" si="43"/>
        <v>-15</v>
      </c>
      <c r="AF40" s="15">
        <f t="shared" si="43"/>
        <v>-11</v>
      </c>
      <c r="AG40" s="15">
        <f t="shared" si="43"/>
        <v>19</v>
      </c>
      <c r="AH40" s="15">
        <f t="shared" si="43"/>
        <v>40</v>
      </c>
      <c r="AI40" s="15">
        <f t="shared" si="43"/>
        <v>70</v>
      </c>
      <c r="AJ40" s="15">
        <f t="shared" si="43"/>
        <v>23</v>
      </c>
      <c r="AK40" s="96">
        <f t="shared" si="43"/>
        <v>28</v>
      </c>
      <c r="AL40" s="15">
        <f t="shared" si="43"/>
        <v>3</v>
      </c>
      <c r="AM40" s="15">
        <f t="shared" si="43"/>
        <v>14</v>
      </c>
      <c r="AN40" s="15">
        <f t="shared" si="43"/>
        <v>16</v>
      </c>
      <c r="AO40" s="15">
        <f t="shared" si="43"/>
        <v>18</v>
      </c>
      <c r="AP40" s="15">
        <f t="shared" si="43"/>
        <v>9</v>
      </c>
      <c r="AQ40" s="15">
        <f t="shared" si="43"/>
        <v>10</v>
      </c>
      <c r="AR40" s="15">
        <f t="shared" si="43"/>
        <v>14</v>
      </c>
      <c r="AS40" s="15">
        <f t="shared" si="43"/>
        <v>10</v>
      </c>
      <c r="AT40" s="15">
        <f t="shared" si="43"/>
        <v>11</v>
      </c>
      <c r="AU40" s="15">
        <f t="shared" si="43"/>
        <v>17</v>
      </c>
      <c r="AV40" s="15">
        <f t="shared" si="43"/>
        <v>12</v>
      </c>
      <c r="AW40" s="96">
        <f t="shared" si="43"/>
        <v>14</v>
      </c>
      <c r="AX40" s="15">
        <f t="shared" si="43"/>
        <v>38</v>
      </c>
      <c r="AY40" s="15">
        <f t="shared" si="43"/>
        <v>26</v>
      </c>
      <c r="AZ40" s="15">
        <f t="shared" si="43"/>
        <v>16</v>
      </c>
      <c r="BA40" s="15">
        <f t="shared" si="43"/>
        <v>27</v>
      </c>
      <c r="BB40" s="15">
        <f t="shared" si="43"/>
        <v>8</v>
      </c>
      <c r="BC40" s="15">
        <f t="shared" si="43"/>
        <v>9</v>
      </c>
      <c r="BD40" s="15">
        <f t="shared" si="43"/>
        <v>26</v>
      </c>
      <c r="BE40" s="15">
        <f t="shared" si="43"/>
        <v>12</v>
      </c>
      <c r="BF40" s="15">
        <f t="shared" si="43"/>
        <v>14</v>
      </c>
      <c r="BG40" s="15">
        <f t="shared" si="43"/>
        <v>35</v>
      </c>
      <c r="BH40" s="15">
        <f t="shared" si="43"/>
        <v>17</v>
      </c>
      <c r="BI40" s="96">
        <f t="shared" si="43"/>
        <v>18</v>
      </c>
      <c r="BJ40" s="15">
        <f t="shared" si="43"/>
        <v>23</v>
      </c>
      <c r="BK40" s="15">
        <f t="shared" si="43"/>
        <v>20</v>
      </c>
      <c r="BL40" s="15">
        <f t="shared" si="43"/>
        <v>20</v>
      </c>
      <c r="BM40" s="15">
        <f t="shared" si="43"/>
        <v>15</v>
      </c>
      <c r="BN40" s="15">
        <f t="shared" si="43"/>
        <v>12</v>
      </c>
      <c r="BO40" s="15">
        <f t="shared" si="43"/>
        <v>13</v>
      </c>
      <c r="BP40" s="15">
        <f t="shared" si="43"/>
        <v>13</v>
      </c>
      <c r="BQ40" s="15">
        <f t="shared" si="43"/>
        <v>15</v>
      </c>
      <c r="BR40" s="15">
        <f t="shared" si="43"/>
        <v>18</v>
      </c>
      <c r="BS40" s="15">
        <f t="shared" si="43"/>
        <v>18</v>
      </c>
      <c r="BT40" s="15">
        <f t="shared" si="43"/>
        <v>20</v>
      </c>
      <c r="BU40" s="96">
        <f t="shared" si="43"/>
        <v>22</v>
      </c>
      <c r="BV40" s="15">
        <f t="shared" si="43"/>
        <v>43</v>
      </c>
      <c r="BW40" s="15">
        <f t="shared" si="43"/>
        <v>24</v>
      </c>
      <c r="BX40" s="15">
        <f t="shared" si="43"/>
        <v>23</v>
      </c>
      <c r="BY40" s="15">
        <f t="shared" si="43"/>
        <v>42</v>
      </c>
      <c r="BZ40" s="15">
        <f t="shared" si="43"/>
        <v>14</v>
      </c>
      <c r="CA40" s="15">
        <f t="shared" si="43"/>
        <v>15</v>
      </c>
      <c r="CB40" s="15">
        <f t="shared" si="43"/>
        <v>38</v>
      </c>
      <c r="CC40" s="15">
        <f t="shared" si="43"/>
        <v>17</v>
      </c>
      <c r="CD40" s="15">
        <f t="shared" si="43"/>
        <v>20</v>
      </c>
      <c r="CE40" s="15">
        <f t="shared" si="43"/>
        <v>47</v>
      </c>
      <c r="CF40" s="15">
        <f t="shared" si="43"/>
        <v>22</v>
      </c>
      <c r="CG40" s="96">
        <f t="shared" si="43"/>
        <v>24</v>
      </c>
      <c r="CH40" s="15">
        <f t="shared" ref="CH40:CS40" si="44">ROUND((CH$44-CH$38)*CH47,0)</f>
        <v>61</v>
      </c>
      <c r="CI40" s="15">
        <f t="shared" si="44"/>
        <v>26</v>
      </c>
      <c r="CJ40" s="15">
        <f t="shared" si="44"/>
        <v>26</v>
      </c>
      <c r="CK40" s="15">
        <f t="shared" si="44"/>
        <v>47</v>
      </c>
      <c r="CL40" s="15">
        <f t="shared" si="44"/>
        <v>15</v>
      </c>
      <c r="CM40" s="15">
        <f t="shared" si="44"/>
        <v>17</v>
      </c>
      <c r="CN40" s="15">
        <f t="shared" si="44"/>
        <v>44</v>
      </c>
      <c r="CO40" s="15">
        <f t="shared" si="44"/>
        <v>20</v>
      </c>
      <c r="CP40" s="15">
        <f t="shared" si="44"/>
        <v>23</v>
      </c>
      <c r="CQ40" s="15">
        <f t="shared" si="44"/>
        <v>55</v>
      </c>
      <c r="CR40" s="15">
        <f t="shared" si="44"/>
        <v>26</v>
      </c>
      <c r="CS40" s="96">
        <f t="shared" si="44"/>
        <v>28</v>
      </c>
    </row>
    <row r="41" spans="1:97" s="15" customFormat="1" x14ac:dyDescent="0.25">
      <c r="A41" s="287" t="s">
        <v>131</v>
      </c>
      <c r="N41" s="269"/>
      <c r="O41" s="269"/>
      <c r="P41" s="269"/>
      <c r="Q41" s="269"/>
      <c r="R41" s="269"/>
      <c r="S41" s="269"/>
      <c r="T41" s="269"/>
      <c r="U41" s="15">
        <f>ROUND((U$44-U$38)*U48,0)</f>
        <v>2</v>
      </c>
      <c r="V41" s="15">
        <f t="shared" ref="V41:CG41" si="45">ROUND((V$44-V$38)*V48,0)</f>
        <v>1</v>
      </c>
      <c r="W41" s="15">
        <f t="shared" si="45"/>
        <v>4</v>
      </c>
      <c r="X41" s="15">
        <f t="shared" si="45"/>
        <v>1</v>
      </c>
      <c r="Y41" s="96">
        <f t="shared" si="45"/>
        <v>-1</v>
      </c>
      <c r="Z41" s="15">
        <f t="shared" si="45"/>
        <v>4</v>
      </c>
      <c r="AA41" s="15">
        <f>ROUND((AA$44-AA$38)*AA48,0)</f>
        <v>-3</v>
      </c>
      <c r="AB41" s="15">
        <f t="shared" si="45"/>
        <v>-3</v>
      </c>
      <c r="AC41" s="15">
        <f t="shared" si="45"/>
        <v>-3</v>
      </c>
      <c r="AD41" s="15">
        <f t="shared" si="45"/>
        <v>-7</v>
      </c>
      <c r="AE41" s="15">
        <f t="shared" si="45"/>
        <v>-7</v>
      </c>
      <c r="AF41" s="15">
        <f t="shared" si="45"/>
        <v>-5</v>
      </c>
      <c r="AG41" s="15">
        <f t="shared" si="45"/>
        <v>8</v>
      </c>
      <c r="AH41" s="15">
        <f t="shared" si="45"/>
        <v>17</v>
      </c>
      <c r="AI41" s="15">
        <f t="shared" si="45"/>
        <v>30</v>
      </c>
      <c r="AJ41" s="15">
        <f t="shared" si="45"/>
        <v>10</v>
      </c>
      <c r="AK41" s="96">
        <f t="shared" si="45"/>
        <v>12</v>
      </c>
      <c r="AL41" s="15">
        <f t="shared" si="45"/>
        <v>9</v>
      </c>
      <c r="AM41" s="15">
        <f t="shared" si="45"/>
        <v>21</v>
      </c>
      <c r="AN41" s="15">
        <f t="shared" si="45"/>
        <v>24</v>
      </c>
      <c r="AO41" s="15">
        <f t="shared" si="45"/>
        <v>27</v>
      </c>
      <c r="AP41" s="15">
        <f t="shared" si="45"/>
        <v>14</v>
      </c>
      <c r="AQ41" s="15">
        <f t="shared" si="45"/>
        <v>15</v>
      </c>
      <c r="AR41" s="15">
        <f t="shared" si="45"/>
        <v>21</v>
      </c>
      <c r="AS41" s="15">
        <f t="shared" si="45"/>
        <v>15</v>
      </c>
      <c r="AT41" s="15">
        <f t="shared" si="45"/>
        <v>17</v>
      </c>
      <c r="AU41" s="15">
        <f t="shared" si="45"/>
        <v>25</v>
      </c>
      <c r="AV41" s="15">
        <f t="shared" si="45"/>
        <v>19</v>
      </c>
      <c r="AW41" s="96">
        <f t="shared" si="45"/>
        <v>21</v>
      </c>
      <c r="AX41" s="15">
        <f t="shared" si="45"/>
        <v>15</v>
      </c>
      <c r="AY41" s="15">
        <f t="shared" si="45"/>
        <v>11</v>
      </c>
      <c r="AZ41" s="15">
        <f t="shared" si="45"/>
        <v>23</v>
      </c>
      <c r="BA41" s="15">
        <f t="shared" si="45"/>
        <v>41</v>
      </c>
      <c r="BB41" s="15">
        <f t="shared" si="45"/>
        <v>12</v>
      </c>
      <c r="BC41" s="15">
        <f t="shared" si="45"/>
        <v>14</v>
      </c>
      <c r="BD41" s="15">
        <f t="shared" si="45"/>
        <v>39</v>
      </c>
      <c r="BE41" s="15">
        <f t="shared" si="45"/>
        <v>17</v>
      </c>
      <c r="BF41" s="15">
        <f t="shared" si="45"/>
        <v>21</v>
      </c>
      <c r="BG41" s="15">
        <f t="shared" si="45"/>
        <v>52</v>
      </c>
      <c r="BH41" s="15">
        <f t="shared" si="45"/>
        <v>25</v>
      </c>
      <c r="BI41" s="96">
        <f t="shared" si="45"/>
        <v>27</v>
      </c>
      <c r="BJ41" s="15">
        <f t="shared" si="45"/>
        <v>9</v>
      </c>
      <c r="BK41" s="15">
        <f t="shared" si="45"/>
        <v>30</v>
      </c>
      <c r="BL41" s="15">
        <f t="shared" si="45"/>
        <v>31</v>
      </c>
      <c r="BM41" s="15">
        <f t="shared" si="45"/>
        <v>22</v>
      </c>
      <c r="BN41" s="15">
        <f t="shared" si="45"/>
        <v>18</v>
      </c>
      <c r="BO41" s="15">
        <f t="shared" si="45"/>
        <v>20</v>
      </c>
      <c r="BP41" s="15">
        <f t="shared" si="45"/>
        <v>19</v>
      </c>
      <c r="BQ41" s="15">
        <f t="shared" si="45"/>
        <v>23</v>
      </c>
      <c r="BR41" s="15">
        <f t="shared" si="45"/>
        <v>27</v>
      </c>
      <c r="BS41" s="15">
        <f t="shared" si="45"/>
        <v>28</v>
      </c>
      <c r="BT41" s="15">
        <f t="shared" si="45"/>
        <v>31</v>
      </c>
      <c r="BU41" s="96">
        <f t="shared" si="45"/>
        <v>33</v>
      </c>
      <c r="BV41" s="15">
        <f t="shared" si="45"/>
        <v>37</v>
      </c>
      <c r="BW41" s="15">
        <f t="shared" si="45"/>
        <v>35</v>
      </c>
      <c r="BX41" s="15">
        <f t="shared" si="45"/>
        <v>35</v>
      </c>
      <c r="BY41" s="15">
        <f t="shared" si="45"/>
        <v>62</v>
      </c>
      <c r="BZ41" s="15">
        <f t="shared" si="45"/>
        <v>21</v>
      </c>
      <c r="CA41" s="15">
        <f t="shared" si="45"/>
        <v>23</v>
      </c>
      <c r="CB41" s="15">
        <f t="shared" si="45"/>
        <v>57</v>
      </c>
      <c r="CC41" s="15">
        <f t="shared" si="45"/>
        <v>26</v>
      </c>
      <c r="CD41" s="15">
        <f t="shared" si="45"/>
        <v>30</v>
      </c>
      <c r="CE41" s="15">
        <f t="shared" si="45"/>
        <v>71</v>
      </c>
      <c r="CF41" s="15">
        <f t="shared" si="45"/>
        <v>34</v>
      </c>
      <c r="CG41" s="96">
        <f t="shared" si="45"/>
        <v>36</v>
      </c>
      <c r="CH41" s="15">
        <f t="shared" ref="CH41:CS41" si="46">ROUND((CH$44-CH$38)*CH48,0)</f>
        <v>27</v>
      </c>
      <c r="CI41" s="15">
        <f t="shared" si="46"/>
        <v>39</v>
      </c>
      <c r="CJ41" s="15">
        <f t="shared" si="46"/>
        <v>40</v>
      </c>
      <c r="CK41" s="15">
        <f t="shared" si="46"/>
        <v>71</v>
      </c>
      <c r="CL41" s="15">
        <f t="shared" si="46"/>
        <v>23</v>
      </c>
      <c r="CM41" s="15">
        <f t="shared" si="46"/>
        <v>26</v>
      </c>
      <c r="CN41" s="15">
        <f t="shared" si="46"/>
        <v>65</v>
      </c>
      <c r="CO41" s="15">
        <f t="shared" si="46"/>
        <v>30</v>
      </c>
      <c r="CP41" s="15">
        <f t="shared" si="46"/>
        <v>35</v>
      </c>
      <c r="CQ41" s="15">
        <f t="shared" si="46"/>
        <v>82</v>
      </c>
      <c r="CR41" s="15">
        <f t="shared" si="46"/>
        <v>39</v>
      </c>
      <c r="CS41" s="96">
        <f t="shared" si="46"/>
        <v>42</v>
      </c>
    </row>
    <row r="42" spans="1:97" s="15" customFormat="1" x14ac:dyDescent="0.25">
      <c r="A42" s="287" t="s">
        <v>132</v>
      </c>
      <c r="N42" s="269"/>
      <c r="O42" s="269"/>
      <c r="P42" s="269"/>
      <c r="Q42" s="269"/>
      <c r="R42" s="269"/>
      <c r="S42" s="269"/>
      <c r="T42" s="269"/>
      <c r="U42" s="15">
        <f>ROUND((U$44-U$38)*U49,0)</f>
        <v>0</v>
      </c>
      <c r="V42" s="15">
        <f t="shared" ref="V42:CG42" si="47">ROUND((V$44-V$38)*V49,0)</f>
        <v>0</v>
      </c>
      <c r="W42" s="15">
        <f t="shared" si="47"/>
        <v>0</v>
      </c>
      <c r="X42" s="15">
        <f t="shared" si="47"/>
        <v>0</v>
      </c>
      <c r="Y42" s="96">
        <f t="shared" si="47"/>
        <v>0</v>
      </c>
      <c r="Z42" s="15">
        <f t="shared" si="47"/>
        <v>4</v>
      </c>
      <c r="AA42" s="15">
        <f t="shared" si="47"/>
        <v>0</v>
      </c>
      <c r="AB42" s="15">
        <f t="shared" si="47"/>
        <v>0</v>
      </c>
      <c r="AC42" s="15">
        <f t="shared" si="47"/>
        <v>0</v>
      </c>
      <c r="AD42" s="15">
        <f t="shared" si="47"/>
        <v>0</v>
      </c>
      <c r="AE42" s="15">
        <f t="shared" si="47"/>
        <v>0</v>
      </c>
      <c r="AF42" s="15">
        <f t="shared" si="47"/>
        <v>0</v>
      </c>
      <c r="AG42" s="15">
        <f t="shared" si="47"/>
        <v>0</v>
      </c>
      <c r="AH42" s="15">
        <f t="shared" si="47"/>
        <v>0</v>
      </c>
      <c r="AI42" s="15">
        <f t="shared" si="47"/>
        <v>0</v>
      </c>
      <c r="AJ42" s="15">
        <f t="shared" si="47"/>
        <v>0</v>
      </c>
      <c r="AK42" s="96">
        <f t="shared" si="47"/>
        <v>0</v>
      </c>
      <c r="AL42" s="15">
        <f t="shared" si="47"/>
        <v>9</v>
      </c>
      <c r="AM42" s="15">
        <f t="shared" si="47"/>
        <v>0</v>
      </c>
      <c r="AN42" s="15">
        <f t="shared" si="47"/>
        <v>0</v>
      </c>
      <c r="AO42" s="15">
        <f t="shared" si="47"/>
        <v>0</v>
      </c>
      <c r="AP42" s="15">
        <f t="shared" si="47"/>
        <v>0</v>
      </c>
      <c r="AQ42" s="15">
        <f t="shared" si="47"/>
        <v>0</v>
      </c>
      <c r="AR42" s="15">
        <f t="shared" si="47"/>
        <v>0</v>
      </c>
      <c r="AS42" s="15">
        <f t="shared" si="47"/>
        <v>0</v>
      </c>
      <c r="AT42" s="15">
        <f t="shared" si="47"/>
        <v>0</v>
      </c>
      <c r="AU42" s="15">
        <f t="shared" si="47"/>
        <v>0</v>
      </c>
      <c r="AV42" s="15">
        <f t="shared" si="47"/>
        <v>0</v>
      </c>
      <c r="AW42" s="96">
        <f t="shared" si="47"/>
        <v>0</v>
      </c>
      <c r="AX42" s="15">
        <f t="shared" si="47"/>
        <v>15</v>
      </c>
      <c r="AY42" s="15">
        <f t="shared" si="47"/>
        <v>0</v>
      </c>
      <c r="AZ42" s="15">
        <f t="shared" si="47"/>
        <v>0</v>
      </c>
      <c r="BA42" s="15">
        <f t="shared" si="47"/>
        <v>0</v>
      </c>
      <c r="BB42" s="15">
        <f t="shared" si="47"/>
        <v>0</v>
      </c>
      <c r="BC42" s="15">
        <f t="shared" si="47"/>
        <v>0</v>
      </c>
      <c r="BD42" s="15">
        <f t="shared" si="47"/>
        <v>0</v>
      </c>
      <c r="BE42" s="15">
        <f t="shared" si="47"/>
        <v>0</v>
      </c>
      <c r="BF42" s="15">
        <f t="shared" si="47"/>
        <v>0</v>
      </c>
      <c r="BG42" s="15">
        <f t="shared" si="47"/>
        <v>0</v>
      </c>
      <c r="BH42" s="15">
        <f t="shared" si="47"/>
        <v>0</v>
      </c>
      <c r="BI42" s="96">
        <f t="shared" si="47"/>
        <v>0</v>
      </c>
      <c r="BJ42" s="15">
        <f t="shared" si="47"/>
        <v>9</v>
      </c>
      <c r="BK42" s="15">
        <f t="shared" si="47"/>
        <v>0</v>
      </c>
      <c r="BL42" s="15">
        <f t="shared" si="47"/>
        <v>0</v>
      </c>
      <c r="BM42" s="15">
        <f t="shared" si="47"/>
        <v>0</v>
      </c>
      <c r="BN42" s="15">
        <f t="shared" si="47"/>
        <v>0</v>
      </c>
      <c r="BO42" s="15">
        <f t="shared" si="47"/>
        <v>0</v>
      </c>
      <c r="BP42" s="15">
        <f t="shared" si="47"/>
        <v>0</v>
      </c>
      <c r="BQ42" s="15">
        <f t="shared" si="47"/>
        <v>0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96">
        <f t="shared" si="47"/>
        <v>0</v>
      </c>
      <c r="BV42" s="15">
        <f t="shared" si="47"/>
        <v>24</v>
      </c>
      <c r="BW42" s="15">
        <f t="shared" si="47"/>
        <v>0</v>
      </c>
      <c r="BX42" s="15">
        <f t="shared" si="47"/>
        <v>0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0</v>
      </c>
      <c r="CC42" s="15">
        <f t="shared" si="47"/>
        <v>0</v>
      </c>
      <c r="CD42" s="15">
        <f t="shared" si="47"/>
        <v>0</v>
      </c>
      <c r="CE42" s="15">
        <f t="shared" si="47"/>
        <v>0</v>
      </c>
      <c r="CF42" s="15">
        <f t="shared" si="47"/>
        <v>0</v>
      </c>
      <c r="CG42" s="96">
        <f t="shared" si="47"/>
        <v>0</v>
      </c>
      <c r="CH42" s="15">
        <f t="shared" ref="CH42:CS42" si="48">ROUND((CH$44-CH$38)*CH49,0)</f>
        <v>27</v>
      </c>
      <c r="CI42" s="15">
        <f t="shared" si="48"/>
        <v>0</v>
      </c>
      <c r="CJ42" s="15">
        <f t="shared" si="48"/>
        <v>0</v>
      </c>
      <c r="CK42" s="15">
        <f t="shared" si="48"/>
        <v>0</v>
      </c>
      <c r="CL42" s="15">
        <f t="shared" si="48"/>
        <v>0</v>
      </c>
      <c r="CM42" s="15">
        <f t="shared" si="48"/>
        <v>0</v>
      </c>
      <c r="CN42" s="15">
        <f t="shared" si="48"/>
        <v>0</v>
      </c>
      <c r="CO42" s="15">
        <f t="shared" si="48"/>
        <v>0</v>
      </c>
      <c r="CP42" s="15">
        <f t="shared" si="48"/>
        <v>0</v>
      </c>
      <c r="CQ42" s="15">
        <f t="shared" si="48"/>
        <v>0</v>
      </c>
      <c r="CR42" s="15">
        <f t="shared" si="48"/>
        <v>0</v>
      </c>
      <c r="CS42" s="96">
        <f t="shared" si="48"/>
        <v>0</v>
      </c>
    </row>
    <row r="43" spans="1:97" s="15" customFormat="1" x14ac:dyDescent="0.25">
      <c r="A43" s="287" t="s">
        <v>134</v>
      </c>
      <c r="N43" s="269"/>
      <c r="O43" s="269"/>
      <c r="P43" s="269"/>
      <c r="Q43" s="269"/>
      <c r="R43" s="269"/>
      <c r="S43" s="269"/>
      <c r="T43" s="269"/>
      <c r="U43" s="15">
        <f>ROUND((U$44-U$38)*U50,0)</f>
        <v>0</v>
      </c>
      <c r="V43" s="15">
        <f t="shared" ref="V43:CG43" si="49">ROUND((V$44-V$38)*V50,0)</f>
        <v>0</v>
      </c>
      <c r="W43" s="15">
        <f t="shared" si="49"/>
        <v>0</v>
      </c>
      <c r="X43" s="15">
        <f t="shared" si="49"/>
        <v>0</v>
      </c>
      <c r="Y43" s="96">
        <f t="shared" si="49"/>
        <v>0</v>
      </c>
      <c r="Z43" s="15">
        <f t="shared" si="49"/>
        <v>4</v>
      </c>
      <c r="AA43" s="15">
        <f t="shared" si="49"/>
        <v>0</v>
      </c>
      <c r="AB43" s="15">
        <f t="shared" si="49"/>
        <v>0</v>
      </c>
      <c r="AC43" s="15">
        <f t="shared" si="49"/>
        <v>0</v>
      </c>
      <c r="AD43" s="15">
        <f t="shared" si="49"/>
        <v>0</v>
      </c>
      <c r="AE43" s="15">
        <f t="shared" si="49"/>
        <v>0</v>
      </c>
      <c r="AF43" s="15">
        <f t="shared" si="49"/>
        <v>0</v>
      </c>
      <c r="AG43" s="15">
        <f t="shared" si="49"/>
        <v>0</v>
      </c>
      <c r="AH43" s="15">
        <f t="shared" si="49"/>
        <v>0</v>
      </c>
      <c r="AI43" s="15">
        <f t="shared" si="49"/>
        <v>0</v>
      </c>
      <c r="AJ43" s="15">
        <f t="shared" si="49"/>
        <v>0</v>
      </c>
      <c r="AK43" s="96">
        <f t="shared" si="49"/>
        <v>0</v>
      </c>
      <c r="AL43" s="15">
        <f t="shared" si="49"/>
        <v>9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0</v>
      </c>
      <c r="AV43" s="15">
        <f t="shared" si="49"/>
        <v>0</v>
      </c>
      <c r="AW43" s="96">
        <f t="shared" si="49"/>
        <v>0</v>
      </c>
      <c r="AX43" s="15">
        <f t="shared" si="49"/>
        <v>8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96">
        <f t="shared" si="49"/>
        <v>0</v>
      </c>
      <c r="BJ43" s="15">
        <f t="shared" si="49"/>
        <v>5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si="49"/>
        <v>0</v>
      </c>
      <c r="BP43" s="15">
        <f t="shared" si="49"/>
        <v>0</v>
      </c>
      <c r="BQ43" s="15">
        <f t="shared" si="49"/>
        <v>0</v>
      </c>
      <c r="BR43" s="15">
        <f t="shared" si="49"/>
        <v>0</v>
      </c>
      <c r="BS43" s="15">
        <f t="shared" si="49"/>
        <v>0</v>
      </c>
      <c r="BT43" s="15">
        <f t="shared" si="49"/>
        <v>0</v>
      </c>
      <c r="BU43" s="96">
        <f t="shared" si="49"/>
        <v>0</v>
      </c>
      <c r="BV43" s="15">
        <f t="shared" si="49"/>
        <v>18</v>
      </c>
      <c r="BW43" s="15">
        <f t="shared" si="49"/>
        <v>0</v>
      </c>
      <c r="BX43" s="15">
        <f t="shared" si="49"/>
        <v>0</v>
      </c>
      <c r="BY43" s="15">
        <f t="shared" si="49"/>
        <v>0</v>
      </c>
      <c r="BZ43" s="15">
        <f t="shared" si="49"/>
        <v>0</v>
      </c>
      <c r="CA43" s="15">
        <f t="shared" si="49"/>
        <v>0</v>
      </c>
      <c r="CB43" s="15">
        <f t="shared" si="49"/>
        <v>0</v>
      </c>
      <c r="CC43" s="15">
        <f t="shared" si="49"/>
        <v>0</v>
      </c>
      <c r="CD43" s="15">
        <f t="shared" si="49"/>
        <v>0</v>
      </c>
      <c r="CE43" s="15">
        <f t="shared" si="49"/>
        <v>0</v>
      </c>
      <c r="CF43" s="15">
        <f t="shared" si="49"/>
        <v>0</v>
      </c>
      <c r="CG43" s="96">
        <f t="shared" si="49"/>
        <v>0</v>
      </c>
      <c r="CH43" s="15">
        <f t="shared" ref="CH43:CS43" si="50">ROUND((CH$44-CH$38)*CH50,0)</f>
        <v>20</v>
      </c>
      <c r="CI43" s="15">
        <f t="shared" si="50"/>
        <v>0</v>
      </c>
      <c r="CJ43" s="15">
        <f t="shared" si="50"/>
        <v>0</v>
      </c>
      <c r="CK43" s="15">
        <f t="shared" si="50"/>
        <v>0</v>
      </c>
      <c r="CL43" s="15">
        <f t="shared" si="50"/>
        <v>0</v>
      </c>
      <c r="CM43" s="15">
        <f t="shared" si="50"/>
        <v>0</v>
      </c>
      <c r="CN43" s="15">
        <f t="shared" si="50"/>
        <v>0</v>
      </c>
      <c r="CO43" s="15">
        <f t="shared" si="50"/>
        <v>0</v>
      </c>
      <c r="CP43" s="15">
        <f t="shared" si="50"/>
        <v>0</v>
      </c>
      <c r="CQ43" s="15">
        <f t="shared" si="50"/>
        <v>0</v>
      </c>
      <c r="CR43" s="15">
        <f t="shared" si="50"/>
        <v>0</v>
      </c>
      <c r="CS43" s="96">
        <f t="shared" si="50"/>
        <v>0</v>
      </c>
    </row>
    <row r="44" spans="1:97" s="1" customFormat="1" x14ac:dyDescent="0.25">
      <c r="A44" s="331" t="s">
        <v>95</v>
      </c>
      <c r="N44" s="351"/>
      <c r="O44" s="351"/>
      <c r="P44" s="351"/>
      <c r="Q44" s="351"/>
      <c r="R44" s="351"/>
      <c r="S44" s="351"/>
      <c r="T44" s="352">
        <f>'Total Agency'!T9</f>
        <v>23.594999999999999</v>
      </c>
      <c r="U44" s="16">
        <f>'Total Agency'!U9</f>
        <v>17.68</v>
      </c>
      <c r="V44" s="16">
        <f>'Total Agency'!V9</f>
        <v>19.160000000000004</v>
      </c>
      <c r="W44" s="16">
        <f>'Total Agency'!W9</f>
        <v>37.545000000000002</v>
      </c>
      <c r="X44" s="16">
        <f>'Total Agency'!X9</f>
        <v>26.41</v>
      </c>
      <c r="Y44" s="97">
        <f>'Total Agency'!Y9</f>
        <v>28.98</v>
      </c>
      <c r="Z44" s="16">
        <f>'Total Agency'!Z9</f>
        <v>48.04</v>
      </c>
      <c r="AA44" s="16">
        <f>'Total Agency'!AA9</f>
        <v>13.9</v>
      </c>
      <c r="AB44" s="16">
        <f>'Total Agency'!AB9</f>
        <v>14.9</v>
      </c>
      <c r="AC44" s="16">
        <f>'Total Agency'!AC9</f>
        <v>24.628</v>
      </c>
      <c r="AD44" s="16">
        <f>'Total Agency'!AD9</f>
        <v>15.182000000000002</v>
      </c>
      <c r="AE44" s="16">
        <f>'Total Agency'!AE9</f>
        <v>19.12</v>
      </c>
      <c r="AF44" s="16">
        <f>'Total Agency'!AF9</f>
        <v>27.024999999999999</v>
      </c>
      <c r="AG44" s="16">
        <f>'Total Agency'!AG9</f>
        <v>71.694299999999998</v>
      </c>
      <c r="AH44" s="16">
        <f>'Total Agency'!AH9</f>
        <v>101.815099</v>
      </c>
      <c r="AI44" s="16">
        <f>'Total Agency'!AI9</f>
        <v>146.909544517</v>
      </c>
      <c r="AJ44" s="16">
        <f>'Total Agency'!AJ9</f>
        <v>79.683297527606001</v>
      </c>
      <c r="AK44" s="97">
        <f>'Total Agency'!AK9</f>
        <v>88.352641321958231</v>
      </c>
      <c r="AL44" s="16">
        <f>'Total Agency'!AL9</f>
        <v>73.341324669272225</v>
      </c>
      <c r="AM44" s="16">
        <f>'Total Agency'!AM9</f>
        <v>77.850126998508756</v>
      </c>
      <c r="AN44" s="16">
        <f>'Total Agency'!AN9</f>
        <v>81.643636263780962</v>
      </c>
      <c r="AO44" s="16">
        <f>'Total Agency'!AO9</f>
        <v>88.188997571976032</v>
      </c>
      <c r="AP44" s="16">
        <f>'Total Agency'!AP9</f>
        <v>67.327113669762596</v>
      </c>
      <c r="AQ44" s="16">
        <f>'Total Agency'!AQ9</f>
        <v>70.501802874625085</v>
      </c>
      <c r="AR44" s="16">
        <f>'Total Agency'!AR9</f>
        <v>81.977567713036422</v>
      </c>
      <c r="AS44" s="16">
        <f>'Total Agency'!AS9</f>
        <v>72.918072736810387</v>
      </c>
      <c r="AT44" s="16">
        <f>'Total Agency'!AT9</f>
        <v>77.2140299612945</v>
      </c>
      <c r="AU44" s="16">
        <f>'Total Agency'!AU9</f>
        <v>92.029120563830489</v>
      </c>
      <c r="AV44" s="16">
        <f>'Total Agency'!AV9</f>
        <v>82.215370879555209</v>
      </c>
      <c r="AW44" s="97">
        <f>'Total Agency'!AW9</f>
        <v>87.604979768777753</v>
      </c>
      <c r="AX44" s="16">
        <f>'Total Agency'!AX9</f>
        <v>129.9457410322068</v>
      </c>
      <c r="AY44" s="16">
        <f>'Total Agency'!AY9</f>
        <v>90.508691700731347</v>
      </c>
      <c r="AZ44" s="16">
        <f>'Total Agency'!AZ9</f>
        <v>93.041936301721393</v>
      </c>
      <c r="BA44" s="16">
        <f>'Total Agency'!BA9</f>
        <v>122.55268122338569</v>
      </c>
      <c r="BB44" s="16">
        <f>'Total Agency'!BB9</f>
        <v>76.459722003534807</v>
      </c>
      <c r="BC44" s="16">
        <f>'Total Agency'!BC9</f>
        <v>81.737240826882754</v>
      </c>
      <c r="BD44" s="16">
        <f>'Total Agency'!BD9</f>
        <v>123.23018430232631</v>
      </c>
      <c r="BE44" s="16">
        <f>'Total Agency'!BE9</f>
        <v>88.926874109896772</v>
      </c>
      <c r="BF44" s="16">
        <f>'Total Agency'!BF9</f>
        <v>97.157263237679174</v>
      </c>
      <c r="BG44" s="16">
        <f>'Total Agency'!BG9</f>
        <v>149.5786373642718</v>
      </c>
      <c r="BH44" s="16">
        <f>'Total Agency'!BH9</f>
        <v>105.70231237922444</v>
      </c>
      <c r="BI44" s="97">
        <f>'Total Agency'!BI9</f>
        <v>110.26592885830661</v>
      </c>
      <c r="BJ44" s="16">
        <f>'Total Agency'!BJ9</f>
        <v>112.54418579788364</v>
      </c>
      <c r="BK44" s="16">
        <f>'Total Agency'!BK9</f>
        <v>117.05046115835319</v>
      </c>
      <c r="BL44" s="16">
        <f>'Total Agency'!BL9</f>
        <v>118.93681312852266</v>
      </c>
      <c r="BM44" s="16">
        <f>'Total Agency'!BM9</f>
        <v>106.42741575123095</v>
      </c>
      <c r="BN44" s="16">
        <f>'Total Agency'!BN9</f>
        <v>100.0090621041864</v>
      </c>
      <c r="BO44" s="16">
        <f>'Total Agency'!BO9</f>
        <v>104.55499225241473</v>
      </c>
      <c r="BP44" s="16">
        <f>'Total Agency'!BP9</f>
        <v>104.03743787544846</v>
      </c>
      <c r="BQ44" s="16">
        <f>'Total Agency'!BQ9</f>
        <v>111.26766745042008</v>
      </c>
      <c r="BR44" s="16">
        <f>'Total Agency'!BR9</f>
        <v>118.8312766113076</v>
      </c>
      <c r="BS44" s="16">
        <f>'Total Agency'!BS9</f>
        <v>120.18828706222888</v>
      </c>
      <c r="BT44" s="16">
        <f>'Total Agency'!BT9</f>
        <v>125.936347865323</v>
      </c>
      <c r="BU44" s="97">
        <f>'Total Agency'!BU9</f>
        <v>130.38482080225123</v>
      </c>
      <c r="BV44" s="16">
        <f>'Total Agency'!BV9</f>
        <v>198.1665663958849</v>
      </c>
      <c r="BW44" s="16">
        <f>'Total Agency'!BW9</f>
        <v>134.76728345788709</v>
      </c>
      <c r="BX44" s="16">
        <f>'Total Agency'!BX9</f>
        <v>135.69370059812888</v>
      </c>
      <c r="BY44" s="16">
        <f>'Total Agency'!BY9</f>
        <v>182.12983788480096</v>
      </c>
      <c r="BZ44" s="16">
        <f>'Total Agency'!BZ9</f>
        <v>112.5466664978306</v>
      </c>
      <c r="CA44" s="16">
        <f>'Total Agency'!CA9</f>
        <v>117.51175860079411</v>
      </c>
      <c r="CB44" s="16">
        <f>'Total Agency'!CB9</f>
        <v>175.12815852322819</v>
      </c>
      <c r="CC44" s="16">
        <f>'Total Agency'!CC9</f>
        <v>124.42351651193567</v>
      </c>
      <c r="CD44" s="16">
        <f>'Total Agency'!CD9</f>
        <v>133.16049001450176</v>
      </c>
      <c r="CE44" s="16">
        <f>'Total Agency'!CE9</f>
        <v>202.58500029490671</v>
      </c>
      <c r="CF44" s="16">
        <f>'Total Agency'!CF9</f>
        <v>141.1095688689214</v>
      </c>
      <c r="CG44" s="97">
        <f>'Total Agency'!CG9</f>
        <v>146.31303902674532</v>
      </c>
      <c r="CH44" s="16">
        <f>'Total Agency'!CH9</f>
        <v>223.39583813110119</v>
      </c>
      <c r="CI44" s="16">
        <f>'Total Agency'!CI9</f>
        <v>152.61828421840127</v>
      </c>
      <c r="CJ44" s="16">
        <f>'Total Agency'!CJ9</f>
        <v>154.13759710442667</v>
      </c>
      <c r="CK44" s="16">
        <f>'Total Agency'!CK9</f>
        <v>207.34816892266974</v>
      </c>
      <c r="CL44" s="16">
        <f>'Total Agency'!CL9</f>
        <v>128.52078942180029</v>
      </c>
      <c r="CM44" s="16">
        <f>'Total Agency'!CM9</f>
        <v>134.77689269079841</v>
      </c>
      <c r="CN44" s="16">
        <f>'Total Agency'!CN9</f>
        <v>201.77246922773043</v>
      </c>
      <c r="CO44" s="16">
        <f>'Total Agency'!CO9</f>
        <v>143.35694697141537</v>
      </c>
      <c r="CP44" s="16">
        <f>'Total Agency'!CP9</f>
        <v>153.4642062323249</v>
      </c>
      <c r="CQ44" s="16">
        <f>'Total Agency'!CQ9</f>
        <v>233.79217443030115</v>
      </c>
      <c r="CR44" s="16">
        <f>'Total Agency'!CR9</f>
        <v>162.89344569983859</v>
      </c>
      <c r="CS44" s="97">
        <f>'Total Agency'!CS9</f>
        <v>169.0269815385393</v>
      </c>
    </row>
    <row r="45" spans="1:97" x14ac:dyDescent="0.25">
      <c r="A45" s="331"/>
      <c r="T45" s="268"/>
      <c r="U45" s="15"/>
      <c r="V45" s="15"/>
      <c r="W45" s="15"/>
      <c r="X45" s="15"/>
      <c r="Y45" s="96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96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96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6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96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96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96"/>
    </row>
    <row r="46" spans="1:97" s="340" customFormat="1" x14ac:dyDescent="0.25">
      <c r="A46" s="338" t="s">
        <v>133</v>
      </c>
      <c r="T46" s="348"/>
      <c r="U46" s="349"/>
      <c r="V46" s="349"/>
      <c r="W46" s="349"/>
      <c r="X46" s="349"/>
      <c r="Y46" s="350"/>
      <c r="Z46" s="349"/>
      <c r="AA46" s="349"/>
      <c r="AB46" s="349"/>
      <c r="AC46" s="349"/>
      <c r="AD46" s="349"/>
      <c r="AE46" s="349"/>
      <c r="AF46" s="349"/>
      <c r="AG46" s="349"/>
      <c r="AH46" s="349"/>
      <c r="AI46" s="349"/>
      <c r="AJ46" s="349"/>
      <c r="AK46" s="350"/>
      <c r="AL46" s="349"/>
      <c r="AM46" s="349"/>
      <c r="AN46" s="349"/>
      <c r="AO46" s="349"/>
      <c r="AP46" s="349"/>
      <c r="AQ46" s="349"/>
      <c r="AR46" s="349"/>
      <c r="AS46" s="349"/>
      <c r="AT46" s="349"/>
      <c r="AU46" s="349"/>
      <c r="AV46" s="349"/>
      <c r="AW46" s="350"/>
      <c r="AX46" s="349"/>
      <c r="AY46" s="349"/>
      <c r="AZ46" s="349"/>
      <c r="BA46" s="349"/>
      <c r="BB46" s="349"/>
      <c r="BC46" s="349"/>
      <c r="BD46" s="349"/>
      <c r="BE46" s="349"/>
      <c r="BF46" s="349"/>
      <c r="BG46" s="349"/>
      <c r="BH46" s="349"/>
      <c r="BI46" s="350"/>
      <c r="BJ46" s="349"/>
      <c r="BK46" s="349"/>
      <c r="BL46" s="349"/>
      <c r="BM46" s="349"/>
      <c r="BN46" s="349"/>
      <c r="BO46" s="349"/>
      <c r="BP46" s="349"/>
      <c r="BQ46" s="349"/>
      <c r="BR46" s="349"/>
      <c r="BS46" s="349"/>
      <c r="BT46" s="349"/>
      <c r="BU46" s="350"/>
      <c r="BV46" s="349"/>
      <c r="BW46" s="349"/>
      <c r="BX46" s="349"/>
      <c r="BY46" s="349"/>
      <c r="BZ46" s="349"/>
      <c r="CA46" s="349"/>
      <c r="CB46" s="349"/>
      <c r="CC46" s="349"/>
      <c r="CD46" s="349"/>
      <c r="CE46" s="349"/>
      <c r="CF46" s="349"/>
      <c r="CG46" s="350"/>
      <c r="CH46" s="349"/>
      <c r="CI46" s="349"/>
      <c r="CJ46" s="349"/>
      <c r="CK46" s="349"/>
      <c r="CL46" s="349"/>
      <c r="CM46" s="349"/>
      <c r="CN46" s="349"/>
      <c r="CO46" s="349"/>
      <c r="CP46" s="349"/>
      <c r="CQ46" s="349"/>
      <c r="CR46" s="349"/>
      <c r="CS46" s="350"/>
    </row>
    <row r="47" spans="1:97" s="333" customFormat="1" x14ac:dyDescent="0.25">
      <c r="A47" s="335" t="s">
        <v>130</v>
      </c>
      <c r="U47" s="336">
        <f t="shared" ref="U47:AZ47" si="51">1-SUM(U48:U50)</f>
        <v>0.8</v>
      </c>
      <c r="V47" s="336">
        <f t="shared" si="51"/>
        <v>0.8</v>
      </c>
      <c r="W47" s="336">
        <f t="shared" si="51"/>
        <v>0.8</v>
      </c>
      <c r="X47" s="336">
        <f t="shared" si="51"/>
        <v>0.8</v>
      </c>
      <c r="Y47" s="337">
        <f t="shared" si="51"/>
        <v>0.8</v>
      </c>
      <c r="Z47" s="336">
        <f t="shared" si="51"/>
        <v>0.39999999999999991</v>
      </c>
      <c r="AA47" s="336">
        <f t="shared" si="51"/>
        <v>0.8</v>
      </c>
      <c r="AB47" s="336">
        <v>0.8</v>
      </c>
      <c r="AC47" s="336">
        <v>0.8</v>
      </c>
      <c r="AD47" s="336">
        <v>0.7</v>
      </c>
      <c r="AE47" s="336">
        <v>0.7</v>
      </c>
      <c r="AF47" s="336">
        <v>0.7</v>
      </c>
      <c r="AG47" s="336">
        <v>0.7</v>
      </c>
      <c r="AH47" s="336">
        <v>0.7</v>
      </c>
      <c r="AI47" s="336">
        <v>0.7</v>
      </c>
      <c r="AJ47" s="336">
        <v>0.7</v>
      </c>
      <c r="AK47" s="337">
        <v>0.7</v>
      </c>
      <c r="AL47" s="336">
        <f t="shared" si="51"/>
        <v>0.10000000000000009</v>
      </c>
      <c r="AM47" s="336">
        <f t="shared" si="51"/>
        <v>0.4</v>
      </c>
      <c r="AN47" s="336">
        <f t="shared" si="51"/>
        <v>0.4</v>
      </c>
      <c r="AO47" s="336">
        <f t="shared" si="51"/>
        <v>0.4</v>
      </c>
      <c r="AP47" s="336">
        <f t="shared" si="51"/>
        <v>0.4</v>
      </c>
      <c r="AQ47" s="336">
        <f t="shared" si="51"/>
        <v>0.4</v>
      </c>
      <c r="AR47" s="336">
        <f t="shared" si="51"/>
        <v>0.4</v>
      </c>
      <c r="AS47" s="336">
        <f t="shared" si="51"/>
        <v>0.4</v>
      </c>
      <c r="AT47" s="336">
        <f t="shared" si="51"/>
        <v>0.4</v>
      </c>
      <c r="AU47" s="336">
        <f t="shared" si="51"/>
        <v>0.4</v>
      </c>
      <c r="AV47" s="336">
        <f t="shared" si="51"/>
        <v>0.4</v>
      </c>
      <c r="AW47" s="337">
        <f t="shared" si="51"/>
        <v>0.4</v>
      </c>
      <c r="AX47" s="336">
        <f t="shared" si="51"/>
        <v>0.5</v>
      </c>
      <c r="AY47" s="336">
        <f t="shared" si="51"/>
        <v>0.7</v>
      </c>
      <c r="AZ47" s="336">
        <f t="shared" si="51"/>
        <v>0.4</v>
      </c>
      <c r="BA47" s="336">
        <f t="shared" ref="BA47:CF47" si="52">1-SUM(BA48:BA50)</f>
        <v>0.4</v>
      </c>
      <c r="BB47" s="336">
        <f t="shared" si="52"/>
        <v>0.4</v>
      </c>
      <c r="BC47" s="336">
        <f t="shared" si="52"/>
        <v>0.4</v>
      </c>
      <c r="BD47" s="336">
        <f t="shared" si="52"/>
        <v>0.4</v>
      </c>
      <c r="BE47" s="336">
        <f t="shared" si="52"/>
        <v>0.4</v>
      </c>
      <c r="BF47" s="336">
        <f t="shared" si="52"/>
        <v>0.4</v>
      </c>
      <c r="BG47" s="336">
        <f t="shared" si="52"/>
        <v>0.4</v>
      </c>
      <c r="BH47" s="336">
        <f t="shared" si="52"/>
        <v>0.4</v>
      </c>
      <c r="BI47" s="337">
        <f t="shared" si="52"/>
        <v>0.4</v>
      </c>
      <c r="BJ47" s="336">
        <f t="shared" si="52"/>
        <v>0.5</v>
      </c>
      <c r="BK47" s="336">
        <f t="shared" si="52"/>
        <v>0.4</v>
      </c>
      <c r="BL47" s="336">
        <f t="shared" si="52"/>
        <v>0.4</v>
      </c>
      <c r="BM47" s="336">
        <f t="shared" si="52"/>
        <v>0.4</v>
      </c>
      <c r="BN47" s="336">
        <f t="shared" si="52"/>
        <v>0.4</v>
      </c>
      <c r="BO47" s="336">
        <f t="shared" si="52"/>
        <v>0.4</v>
      </c>
      <c r="BP47" s="336">
        <f t="shared" si="52"/>
        <v>0.4</v>
      </c>
      <c r="BQ47" s="336">
        <f t="shared" si="52"/>
        <v>0.4</v>
      </c>
      <c r="BR47" s="336">
        <f t="shared" si="52"/>
        <v>0.4</v>
      </c>
      <c r="BS47" s="336">
        <f t="shared" si="52"/>
        <v>0.4</v>
      </c>
      <c r="BT47" s="336">
        <f t="shared" si="52"/>
        <v>0.4</v>
      </c>
      <c r="BU47" s="337">
        <f t="shared" si="52"/>
        <v>0.4</v>
      </c>
      <c r="BV47" s="336">
        <f t="shared" si="52"/>
        <v>0.35</v>
      </c>
      <c r="BW47" s="336">
        <f t="shared" si="52"/>
        <v>0.4</v>
      </c>
      <c r="BX47" s="336">
        <f t="shared" si="52"/>
        <v>0.4</v>
      </c>
      <c r="BY47" s="336">
        <f t="shared" si="52"/>
        <v>0.4</v>
      </c>
      <c r="BZ47" s="336">
        <f t="shared" si="52"/>
        <v>0.4</v>
      </c>
      <c r="CA47" s="336">
        <f t="shared" si="52"/>
        <v>0.4</v>
      </c>
      <c r="CB47" s="336">
        <f t="shared" si="52"/>
        <v>0.4</v>
      </c>
      <c r="CC47" s="336">
        <f t="shared" si="52"/>
        <v>0.4</v>
      </c>
      <c r="CD47" s="336">
        <f t="shared" si="52"/>
        <v>0.4</v>
      </c>
      <c r="CE47" s="336">
        <f t="shared" si="52"/>
        <v>0.4</v>
      </c>
      <c r="CF47" s="336">
        <f t="shared" si="52"/>
        <v>0.4</v>
      </c>
      <c r="CG47" s="337">
        <f t="shared" ref="CG47:CS47" si="53">1-SUM(CG48:CG50)</f>
        <v>0.4</v>
      </c>
      <c r="CH47" s="336">
        <f t="shared" si="53"/>
        <v>0.44999999999999996</v>
      </c>
      <c r="CI47" s="336">
        <f t="shared" si="53"/>
        <v>0.4</v>
      </c>
      <c r="CJ47" s="336">
        <f t="shared" si="53"/>
        <v>0.4</v>
      </c>
      <c r="CK47" s="336">
        <f t="shared" si="53"/>
        <v>0.4</v>
      </c>
      <c r="CL47" s="336">
        <f t="shared" si="53"/>
        <v>0.4</v>
      </c>
      <c r="CM47" s="336">
        <f t="shared" si="53"/>
        <v>0.4</v>
      </c>
      <c r="CN47" s="336">
        <f t="shared" si="53"/>
        <v>0.4</v>
      </c>
      <c r="CO47" s="336">
        <f t="shared" si="53"/>
        <v>0.4</v>
      </c>
      <c r="CP47" s="336">
        <f t="shared" si="53"/>
        <v>0.4</v>
      </c>
      <c r="CQ47" s="336">
        <f t="shared" si="53"/>
        <v>0.4</v>
      </c>
      <c r="CR47" s="336">
        <f t="shared" si="53"/>
        <v>0.4</v>
      </c>
      <c r="CS47" s="337">
        <f t="shared" si="53"/>
        <v>0.4</v>
      </c>
    </row>
    <row r="48" spans="1:97" s="333" customFormat="1" x14ac:dyDescent="0.25">
      <c r="A48" s="335" t="s">
        <v>131</v>
      </c>
      <c r="U48" s="336">
        <v>0.2</v>
      </c>
      <c r="V48" s="336">
        <v>0.2</v>
      </c>
      <c r="W48" s="336">
        <v>0.2</v>
      </c>
      <c r="X48" s="336">
        <v>0.2</v>
      </c>
      <c r="Y48" s="337">
        <v>0.2</v>
      </c>
      <c r="Z48" s="336">
        <v>0.2</v>
      </c>
      <c r="AA48" s="336">
        <v>0.2</v>
      </c>
      <c r="AB48" s="336">
        <v>0.2</v>
      </c>
      <c r="AC48" s="336">
        <v>0.2</v>
      </c>
      <c r="AD48" s="336">
        <v>0.3</v>
      </c>
      <c r="AE48" s="336">
        <v>0.3</v>
      </c>
      <c r="AF48" s="336">
        <v>0.3</v>
      </c>
      <c r="AG48" s="336">
        <v>0.3</v>
      </c>
      <c r="AH48" s="336">
        <v>0.3</v>
      </c>
      <c r="AI48" s="336">
        <v>0.3</v>
      </c>
      <c r="AJ48" s="336">
        <v>0.3</v>
      </c>
      <c r="AK48" s="337">
        <v>0.3</v>
      </c>
      <c r="AL48" s="336">
        <v>0.3</v>
      </c>
      <c r="AM48" s="336">
        <v>0.6</v>
      </c>
      <c r="AN48" s="336">
        <v>0.6</v>
      </c>
      <c r="AO48" s="336">
        <v>0.6</v>
      </c>
      <c r="AP48" s="336">
        <v>0.6</v>
      </c>
      <c r="AQ48" s="336">
        <v>0.6</v>
      </c>
      <c r="AR48" s="336">
        <v>0.6</v>
      </c>
      <c r="AS48" s="336">
        <v>0.6</v>
      </c>
      <c r="AT48" s="336">
        <v>0.6</v>
      </c>
      <c r="AU48" s="336">
        <v>0.6</v>
      </c>
      <c r="AV48" s="336">
        <v>0.6</v>
      </c>
      <c r="AW48" s="337">
        <v>0.6</v>
      </c>
      <c r="AX48" s="336">
        <v>0.2</v>
      </c>
      <c r="AY48" s="336">
        <v>0.3</v>
      </c>
      <c r="AZ48" s="336">
        <v>0.6</v>
      </c>
      <c r="BA48" s="336">
        <v>0.6</v>
      </c>
      <c r="BB48" s="336">
        <v>0.6</v>
      </c>
      <c r="BC48" s="336">
        <v>0.6</v>
      </c>
      <c r="BD48" s="336">
        <v>0.6</v>
      </c>
      <c r="BE48" s="336">
        <v>0.6</v>
      </c>
      <c r="BF48" s="336">
        <v>0.6</v>
      </c>
      <c r="BG48" s="336">
        <v>0.6</v>
      </c>
      <c r="BH48" s="336">
        <v>0.6</v>
      </c>
      <c r="BI48" s="337">
        <v>0.6</v>
      </c>
      <c r="BJ48" s="336">
        <v>0.2</v>
      </c>
      <c r="BK48" s="336">
        <v>0.6</v>
      </c>
      <c r="BL48" s="336">
        <v>0.6</v>
      </c>
      <c r="BM48" s="336">
        <v>0.6</v>
      </c>
      <c r="BN48" s="336">
        <v>0.6</v>
      </c>
      <c r="BO48" s="336">
        <v>0.6</v>
      </c>
      <c r="BP48" s="336">
        <v>0.6</v>
      </c>
      <c r="BQ48" s="336">
        <v>0.6</v>
      </c>
      <c r="BR48" s="336">
        <v>0.6</v>
      </c>
      <c r="BS48" s="336">
        <v>0.6</v>
      </c>
      <c r="BT48" s="336">
        <v>0.6</v>
      </c>
      <c r="BU48" s="337">
        <v>0.6</v>
      </c>
      <c r="BV48" s="336">
        <v>0.3</v>
      </c>
      <c r="BW48" s="336">
        <v>0.6</v>
      </c>
      <c r="BX48" s="336">
        <v>0.6</v>
      </c>
      <c r="BY48" s="336">
        <v>0.6</v>
      </c>
      <c r="BZ48" s="336">
        <v>0.6</v>
      </c>
      <c r="CA48" s="336">
        <v>0.6</v>
      </c>
      <c r="CB48" s="336">
        <v>0.6</v>
      </c>
      <c r="CC48" s="336">
        <v>0.6</v>
      </c>
      <c r="CD48" s="336">
        <v>0.6</v>
      </c>
      <c r="CE48" s="336">
        <v>0.6</v>
      </c>
      <c r="CF48" s="336">
        <v>0.6</v>
      </c>
      <c r="CG48" s="337">
        <v>0.6</v>
      </c>
      <c r="CH48" s="336">
        <v>0.2</v>
      </c>
      <c r="CI48" s="336">
        <v>0.6</v>
      </c>
      <c r="CJ48" s="336">
        <v>0.6</v>
      </c>
      <c r="CK48" s="336">
        <v>0.6</v>
      </c>
      <c r="CL48" s="336">
        <v>0.6</v>
      </c>
      <c r="CM48" s="336">
        <v>0.6</v>
      </c>
      <c r="CN48" s="336">
        <v>0.6</v>
      </c>
      <c r="CO48" s="336">
        <v>0.6</v>
      </c>
      <c r="CP48" s="336">
        <v>0.6</v>
      </c>
      <c r="CQ48" s="336">
        <v>0.6</v>
      </c>
      <c r="CR48" s="336">
        <v>0.6</v>
      </c>
      <c r="CS48" s="337">
        <v>0.6</v>
      </c>
    </row>
    <row r="49" spans="1:97" s="333" customFormat="1" x14ac:dyDescent="0.25">
      <c r="A49" s="335" t="s">
        <v>132</v>
      </c>
      <c r="U49" s="336">
        <v>0</v>
      </c>
      <c r="V49" s="336">
        <v>0</v>
      </c>
      <c r="W49" s="336">
        <v>0</v>
      </c>
      <c r="X49" s="336">
        <v>0</v>
      </c>
      <c r="Y49" s="337">
        <v>0</v>
      </c>
      <c r="Z49" s="336">
        <v>0.2</v>
      </c>
      <c r="AA49" s="336">
        <v>0</v>
      </c>
      <c r="AB49" s="336">
        <v>0</v>
      </c>
      <c r="AC49" s="336">
        <v>0</v>
      </c>
      <c r="AD49" s="336">
        <v>0</v>
      </c>
      <c r="AE49" s="336">
        <v>0</v>
      </c>
      <c r="AF49" s="336">
        <v>0</v>
      </c>
      <c r="AG49" s="336">
        <v>0</v>
      </c>
      <c r="AH49" s="336">
        <v>0</v>
      </c>
      <c r="AI49" s="336">
        <v>0</v>
      </c>
      <c r="AJ49" s="336">
        <v>0</v>
      </c>
      <c r="AK49" s="337">
        <v>0</v>
      </c>
      <c r="AL49" s="336">
        <v>0.3</v>
      </c>
      <c r="AM49" s="336">
        <v>0</v>
      </c>
      <c r="AN49" s="336">
        <v>0</v>
      </c>
      <c r="AO49" s="336">
        <v>0</v>
      </c>
      <c r="AP49" s="336">
        <v>0</v>
      </c>
      <c r="AQ49" s="336">
        <v>0</v>
      </c>
      <c r="AR49" s="336">
        <v>0</v>
      </c>
      <c r="AS49" s="336">
        <v>0</v>
      </c>
      <c r="AT49" s="336">
        <v>0</v>
      </c>
      <c r="AU49" s="336">
        <v>0</v>
      </c>
      <c r="AV49" s="336">
        <v>0</v>
      </c>
      <c r="AW49" s="337">
        <v>0</v>
      </c>
      <c r="AX49" s="336">
        <v>0.2</v>
      </c>
      <c r="AY49" s="336">
        <v>0</v>
      </c>
      <c r="AZ49" s="336">
        <v>0</v>
      </c>
      <c r="BA49" s="336">
        <v>0</v>
      </c>
      <c r="BB49" s="336">
        <v>0</v>
      </c>
      <c r="BC49" s="336">
        <v>0</v>
      </c>
      <c r="BD49" s="336">
        <v>0</v>
      </c>
      <c r="BE49" s="336">
        <v>0</v>
      </c>
      <c r="BF49" s="336">
        <v>0</v>
      </c>
      <c r="BG49" s="336">
        <v>0</v>
      </c>
      <c r="BH49" s="336">
        <v>0</v>
      </c>
      <c r="BI49" s="337">
        <v>0</v>
      </c>
      <c r="BJ49" s="336">
        <v>0.2</v>
      </c>
      <c r="BK49" s="336">
        <v>0</v>
      </c>
      <c r="BL49" s="336">
        <v>0</v>
      </c>
      <c r="BM49" s="336">
        <v>0</v>
      </c>
      <c r="BN49" s="336">
        <v>0</v>
      </c>
      <c r="BO49" s="336">
        <v>0</v>
      </c>
      <c r="BP49" s="336">
        <v>0</v>
      </c>
      <c r="BQ49" s="336">
        <v>0</v>
      </c>
      <c r="BR49" s="336">
        <v>0</v>
      </c>
      <c r="BS49" s="336">
        <v>0</v>
      </c>
      <c r="BT49" s="336">
        <v>0</v>
      </c>
      <c r="BU49" s="337">
        <v>0</v>
      </c>
      <c r="BV49" s="336">
        <v>0.2</v>
      </c>
      <c r="BW49" s="336">
        <v>0</v>
      </c>
      <c r="BX49" s="336">
        <v>0</v>
      </c>
      <c r="BY49" s="336">
        <v>0</v>
      </c>
      <c r="BZ49" s="336">
        <v>0</v>
      </c>
      <c r="CA49" s="336">
        <v>0</v>
      </c>
      <c r="CB49" s="336">
        <v>0</v>
      </c>
      <c r="CC49" s="336">
        <v>0</v>
      </c>
      <c r="CD49" s="336">
        <v>0</v>
      </c>
      <c r="CE49" s="336">
        <v>0</v>
      </c>
      <c r="CF49" s="336">
        <v>0</v>
      </c>
      <c r="CG49" s="337">
        <v>0</v>
      </c>
      <c r="CH49" s="336">
        <v>0.2</v>
      </c>
      <c r="CI49" s="336">
        <v>0</v>
      </c>
      <c r="CJ49" s="336">
        <v>0</v>
      </c>
      <c r="CK49" s="336">
        <v>0</v>
      </c>
      <c r="CL49" s="336">
        <v>0</v>
      </c>
      <c r="CM49" s="336">
        <v>0</v>
      </c>
      <c r="CN49" s="336">
        <v>0</v>
      </c>
      <c r="CO49" s="336">
        <v>0</v>
      </c>
      <c r="CP49" s="336">
        <v>0</v>
      </c>
      <c r="CQ49" s="336">
        <v>0</v>
      </c>
      <c r="CR49" s="336">
        <v>0</v>
      </c>
      <c r="CS49" s="337">
        <v>0</v>
      </c>
    </row>
    <row r="50" spans="1:97" s="333" customFormat="1" x14ac:dyDescent="0.25">
      <c r="A50" s="335" t="s">
        <v>134</v>
      </c>
      <c r="U50" s="336">
        <v>0</v>
      </c>
      <c r="V50" s="336">
        <v>0</v>
      </c>
      <c r="W50" s="336">
        <v>0</v>
      </c>
      <c r="X50" s="336">
        <v>0</v>
      </c>
      <c r="Y50" s="337">
        <v>0</v>
      </c>
      <c r="Z50" s="336">
        <v>0.2</v>
      </c>
      <c r="AA50" s="336">
        <v>0</v>
      </c>
      <c r="AB50" s="336">
        <v>0</v>
      </c>
      <c r="AC50" s="336">
        <v>0</v>
      </c>
      <c r="AD50" s="336">
        <v>0</v>
      </c>
      <c r="AE50" s="336">
        <v>0</v>
      </c>
      <c r="AF50" s="336">
        <v>0</v>
      </c>
      <c r="AG50" s="336">
        <v>0</v>
      </c>
      <c r="AH50" s="336">
        <v>0</v>
      </c>
      <c r="AI50" s="336">
        <v>0</v>
      </c>
      <c r="AJ50" s="336">
        <v>0</v>
      </c>
      <c r="AK50" s="337">
        <v>0</v>
      </c>
      <c r="AL50" s="336">
        <v>0.3</v>
      </c>
      <c r="AM50" s="336">
        <v>0</v>
      </c>
      <c r="AN50" s="336">
        <v>0</v>
      </c>
      <c r="AO50" s="336">
        <v>0</v>
      </c>
      <c r="AP50" s="336">
        <v>0</v>
      </c>
      <c r="AQ50" s="336">
        <v>0</v>
      </c>
      <c r="AR50" s="336">
        <v>0</v>
      </c>
      <c r="AS50" s="336">
        <v>0</v>
      </c>
      <c r="AT50" s="336">
        <v>0</v>
      </c>
      <c r="AU50" s="336">
        <v>0</v>
      </c>
      <c r="AV50" s="336">
        <v>0</v>
      </c>
      <c r="AW50" s="337">
        <v>0</v>
      </c>
      <c r="AX50" s="336">
        <v>0.1</v>
      </c>
      <c r="AY50" s="336">
        <v>0</v>
      </c>
      <c r="AZ50" s="336">
        <v>0</v>
      </c>
      <c r="BA50" s="336">
        <v>0</v>
      </c>
      <c r="BB50" s="336">
        <v>0</v>
      </c>
      <c r="BC50" s="336">
        <v>0</v>
      </c>
      <c r="BD50" s="336">
        <v>0</v>
      </c>
      <c r="BE50" s="336">
        <v>0</v>
      </c>
      <c r="BF50" s="336">
        <v>0</v>
      </c>
      <c r="BG50" s="336">
        <v>0</v>
      </c>
      <c r="BH50" s="336">
        <v>0</v>
      </c>
      <c r="BI50" s="337">
        <v>0</v>
      </c>
      <c r="BJ50" s="336">
        <v>0.1</v>
      </c>
      <c r="BK50" s="336">
        <v>0</v>
      </c>
      <c r="BL50" s="336">
        <v>0</v>
      </c>
      <c r="BM50" s="336">
        <v>0</v>
      </c>
      <c r="BN50" s="336">
        <v>0</v>
      </c>
      <c r="BO50" s="336">
        <v>0</v>
      </c>
      <c r="BP50" s="336">
        <v>0</v>
      </c>
      <c r="BQ50" s="336">
        <v>0</v>
      </c>
      <c r="BR50" s="336">
        <v>0</v>
      </c>
      <c r="BS50" s="336">
        <v>0</v>
      </c>
      <c r="BT50" s="336">
        <v>0</v>
      </c>
      <c r="BU50" s="337">
        <v>0</v>
      </c>
      <c r="BV50" s="336">
        <v>0.15</v>
      </c>
      <c r="BW50" s="336">
        <v>0</v>
      </c>
      <c r="BX50" s="336">
        <v>0</v>
      </c>
      <c r="BY50" s="336">
        <v>0</v>
      </c>
      <c r="BZ50" s="336">
        <v>0</v>
      </c>
      <c r="CA50" s="336">
        <v>0</v>
      </c>
      <c r="CB50" s="336">
        <v>0</v>
      </c>
      <c r="CC50" s="336">
        <v>0</v>
      </c>
      <c r="CD50" s="336">
        <v>0</v>
      </c>
      <c r="CE50" s="336">
        <v>0</v>
      </c>
      <c r="CF50" s="336">
        <v>0</v>
      </c>
      <c r="CG50" s="337">
        <v>0</v>
      </c>
      <c r="CH50" s="336">
        <v>0.15</v>
      </c>
      <c r="CI50" s="336">
        <v>0</v>
      </c>
      <c r="CJ50" s="336">
        <v>0</v>
      </c>
      <c r="CK50" s="336">
        <v>0</v>
      </c>
      <c r="CL50" s="336">
        <v>0</v>
      </c>
      <c r="CM50" s="336">
        <v>0</v>
      </c>
      <c r="CN50" s="336">
        <v>0</v>
      </c>
      <c r="CO50" s="336">
        <v>0</v>
      </c>
      <c r="CP50" s="336">
        <v>0</v>
      </c>
      <c r="CQ50" s="336">
        <v>0</v>
      </c>
      <c r="CR50" s="336">
        <v>0</v>
      </c>
      <c r="CS50" s="337">
        <v>0</v>
      </c>
    </row>
    <row r="51" spans="1:97" s="15" customFormat="1" x14ac:dyDescent="0.25">
      <c r="A51" s="287"/>
      <c r="N51" s="269"/>
      <c r="O51" s="269"/>
      <c r="P51" s="269"/>
      <c r="Q51" s="269"/>
      <c r="R51" s="269"/>
      <c r="S51" s="269"/>
      <c r="T51" s="269"/>
      <c r="Y51" s="96"/>
      <c r="AK51" s="96"/>
      <c r="AW51" s="96"/>
      <c r="BI51" s="96"/>
      <c r="BU51" s="96"/>
      <c r="CG51" s="96"/>
      <c r="CS51" s="96"/>
    </row>
    <row r="52" spans="1:97" x14ac:dyDescent="0.25">
      <c r="A52" s="330" t="s">
        <v>126</v>
      </c>
    </row>
    <row r="53" spans="1:97" x14ac:dyDescent="0.25">
      <c r="A53" s="22" t="s">
        <v>121</v>
      </c>
      <c r="U53" s="28">
        <f>ROUND(U$58*U61,0)</f>
        <v>0</v>
      </c>
      <c r="V53">
        <f t="shared" ref="V53:CG54" si="54">ROUND(V$58*V61,0)</f>
        <v>0</v>
      </c>
      <c r="W53">
        <f t="shared" si="54"/>
        <v>34</v>
      </c>
      <c r="X53">
        <f t="shared" si="54"/>
        <v>0</v>
      </c>
      <c r="Y53" s="36">
        <f t="shared" si="54"/>
        <v>0</v>
      </c>
      <c r="Z53">
        <f t="shared" si="54"/>
        <v>91</v>
      </c>
      <c r="AA53">
        <f t="shared" si="54"/>
        <v>0</v>
      </c>
      <c r="AB53">
        <f t="shared" si="54"/>
        <v>0</v>
      </c>
      <c r="AC53">
        <f t="shared" si="54"/>
        <v>113</v>
      </c>
      <c r="AD53">
        <f t="shared" si="54"/>
        <v>0</v>
      </c>
      <c r="AE53">
        <f t="shared" si="54"/>
        <v>0</v>
      </c>
      <c r="AF53">
        <f t="shared" si="54"/>
        <v>105</v>
      </c>
      <c r="AG53">
        <f t="shared" si="54"/>
        <v>0</v>
      </c>
      <c r="AH53">
        <f t="shared" si="54"/>
        <v>0</v>
      </c>
      <c r="AI53">
        <f t="shared" si="54"/>
        <v>112</v>
      </c>
      <c r="AJ53">
        <f t="shared" si="54"/>
        <v>0</v>
      </c>
      <c r="AK53" s="36">
        <f t="shared" si="54"/>
        <v>0</v>
      </c>
      <c r="AL53">
        <f t="shared" si="54"/>
        <v>132</v>
      </c>
      <c r="AM53">
        <f t="shared" si="54"/>
        <v>0</v>
      </c>
      <c r="AN53">
        <f t="shared" si="54"/>
        <v>0</v>
      </c>
      <c r="AO53">
        <f t="shared" si="54"/>
        <v>142</v>
      </c>
      <c r="AP53">
        <f t="shared" si="54"/>
        <v>0</v>
      </c>
      <c r="AQ53">
        <f t="shared" si="54"/>
        <v>0</v>
      </c>
      <c r="AR53">
        <f t="shared" si="54"/>
        <v>152</v>
      </c>
      <c r="AS53">
        <f t="shared" si="54"/>
        <v>0</v>
      </c>
      <c r="AT53">
        <f t="shared" si="54"/>
        <v>0</v>
      </c>
      <c r="AU53">
        <f t="shared" si="54"/>
        <v>160</v>
      </c>
      <c r="AV53">
        <f t="shared" si="54"/>
        <v>0</v>
      </c>
      <c r="AW53" s="36">
        <f t="shared" si="54"/>
        <v>0</v>
      </c>
      <c r="AX53">
        <f t="shared" si="54"/>
        <v>109</v>
      </c>
      <c r="AY53">
        <f t="shared" si="54"/>
        <v>0</v>
      </c>
      <c r="AZ53">
        <f t="shared" si="54"/>
        <v>0</v>
      </c>
      <c r="BA53">
        <f t="shared" si="54"/>
        <v>132</v>
      </c>
      <c r="BB53">
        <f t="shared" si="54"/>
        <v>0</v>
      </c>
      <c r="BC53">
        <f t="shared" si="54"/>
        <v>0</v>
      </c>
      <c r="BD53">
        <f t="shared" si="54"/>
        <v>138</v>
      </c>
      <c r="BE53">
        <f t="shared" si="54"/>
        <v>0</v>
      </c>
      <c r="BF53">
        <f t="shared" si="54"/>
        <v>0</v>
      </c>
      <c r="BG53">
        <f t="shared" si="54"/>
        <v>145</v>
      </c>
      <c r="BH53">
        <f t="shared" si="54"/>
        <v>0</v>
      </c>
      <c r="BI53" s="36">
        <f t="shared" si="54"/>
        <v>0</v>
      </c>
      <c r="BJ53">
        <f t="shared" si="54"/>
        <v>135</v>
      </c>
      <c r="BK53">
        <f t="shared" si="54"/>
        <v>0</v>
      </c>
      <c r="BL53">
        <f t="shared" si="54"/>
        <v>0</v>
      </c>
      <c r="BM53">
        <f t="shared" si="54"/>
        <v>158</v>
      </c>
      <c r="BN53">
        <f t="shared" si="54"/>
        <v>0</v>
      </c>
      <c r="BO53">
        <f t="shared" si="54"/>
        <v>0</v>
      </c>
      <c r="BP53">
        <f t="shared" si="54"/>
        <v>160</v>
      </c>
      <c r="BQ53">
        <f t="shared" si="54"/>
        <v>0</v>
      </c>
      <c r="BR53">
        <f t="shared" si="54"/>
        <v>0</v>
      </c>
      <c r="BS53">
        <f t="shared" si="54"/>
        <v>163</v>
      </c>
      <c r="BT53">
        <f t="shared" si="54"/>
        <v>0</v>
      </c>
      <c r="BU53" s="36">
        <f t="shared" si="54"/>
        <v>0</v>
      </c>
      <c r="BV53">
        <f t="shared" si="54"/>
        <v>148</v>
      </c>
      <c r="BW53">
        <f t="shared" si="54"/>
        <v>0</v>
      </c>
      <c r="BX53">
        <f t="shared" si="54"/>
        <v>0</v>
      </c>
      <c r="BY53">
        <f t="shared" si="54"/>
        <v>177</v>
      </c>
      <c r="BZ53">
        <f t="shared" si="54"/>
        <v>0</v>
      </c>
      <c r="CA53">
        <f t="shared" si="54"/>
        <v>0</v>
      </c>
      <c r="CB53">
        <f t="shared" si="54"/>
        <v>182</v>
      </c>
      <c r="CC53">
        <f t="shared" si="54"/>
        <v>0</v>
      </c>
      <c r="CD53">
        <f t="shared" si="54"/>
        <v>0</v>
      </c>
      <c r="CE53">
        <f t="shared" si="54"/>
        <v>188</v>
      </c>
      <c r="CF53">
        <f t="shared" si="54"/>
        <v>0</v>
      </c>
      <c r="CG53" s="36">
        <f t="shared" si="54"/>
        <v>0</v>
      </c>
      <c r="CH53">
        <f t="shared" ref="CH53:CS57" si="55">ROUND(CH$58*CH61,0)</f>
        <v>172</v>
      </c>
      <c r="CI53">
        <f t="shared" si="55"/>
        <v>0</v>
      </c>
      <c r="CJ53">
        <f t="shared" si="55"/>
        <v>0</v>
      </c>
      <c r="CK53">
        <f t="shared" si="55"/>
        <v>204</v>
      </c>
      <c r="CL53">
        <f t="shared" si="55"/>
        <v>0</v>
      </c>
      <c r="CM53">
        <f t="shared" si="55"/>
        <v>0</v>
      </c>
      <c r="CN53">
        <f t="shared" si="55"/>
        <v>209</v>
      </c>
      <c r="CO53">
        <f t="shared" si="55"/>
        <v>0</v>
      </c>
      <c r="CP53">
        <f t="shared" si="55"/>
        <v>0</v>
      </c>
      <c r="CQ53">
        <f t="shared" si="55"/>
        <v>215</v>
      </c>
      <c r="CR53">
        <f t="shared" si="55"/>
        <v>0</v>
      </c>
      <c r="CS53" s="36">
        <f t="shared" si="55"/>
        <v>0</v>
      </c>
    </row>
    <row r="54" spans="1:97" x14ac:dyDescent="0.25">
      <c r="A54" s="23" t="s">
        <v>117</v>
      </c>
      <c r="U54" s="28">
        <f t="shared" ref="U54:AJ57" si="56">ROUND(U$58*U62,0)</f>
        <v>0</v>
      </c>
      <c r="V54">
        <f t="shared" si="56"/>
        <v>0</v>
      </c>
      <c r="W54">
        <f t="shared" si="56"/>
        <v>34</v>
      </c>
      <c r="X54">
        <f t="shared" si="56"/>
        <v>0</v>
      </c>
      <c r="Y54" s="36">
        <f t="shared" si="56"/>
        <v>0</v>
      </c>
      <c r="Z54">
        <f t="shared" si="56"/>
        <v>60</v>
      </c>
      <c r="AA54">
        <f t="shared" si="56"/>
        <v>0</v>
      </c>
      <c r="AB54">
        <f t="shared" si="56"/>
        <v>0</v>
      </c>
      <c r="AC54">
        <f t="shared" si="56"/>
        <v>68</v>
      </c>
      <c r="AD54">
        <f t="shared" si="56"/>
        <v>0</v>
      </c>
      <c r="AE54">
        <f t="shared" si="56"/>
        <v>0</v>
      </c>
      <c r="AF54">
        <f t="shared" si="56"/>
        <v>63</v>
      </c>
      <c r="AG54">
        <f t="shared" si="56"/>
        <v>0</v>
      </c>
      <c r="AH54">
        <f t="shared" si="56"/>
        <v>0</v>
      </c>
      <c r="AI54">
        <f t="shared" si="56"/>
        <v>67</v>
      </c>
      <c r="AJ54">
        <f t="shared" si="56"/>
        <v>0</v>
      </c>
      <c r="AK54" s="36">
        <f t="shared" si="54"/>
        <v>0</v>
      </c>
      <c r="AL54">
        <f t="shared" si="54"/>
        <v>86</v>
      </c>
      <c r="AM54">
        <f t="shared" si="54"/>
        <v>0</v>
      </c>
      <c r="AN54">
        <f t="shared" si="54"/>
        <v>0</v>
      </c>
      <c r="AO54">
        <f t="shared" si="54"/>
        <v>71</v>
      </c>
      <c r="AP54">
        <f t="shared" si="54"/>
        <v>0</v>
      </c>
      <c r="AQ54">
        <f t="shared" si="54"/>
        <v>0</v>
      </c>
      <c r="AR54">
        <f t="shared" si="54"/>
        <v>76</v>
      </c>
      <c r="AS54">
        <f t="shared" si="54"/>
        <v>0</v>
      </c>
      <c r="AT54">
        <f t="shared" si="54"/>
        <v>0</v>
      </c>
      <c r="AU54">
        <f t="shared" si="54"/>
        <v>80</v>
      </c>
      <c r="AV54">
        <f t="shared" si="54"/>
        <v>0</v>
      </c>
      <c r="AW54" s="36">
        <f t="shared" si="54"/>
        <v>0</v>
      </c>
      <c r="AX54">
        <f t="shared" si="54"/>
        <v>75</v>
      </c>
      <c r="AY54">
        <f t="shared" si="54"/>
        <v>0</v>
      </c>
      <c r="AZ54">
        <f t="shared" si="54"/>
        <v>0</v>
      </c>
      <c r="BA54">
        <f t="shared" si="54"/>
        <v>79</v>
      </c>
      <c r="BB54">
        <f t="shared" si="54"/>
        <v>0</v>
      </c>
      <c r="BC54">
        <f t="shared" si="54"/>
        <v>0</v>
      </c>
      <c r="BD54">
        <f t="shared" si="54"/>
        <v>83</v>
      </c>
      <c r="BE54">
        <f t="shared" si="54"/>
        <v>0</v>
      </c>
      <c r="BF54">
        <f t="shared" si="54"/>
        <v>0</v>
      </c>
      <c r="BG54">
        <f t="shared" si="54"/>
        <v>87</v>
      </c>
      <c r="BH54">
        <f t="shared" si="54"/>
        <v>0</v>
      </c>
      <c r="BI54" s="36">
        <f t="shared" si="54"/>
        <v>0</v>
      </c>
      <c r="BJ54">
        <f t="shared" si="54"/>
        <v>92</v>
      </c>
      <c r="BK54">
        <f t="shared" si="54"/>
        <v>0</v>
      </c>
      <c r="BL54">
        <f t="shared" si="54"/>
        <v>0</v>
      </c>
      <c r="BM54">
        <f t="shared" si="54"/>
        <v>95</v>
      </c>
      <c r="BN54">
        <f t="shared" si="54"/>
        <v>0</v>
      </c>
      <c r="BO54">
        <f t="shared" si="54"/>
        <v>0</v>
      </c>
      <c r="BP54">
        <f t="shared" si="54"/>
        <v>96</v>
      </c>
      <c r="BQ54">
        <f t="shared" si="54"/>
        <v>0</v>
      </c>
      <c r="BR54">
        <f t="shared" si="54"/>
        <v>0</v>
      </c>
      <c r="BS54">
        <f t="shared" si="54"/>
        <v>98</v>
      </c>
      <c r="BT54">
        <f t="shared" si="54"/>
        <v>0</v>
      </c>
      <c r="BU54" s="36">
        <f t="shared" si="54"/>
        <v>0</v>
      </c>
      <c r="BV54">
        <f t="shared" si="54"/>
        <v>101</v>
      </c>
      <c r="BW54">
        <f t="shared" si="54"/>
        <v>0</v>
      </c>
      <c r="BX54">
        <f t="shared" si="54"/>
        <v>0</v>
      </c>
      <c r="BY54">
        <f t="shared" si="54"/>
        <v>106</v>
      </c>
      <c r="BZ54">
        <f t="shared" si="54"/>
        <v>0</v>
      </c>
      <c r="CA54">
        <f t="shared" si="54"/>
        <v>0</v>
      </c>
      <c r="CB54">
        <f t="shared" si="54"/>
        <v>109</v>
      </c>
      <c r="CC54">
        <f t="shared" si="54"/>
        <v>0</v>
      </c>
      <c r="CD54">
        <f t="shared" si="54"/>
        <v>0</v>
      </c>
      <c r="CE54">
        <f t="shared" si="54"/>
        <v>113</v>
      </c>
      <c r="CF54">
        <f t="shared" si="54"/>
        <v>0</v>
      </c>
      <c r="CG54" s="36">
        <f t="shared" si="54"/>
        <v>0</v>
      </c>
      <c r="CH54">
        <f t="shared" si="55"/>
        <v>117</v>
      </c>
      <c r="CI54">
        <f t="shared" si="55"/>
        <v>0</v>
      </c>
      <c r="CJ54">
        <f t="shared" si="55"/>
        <v>0</v>
      </c>
      <c r="CK54">
        <f t="shared" si="55"/>
        <v>122</v>
      </c>
      <c r="CL54">
        <f t="shared" si="55"/>
        <v>0</v>
      </c>
      <c r="CM54">
        <f t="shared" si="55"/>
        <v>0</v>
      </c>
      <c r="CN54">
        <f t="shared" si="55"/>
        <v>126</v>
      </c>
      <c r="CO54">
        <f t="shared" si="55"/>
        <v>0</v>
      </c>
      <c r="CP54">
        <f t="shared" si="55"/>
        <v>0</v>
      </c>
      <c r="CQ54">
        <f t="shared" si="55"/>
        <v>129</v>
      </c>
      <c r="CR54">
        <f t="shared" si="55"/>
        <v>0</v>
      </c>
      <c r="CS54" s="36">
        <f t="shared" si="55"/>
        <v>0</v>
      </c>
    </row>
    <row r="55" spans="1:97" x14ac:dyDescent="0.25">
      <c r="A55" s="23" t="s">
        <v>118</v>
      </c>
      <c r="U55" s="28">
        <f t="shared" si="56"/>
        <v>0</v>
      </c>
      <c r="V55">
        <f t="shared" ref="V55:CG57" si="57">ROUND(V$58*V63,0)</f>
        <v>0</v>
      </c>
      <c r="W55">
        <f t="shared" si="57"/>
        <v>17</v>
      </c>
      <c r="X55">
        <f t="shared" si="57"/>
        <v>0</v>
      </c>
      <c r="Y55" s="36">
        <f t="shared" si="57"/>
        <v>0</v>
      </c>
      <c r="Z55">
        <f t="shared" si="57"/>
        <v>40</v>
      </c>
      <c r="AA55">
        <f t="shared" si="57"/>
        <v>0</v>
      </c>
      <c r="AB55">
        <f t="shared" si="57"/>
        <v>0</v>
      </c>
      <c r="AC55">
        <f t="shared" si="57"/>
        <v>45</v>
      </c>
      <c r="AD55">
        <f t="shared" si="57"/>
        <v>0</v>
      </c>
      <c r="AE55">
        <f t="shared" si="57"/>
        <v>0</v>
      </c>
      <c r="AF55">
        <f t="shared" si="57"/>
        <v>42</v>
      </c>
      <c r="AG55">
        <f t="shared" si="57"/>
        <v>0</v>
      </c>
      <c r="AH55">
        <f t="shared" si="57"/>
        <v>0</v>
      </c>
      <c r="AI55">
        <f t="shared" si="57"/>
        <v>45</v>
      </c>
      <c r="AJ55">
        <f t="shared" si="57"/>
        <v>0</v>
      </c>
      <c r="AK55" s="36">
        <f t="shared" si="57"/>
        <v>0</v>
      </c>
      <c r="AL55">
        <f t="shared" si="57"/>
        <v>57</v>
      </c>
      <c r="AM55">
        <f t="shared" si="57"/>
        <v>0</v>
      </c>
      <c r="AN55">
        <f t="shared" si="57"/>
        <v>0</v>
      </c>
      <c r="AO55">
        <f t="shared" si="57"/>
        <v>24</v>
      </c>
      <c r="AP55">
        <f t="shared" si="57"/>
        <v>0</v>
      </c>
      <c r="AQ55">
        <f t="shared" si="57"/>
        <v>0</v>
      </c>
      <c r="AR55">
        <f t="shared" si="57"/>
        <v>25</v>
      </c>
      <c r="AS55">
        <f t="shared" si="57"/>
        <v>0</v>
      </c>
      <c r="AT55">
        <f t="shared" si="57"/>
        <v>0</v>
      </c>
      <c r="AU55">
        <f t="shared" si="57"/>
        <v>27</v>
      </c>
      <c r="AV55">
        <f t="shared" si="57"/>
        <v>0</v>
      </c>
      <c r="AW55" s="36">
        <f t="shared" si="57"/>
        <v>0</v>
      </c>
      <c r="AX55">
        <f t="shared" si="57"/>
        <v>50</v>
      </c>
      <c r="AY55">
        <f t="shared" si="57"/>
        <v>0</v>
      </c>
      <c r="AZ55">
        <f t="shared" si="57"/>
        <v>0</v>
      </c>
      <c r="BA55">
        <f t="shared" si="57"/>
        <v>53</v>
      </c>
      <c r="BB55">
        <f t="shared" si="57"/>
        <v>0</v>
      </c>
      <c r="BC55">
        <f t="shared" si="57"/>
        <v>0</v>
      </c>
      <c r="BD55">
        <f t="shared" si="57"/>
        <v>55</v>
      </c>
      <c r="BE55">
        <f t="shared" si="57"/>
        <v>0</v>
      </c>
      <c r="BF55">
        <f t="shared" si="57"/>
        <v>0</v>
      </c>
      <c r="BG55">
        <f t="shared" si="57"/>
        <v>58</v>
      </c>
      <c r="BH55">
        <f t="shared" si="57"/>
        <v>0</v>
      </c>
      <c r="BI55" s="36">
        <f t="shared" si="57"/>
        <v>0</v>
      </c>
      <c r="BJ55">
        <f t="shared" si="57"/>
        <v>61</v>
      </c>
      <c r="BK55">
        <f t="shared" si="57"/>
        <v>0</v>
      </c>
      <c r="BL55">
        <f t="shared" si="57"/>
        <v>0</v>
      </c>
      <c r="BM55">
        <f t="shared" si="57"/>
        <v>63</v>
      </c>
      <c r="BN55">
        <f t="shared" si="57"/>
        <v>0</v>
      </c>
      <c r="BO55">
        <f t="shared" si="57"/>
        <v>0</v>
      </c>
      <c r="BP55">
        <f t="shared" si="57"/>
        <v>64</v>
      </c>
      <c r="BQ55">
        <f t="shared" si="57"/>
        <v>0</v>
      </c>
      <c r="BR55">
        <f t="shared" si="57"/>
        <v>0</v>
      </c>
      <c r="BS55">
        <f t="shared" si="57"/>
        <v>65</v>
      </c>
      <c r="BT55">
        <f t="shared" si="57"/>
        <v>0</v>
      </c>
      <c r="BU55" s="36">
        <f t="shared" si="57"/>
        <v>0</v>
      </c>
      <c r="BV55">
        <f t="shared" si="57"/>
        <v>67</v>
      </c>
      <c r="BW55">
        <f t="shared" si="57"/>
        <v>0</v>
      </c>
      <c r="BX55">
        <f t="shared" si="57"/>
        <v>0</v>
      </c>
      <c r="BY55">
        <f t="shared" si="57"/>
        <v>71</v>
      </c>
      <c r="BZ55">
        <f t="shared" si="57"/>
        <v>0</v>
      </c>
      <c r="CA55">
        <f t="shared" si="57"/>
        <v>0</v>
      </c>
      <c r="CB55">
        <f t="shared" si="57"/>
        <v>73</v>
      </c>
      <c r="CC55">
        <f t="shared" si="57"/>
        <v>0</v>
      </c>
      <c r="CD55">
        <f t="shared" si="57"/>
        <v>0</v>
      </c>
      <c r="CE55">
        <f t="shared" si="57"/>
        <v>75</v>
      </c>
      <c r="CF55">
        <f t="shared" si="57"/>
        <v>0</v>
      </c>
      <c r="CG55" s="36">
        <f t="shared" si="57"/>
        <v>0</v>
      </c>
      <c r="CH55">
        <f t="shared" si="55"/>
        <v>78</v>
      </c>
      <c r="CI55">
        <f t="shared" si="55"/>
        <v>0</v>
      </c>
      <c r="CJ55">
        <f t="shared" si="55"/>
        <v>0</v>
      </c>
      <c r="CK55">
        <f t="shared" si="55"/>
        <v>82</v>
      </c>
      <c r="CL55">
        <f t="shared" si="55"/>
        <v>0</v>
      </c>
      <c r="CM55">
        <f t="shared" si="55"/>
        <v>0</v>
      </c>
      <c r="CN55">
        <f t="shared" si="55"/>
        <v>84</v>
      </c>
      <c r="CO55">
        <f t="shared" si="55"/>
        <v>0</v>
      </c>
      <c r="CP55">
        <f t="shared" si="55"/>
        <v>0</v>
      </c>
      <c r="CQ55">
        <f t="shared" si="55"/>
        <v>86</v>
      </c>
      <c r="CR55">
        <f t="shared" si="55"/>
        <v>0</v>
      </c>
      <c r="CS55" s="36">
        <f t="shared" si="55"/>
        <v>0</v>
      </c>
    </row>
    <row r="56" spans="1:97" x14ac:dyDescent="0.25">
      <c r="A56" s="23" t="s">
        <v>119</v>
      </c>
      <c r="U56" s="28">
        <f t="shared" si="56"/>
        <v>0</v>
      </c>
      <c r="V56">
        <f t="shared" si="57"/>
        <v>0</v>
      </c>
      <c r="W56">
        <f t="shared" si="57"/>
        <v>0</v>
      </c>
      <c r="X56">
        <f t="shared" si="57"/>
        <v>0</v>
      </c>
      <c r="Y56" s="36">
        <f t="shared" si="57"/>
        <v>0</v>
      </c>
      <c r="Z56">
        <f t="shared" si="57"/>
        <v>4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 s="36">
        <f t="shared" si="57"/>
        <v>0</v>
      </c>
      <c r="AL56">
        <f t="shared" si="57"/>
        <v>6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 s="36">
        <f t="shared" si="57"/>
        <v>0</v>
      </c>
      <c r="AX56">
        <f t="shared" si="57"/>
        <v>7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0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0</v>
      </c>
      <c r="BH56">
        <f t="shared" si="57"/>
        <v>0</v>
      </c>
      <c r="BI56" s="36">
        <f t="shared" si="57"/>
        <v>0</v>
      </c>
      <c r="BJ56">
        <f t="shared" si="57"/>
        <v>9</v>
      </c>
      <c r="BK56">
        <f t="shared" si="57"/>
        <v>0</v>
      </c>
      <c r="BL56">
        <f t="shared" si="57"/>
        <v>0</v>
      </c>
      <c r="BM56">
        <f t="shared" si="57"/>
        <v>0</v>
      </c>
      <c r="BN56">
        <f t="shared" si="57"/>
        <v>0</v>
      </c>
      <c r="BO56">
        <f t="shared" si="57"/>
        <v>0</v>
      </c>
      <c r="BP56">
        <f t="shared" si="57"/>
        <v>0</v>
      </c>
      <c r="BQ56">
        <f t="shared" si="57"/>
        <v>0</v>
      </c>
      <c r="BR56">
        <f t="shared" si="57"/>
        <v>0</v>
      </c>
      <c r="BS56">
        <f t="shared" si="57"/>
        <v>0</v>
      </c>
      <c r="BT56">
        <f t="shared" si="57"/>
        <v>0</v>
      </c>
      <c r="BU56" s="36">
        <f t="shared" si="57"/>
        <v>0</v>
      </c>
      <c r="BV56">
        <f t="shared" si="57"/>
        <v>10</v>
      </c>
      <c r="BW56">
        <f t="shared" si="57"/>
        <v>0</v>
      </c>
      <c r="BX56">
        <f t="shared" si="57"/>
        <v>0</v>
      </c>
      <c r="BY56">
        <f t="shared" si="57"/>
        <v>0</v>
      </c>
      <c r="BZ56">
        <f t="shared" si="57"/>
        <v>0</v>
      </c>
      <c r="CA56">
        <f t="shared" si="57"/>
        <v>0</v>
      </c>
      <c r="CB56">
        <f t="shared" si="57"/>
        <v>0</v>
      </c>
      <c r="CC56">
        <f t="shared" si="57"/>
        <v>0</v>
      </c>
      <c r="CD56">
        <f t="shared" si="57"/>
        <v>0</v>
      </c>
      <c r="CE56">
        <f t="shared" si="57"/>
        <v>0</v>
      </c>
      <c r="CF56">
        <f t="shared" si="57"/>
        <v>0</v>
      </c>
      <c r="CG56" s="36">
        <f t="shared" si="57"/>
        <v>0</v>
      </c>
      <c r="CH56">
        <f t="shared" si="55"/>
        <v>12</v>
      </c>
      <c r="CI56">
        <f t="shared" si="55"/>
        <v>0</v>
      </c>
      <c r="CJ56">
        <f t="shared" si="55"/>
        <v>0</v>
      </c>
      <c r="CK56">
        <f t="shared" si="55"/>
        <v>0</v>
      </c>
      <c r="CL56">
        <f t="shared" si="55"/>
        <v>0</v>
      </c>
      <c r="CM56">
        <f t="shared" si="55"/>
        <v>0</v>
      </c>
      <c r="CN56">
        <f t="shared" si="55"/>
        <v>0</v>
      </c>
      <c r="CO56">
        <f t="shared" si="55"/>
        <v>0</v>
      </c>
      <c r="CP56">
        <f t="shared" si="55"/>
        <v>0</v>
      </c>
      <c r="CQ56">
        <f t="shared" si="55"/>
        <v>0</v>
      </c>
      <c r="CR56">
        <f t="shared" si="55"/>
        <v>0</v>
      </c>
      <c r="CS56" s="36">
        <f t="shared" si="55"/>
        <v>0</v>
      </c>
    </row>
    <row r="57" spans="1:97" x14ac:dyDescent="0.25">
      <c r="A57" s="23" t="s">
        <v>120</v>
      </c>
      <c r="U57" s="28">
        <f t="shared" si="56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 s="36">
        <f t="shared" si="57"/>
        <v>0</v>
      </c>
      <c r="Z57">
        <f t="shared" si="57"/>
        <v>4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 s="36">
        <f t="shared" si="57"/>
        <v>0</v>
      </c>
      <c r="AL57">
        <f t="shared" si="57"/>
        <v>6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 s="36">
        <f t="shared" si="57"/>
        <v>0</v>
      </c>
      <c r="AX57">
        <f t="shared" si="57"/>
        <v>7</v>
      </c>
      <c r="AY57">
        <f t="shared" si="57"/>
        <v>0</v>
      </c>
      <c r="AZ57">
        <f t="shared" si="57"/>
        <v>0</v>
      </c>
      <c r="BA57">
        <f t="shared" si="57"/>
        <v>0</v>
      </c>
      <c r="BB57">
        <f t="shared" si="57"/>
        <v>0</v>
      </c>
      <c r="BC57">
        <f t="shared" si="57"/>
        <v>0</v>
      </c>
      <c r="BD57">
        <f t="shared" si="57"/>
        <v>0</v>
      </c>
      <c r="BE57">
        <f t="shared" si="57"/>
        <v>0</v>
      </c>
      <c r="BF57">
        <f t="shared" si="57"/>
        <v>0</v>
      </c>
      <c r="BG57">
        <f t="shared" si="57"/>
        <v>0</v>
      </c>
      <c r="BH57">
        <f t="shared" si="57"/>
        <v>0</v>
      </c>
      <c r="BI57" s="36">
        <f t="shared" si="57"/>
        <v>0</v>
      </c>
      <c r="BJ57">
        <f t="shared" si="57"/>
        <v>9</v>
      </c>
      <c r="BK57">
        <f t="shared" si="57"/>
        <v>0</v>
      </c>
      <c r="BL57">
        <f t="shared" si="57"/>
        <v>0</v>
      </c>
      <c r="BM57">
        <f t="shared" si="57"/>
        <v>0</v>
      </c>
      <c r="BN57">
        <f t="shared" si="57"/>
        <v>0</v>
      </c>
      <c r="BO57">
        <f t="shared" si="57"/>
        <v>0</v>
      </c>
      <c r="BP57">
        <f t="shared" si="57"/>
        <v>0</v>
      </c>
      <c r="BQ57">
        <f t="shared" si="57"/>
        <v>0</v>
      </c>
      <c r="BR57">
        <f t="shared" si="57"/>
        <v>0</v>
      </c>
      <c r="BS57">
        <f t="shared" si="57"/>
        <v>0</v>
      </c>
      <c r="BT57">
        <f t="shared" si="57"/>
        <v>0</v>
      </c>
      <c r="BU57" s="36">
        <f t="shared" si="57"/>
        <v>0</v>
      </c>
      <c r="BV57">
        <f t="shared" si="57"/>
        <v>10</v>
      </c>
      <c r="BW57">
        <f t="shared" si="57"/>
        <v>0</v>
      </c>
      <c r="BX57">
        <f t="shared" si="57"/>
        <v>0</v>
      </c>
      <c r="BY57">
        <f t="shared" si="57"/>
        <v>0</v>
      </c>
      <c r="BZ57">
        <f t="shared" si="57"/>
        <v>0</v>
      </c>
      <c r="CA57">
        <f t="shared" si="57"/>
        <v>0</v>
      </c>
      <c r="CB57">
        <f t="shared" si="57"/>
        <v>0</v>
      </c>
      <c r="CC57">
        <f t="shared" si="57"/>
        <v>0</v>
      </c>
      <c r="CD57">
        <f t="shared" si="57"/>
        <v>0</v>
      </c>
      <c r="CE57">
        <f t="shared" si="57"/>
        <v>0</v>
      </c>
      <c r="CF57">
        <f t="shared" si="57"/>
        <v>0</v>
      </c>
      <c r="CG57" s="36">
        <f t="shared" si="57"/>
        <v>0</v>
      </c>
      <c r="CH57">
        <f t="shared" si="55"/>
        <v>12</v>
      </c>
      <c r="CI57">
        <f t="shared" si="55"/>
        <v>0</v>
      </c>
      <c r="CJ57">
        <f t="shared" si="55"/>
        <v>0</v>
      </c>
      <c r="CK57">
        <f t="shared" si="55"/>
        <v>0</v>
      </c>
      <c r="CL57">
        <f t="shared" si="55"/>
        <v>0</v>
      </c>
      <c r="CM57">
        <f t="shared" si="55"/>
        <v>0</v>
      </c>
      <c r="CN57">
        <f t="shared" si="55"/>
        <v>0</v>
      </c>
      <c r="CO57">
        <f t="shared" si="55"/>
        <v>0</v>
      </c>
      <c r="CP57">
        <f t="shared" si="55"/>
        <v>0</v>
      </c>
      <c r="CQ57">
        <f t="shared" si="55"/>
        <v>0</v>
      </c>
      <c r="CR57">
        <f t="shared" si="55"/>
        <v>0</v>
      </c>
      <c r="CS57" s="36">
        <f t="shared" si="55"/>
        <v>0</v>
      </c>
    </row>
    <row r="58" spans="1:97" x14ac:dyDescent="0.25">
      <c r="A58" s="331" t="s">
        <v>95</v>
      </c>
      <c r="T58" s="268">
        <f>'Total Agency'!T10</f>
        <v>117.30000000000001</v>
      </c>
      <c r="U58" s="15">
        <f>'Total Agency'!U10</f>
        <v>0</v>
      </c>
      <c r="V58" s="15">
        <f>'Total Agency'!V10</f>
        <v>0</v>
      </c>
      <c r="W58" s="15">
        <f>'Total Agency'!W10</f>
        <v>85.800000000000011</v>
      </c>
      <c r="X58" s="15">
        <f>'Total Agency'!X10</f>
        <v>0</v>
      </c>
      <c r="Y58" s="96">
        <f>'Total Agency'!Y10</f>
        <v>0</v>
      </c>
      <c r="Z58" s="15">
        <f>'Total Agency'!Z10</f>
        <v>198.4</v>
      </c>
      <c r="AA58" s="15">
        <f>'Total Agency'!AA10</f>
        <v>0</v>
      </c>
      <c r="AB58" s="15">
        <f>'Total Agency'!AB10</f>
        <v>0</v>
      </c>
      <c r="AC58" s="15">
        <f>'Total Agency'!AC10</f>
        <v>225.94</v>
      </c>
      <c r="AD58" s="15">
        <f>'Total Agency'!AD10</f>
        <v>0</v>
      </c>
      <c r="AE58" s="15">
        <f>'Total Agency'!AE10</f>
        <v>0</v>
      </c>
      <c r="AF58" s="15">
        <f>'Total Agency'!AF10</f>
        <v>210.36</v>
      </c>
      <c r="AG58" s="15">
        <f>'Total Agency'!AG10</f>
        <v>0</v>
      </c>
      <c r="AH58" s="15">
        <f>'Total Agency'!AH10</f>
        <v>0</v>
      </c>
      <c r="AI58" s="15">
        <f>'Total Agency'!AI10</f>
        <v>223.66267758000004</v>
      </c>
      <c r="AJ58" s="15">
        <f>'Total Agency'!AJ10</f>
        <v>0</v>
      </c>
      <c r="AK58" s="96">
        <f>'Total Agency'!AK10</f>
        <v>0</v>
      </c>
      <c r="AL58" s="15">
        <f>'Total Agency'!AL10</f>
        <v>286.95325005341368</v>
      </c>
      <c r="AM58" s="15">
        <f>'Total Agency'!AM10</f>
        <v>0</v>
      </c>
      <c r="AN58" s="15">
        <f>'Total Agency'!AN10</f>
        <v>0</v>
      </c>
      <c r="AO58" s="15">
        <f>'Total Agency'!AO10</f>
        <v>236.66740426647124</v>
      </c>
      <c r="AP58" s="15">
        <f>'Total Agency'!AP10</f>
        <v>0</v>
      </c>
      <c r="AQ58" s="15">
        <f>'Total Agency'!AQ10</f>
        <v>0</v>
      </c>
      <c r="AR58" s="15">
        <f>'Total Agency'!AR10</f>
        <v>252.60245525146047</v>
      </c>
      <c r="AS58" s="15">
        <f>'Total Agency'!AS10</f>
        <v>0</v>
      </c>
      <c r="AT58" s="15">
        <f>'Total Agency'!AT10</f>
        <v>0</v>
      </c>
      <c r="AU58" s="15">
        <f>'Total Agency'!AU10</f>
        <v>267.05317676742857</v>
      </c>
      <c r="AV58" s="15">
        <f>'Total Agency'!AV10</f>
        <v>0</v>
      </c>
      <c r="AW58" s="96">
        <f>'Total Agency'!AW10</f>
        <v>0</v>
      </c>
      <c r="AX58" s="15">
        <f>'Total Agency'!AX10</f>
        <v>248.78486416225519</v>
      </c>
      <c r="AY58" s="15">
        <f>'Total Agency'!AY10</f>
        <v>0</v>
      </c>
      <c r="AZ58" s="15">
        <f>'Total Agency'!AZ10</f>
        <v>0</v>
      </c>
      <c r="BA58" s="15">
        <f>'Total Agency'!BA10</f>
        <v>263.49240640043047</v>
      </c>
      <c r="BB58" s="15">
        <f>'Total Agency'!BB10</f>
        <v>0</v>
      </c>
      <c r="BC58" s="15">
        <f>'Total Agency'!BC10</f>
        <v>0</v>
      </c>
      <c r="BD58" s="15">
        <f>'Total Agency'!BD10</f>
        <v>275.80507710882659</v>
      </c>
      <c r="BE58" s="15">
        <f>'Total Agency'!BE10</f>
        <v>0</v>
      </c>
      <c r="BF58" s="15">
        <f>'Total Agency'!BF10</f>
        <v>0</v>
      </c>
      <c r="BG58" s="15">
        <f>'Total Agency'!BG10</f>
        <v>289.41430193827483</v>
      </c>
      <c r="BH58" s="15">
        <f>'Total Agency'!BH10</f>
        <v>0</v>
      </c>
      <c r="BI58" s="96">
        <f>'Total Agency'!BI10</f>
        <v>0</v>
      </c>
      <c r="BJ58" s="15">
        <f>'Total Agency'!BJ10</f>
        <v>306.81842260515714</v>
      </c>
      <c r="BK58" s="15">
        <f>'Total Agency'!BK10</f>
        <v>0</v>
      </c>
      <c r="BL58" s="15">
        <f>'Total Agency'!BL10</f>
        <v>0</v>
      </c>
      <c r="BM58" s="15">
        <f>'Total Agency'!BM10</f>
        <v>315.78511683042211</v>
      </c>
      <c r="BN58" s="15">
        <f>'Total Agency'!BN10</f>
        <v>0</v>
      </c>
      <c r="BO58" s="15">
        <f>'Total Agency'!BO10</f>
        <v>0</v>
      </c>
      <c r="BP58" s="15">
        <f>'Total Agency'!BP10</f>
        <v>320.67229092891404</v>
      </c>
      <c r="BQ58" s="15">
        <f>'Total Agency'!BQ10</f>
        <v>0</v>
      </c>
      <c r="BR58" s="15">
        <f>'Total Agency'!BR10</f>
        <v>0</v>
      </c>
      <c r="BS58" s="15">
        <f>'Total Agency'!BS10</f>
        <v>326.97568595454868</v>
      </c>
      <c r="BT58" s="15">
        <f>'Total Agency'!BT10</f>
        <v>0</v>
      </c>
      <c r="BU58" s="96">
        <f>'Total Agency'!BU10</f>
        <v>0</v>
      </c>
      <c r="BV58" s="15">
        <f>'Total Agency'!BV10</f>
        <v>336.49000073693139</v>
      </c>
      <c r="BW58" s="15">
        <f>'Total Agency'!BW10</f>
        <v>0</v>
      </c>
      <c r="BX58" s="15">
        <f>'Total Agency'!BX10</f>
        <v>0</v>
      </c>
      <c r="BY58" s="15">
        <f>'Total Agency'!BY10</f>
        <v>353.40332152060148</v>
      </c>
      <c r="BZ58" s="15">
        <f>'Total Agency'!BZ10</f>
        <v>0</v>
      </c>
      <c r="CA58" s="15">
        <f>'Total Agency'!CA10</f>
        <v>0</v>
      </c>
      <c r="CB58" s="15">
        <f>'Total Agency'!CB10</f>
        <v>363.91595097450062</v>
      </c>
      <c r="CC58" s="15">
        <f>'Total Agency'!CC10</f>
        <v>0</v>
      </c>
      <c r="CD58" s="15">
        <f>'Total Agency'!CD10</f>
        <v>0</v>
      </c>
      <c r="CE58" s="15">
        <f>'Total Agency'!CE10</f>
        <v>375.088457374276</v>
      </c>
      <c r="CF58" s="15">
        <f>'Total Agency'!CF10</f>
        <v>0</v>
      </c>
      <c r="CG58" s="96">
        <f>'Total Agency'!CG10</f>
        <v>0</v>
      </c>
      <c r="CH58" s="15">
        <f>'Total Agency'!CH10</f>
        <v>390.33352776796596</v>
      </c>
      <c r="CI58" s="15">
        <f>'Total Agency'!CI10</f>
        <v>0</v>
      </c>
      <c r="CJ58" s="15">
        <f>'Total Agency'!CJ10</f>
        <v>0</v>
      </c>
      <c r="CK58" s="15">
        <f>'Total Agency'!CK10</f>
        <v>407.89488802193387</v>
      </c>
      <c r="CL58" s="15">
        <f>'Total Agency'!CL10</f>
        <v>0</v>
      </c>
      <c r="CM58" s="15">
        <f>'Total Agency'!CM10</f>
        <v>0</v>
      </c>
      <c r="CN58" s="15">
        <f>'Total Agency'!CN10</f>
        <v>418.75582899427292</v>
      </c>
      <c r="CO58" s="15">
        <f>'Total Agency'!CO10</f>
        <v>0</v>
      </c>
      <c r="CP58" s="15">
        <f>'Total Agency'!CP10</f>
        <v>0</v>
      </c>
      <c r="CQ58" s="15">
        <f>'Total Agency'!CQ10</f>
        <v>430.87112998171358</v>
      </c>
      <c r="CR58" s="15">
        <f>'Total Agency'!CR10</f>
        <v>0</v>
      </c>
      <c r="CS58" s="96">
        <f>'Total Agency'!CS10</f>
        <v>0</v>
      </c>
    </row>
    <row r="60" spans="1:97" s="333" customFormat="1" x14ac:dyDescent="0.25">
      <c r="A60" s="332" t="s">
        <v>129</v>
      </c>
      <c r="Y60" s="334"/>
      <c r="AK60" s="334"/>
      <c r="AW60" s="334"/>
      <c r="BI60" s="334"/>
      <c r="BU60" s="334"/>
      <c r="CG60" s="334"/>
      <c r="CS60" s="334"/>
    </row>
    <row r="61" spans="1:97" s="333" customFormat="1" x14ac:dyDescent="0.25">
      <c r="A61" s="335" t="s">
        <v>121</v>
      </c>
      <c r="U61" s="336">
        <v>0</v>
      </c>
      <c r="V61" s="336">
        <v>0</v>
      </c>
      <c r="W61" s="336">
        <f>1-SUM(W62:W65)</f>
        <v>0.39999999999999991</v>
      </c>
      <c r="X61" s="336">
        <v>0</v>
      </c>
      <c r="Y61" s="337">
        <v>0</v>
      </c>
      <c r="Z61" s="336">
        <f t="shared" ref="Z61:BS61" si="58">1-SUM(Z62:Z65)</f>
        <v>0.45999999999999996</v>
      </c>
      <c r="AA61" s="336">
        <v>0</v>
      </c>
      <c r="AB61" s="336">
        <v>0</v>
      </c>
      <c r="AC61" s="336">
        <f t="shared" si="58"/>
        <v>0.5</v>
      </c>
      <c r="AD61" s="336">
        <v>0</v>
      </c>
      <c r="AE61" s="336">
        <v>0</v>
      </c>
      <c r="AF61" s="336">
        <f t="shared" si="58"/>
        <v>0.5</v>
      </c>
      <c r="AG61" s="336">
        <v>0</v>
      </c>
      <c r="AH61" s="336">
        <v>0</v>
      </c>
      <c r="AI61" s="336">
        <f t="shared" si="58"/>
        <v>0.5</v>
      </c>
      <c r="AJ61" s="336">
        <v>0</v>
      </c>
      <c r="AK61" s="337">
        <v>0</v>
      </c>
      <c r="AL61" s="336">
        <f t="shared" si="58"/>
        <v>0.45999999999999996</v>
      </c>
      <c r="AM61" s="336">
        <v>0</v>
      </c>
      <c r="AN61" s="336">
        <v>0</v>
      </c>
      <c r="AO61" s="336">
        <f t="shared" si="58"/>
        <v>0.6</v>
      </c>
      <c r="AP61" s="336">
        <v>0</v>
      </c>
      <c r="AQ61" s="336">
        <v>0</v>
      </c>
      <c r="AR61" s="336">
        <f t="shared" si="58"/>
        <v>0.6</v>
      </c>
      <c r="AS61" s="336">
        <v>0</v>
      </c>
      <c r="AT61" s="336">
        <v>0</v>
      </c>
      <c r="AU61" s="336">
        <f t="shared" si="58"/>
        <v>0.6</v>
      </c>
      <c r="AV61" s="336">
        <v>0</v>
      </c>
      <c r="AW61" s="337">
        <v>0</v>
      </c>
      <c r="AX61" s="336">
        <f t="shared" si="58"/>
        <v>0.43999999999999995</v>
      </c>
      <c r="AY61" s="336">
        <v>0</v>
      </c>
      <c r="AZ61" s="336">
        <v>0</v>
      </c>
      <c r="BA61" s="336">
        <f t="shared" si="58"/>
        <v>0.5</v>
      </c>
      <c r="BB61" s="336">
        <v>0</v>
      </c>
      <c r="BC61" s="336">
        <v>0</v>
      </c>
      <c r="BD61" s="336">
        <f t="shared" si="58"/>
        <v>0.5</v>
      </c>
      <c r="BE61" s="336">
        <v>0</v>
      </c>
      <c r="BF61" s="336">
        <v>0</v>
      </c>
      <c r="BG61" s="336">
        <f t="shared" si="58"/>
        <v>0.5</v>
      </c>
      <c r="BH61" s="336">
        <v>0</v>
      </c>
      <c r="BI61" s="337">
        <v>0</v>
      </c>
      <c r="BJ61" s="336">
        <f t="shared" si="58"/>
        <v>0.43999999999999995</v>
      </c>
      <c r="BK61" s="336">
        <v>0</v>
      </c>
      <c r="BL61" s="336">
        <v>0</v>
      </c>
      <c r="BM61" s="336">
        <f t="shared" si="58"/>
        <v>0.5</v>
      </c>
      <c r="BN61" s="336">
        <v>0</v>
      </c>
      <c r="BO61" s="336">
        <v>0</v>
      </c>
      <c r="BP61" s="336">
        <f t="shared" si="58"/>
        <v>0.5</v>
      </c>
      <c r="BQ61" s="336">
        <v>0</v>
      </c>
      <c r="BR61" s="336">
        <v>0</v>
      </c>
      <c r="BS61" s="336">
        <f t="shared" si="58"/>
        <v>0.5</v>
      </c>
      <c r="BT61" s="336">
        <v>0</v>
      </c>
      <c r="BU61" s="337">
        <v>0</v>
      </c>
      <c r="BV61" s="336">
        <f t="shared" ref="BV61" si="59">1-SUM(BV62:BV65)</f>
        <v>0.43999999999999995</v>
      </c>
      <c r="BW61" s="336">
        <v>0</v>
      </c>
      <c r="BX61" s="336">
        <v>0</v>
      </c>
      <c r="BY61" s="336">
        <f t="shared" ref="BY61" si="60">1-SUM(BY62:BY65)</f>
        <v>0.5</v>
      </c>
      <c r="BZ61" s="336">
        <v>0</v>
      </c>
      <c r="CA61" s="336">
        <v>0</v>
      </c>
      <c r="CB61" s="336">
        <f t="shared" ref="CB61" si="61">1-SUM(CB62:CB65)</f>
        <v>0.5</v>
      </c>
      <c r="CC61" s="336">
        <v>0</v>
      </c>
      <c r="CD61" s="336">
        <v>0</v>
      </c>
      <c r="CE61" s="336">
        <f t="shared" ref="CE61" si="62">1-SUM(CE62:CE65)</f>
        <v>0.5</v>
      </c>
      <c r="CF61" s="336">
        <v>0</v>
      </c>
      <c r="CG61" s="337">
        <v>0</v>
      </c>
      <c r="CH61" s="336">
        <f t="shared" ref="CH61" si="63">1-SUM(CH62:CH65)</f>
        <v>0.43999999999999995</v>
      </c>
      <c r="CI61" s="336">
        <v>0</v>
      </c>
      <c r="CJ61" s="336">
        <v>0</v>
      </c>
      <c r="CK61" s="336">
        <f t="shared" ref="CK61" si="64">1-SUM(CK62:CK65)</f>
        <v>0.5</v>
      </c>
      <c r="CL61" s="336">
        <v>0</v>
      </c>
      <c r="CM61" s="336">
        <v>0</v>
      </c>
      <c r="CN61" s="336">
        <f t="shared" ref="CN61" si="65">1-SUM(CN62:CN65)</f>
        <v>0.5</v>
      </c>
      <c r="CO61" s="336">
        <v>0</v>
      </c>
      <c r="CP61" s="336">
        <v>0</v>
      </c>
      <c r="CQ61" s="336">
        <f t="shared" ref="CQ61" si="66">1-SUM(CQ62:CQ65)</f>
        <v>0.5</v>
      </c>
      <c r="CR61" s="336">
        <v>0</v>
      </c>
      <c r="CS61" s="337">
        <v>0</v>
      </c>
    </row>
    <row r="62" spans="1:97" s="333" customFormat="1" x14ac:dyDescent="0.25">
      <c r="A62" s="335" t="s">
        <v>117</v>
      </c>
      <c r="U62" s="336">
        <v>0</v>
      </c>
      <c r="V62" s="336">
        <v>0</v>
      </c>
      <c r="W62" s="336">
        <v>0.4</v>
      </c>
      <c r="X62" s="336">
        <v>0</v>
      </c>
      <c r="Y62" s="337">
        <v>0</v>
      </c>
      <c r="Z62" s="336">
        <v>0.3</v>
      </c>
      <c r="AA62" s="336">
        <v>0</v>
      </c>
      <c r="AB62" s="336">
        <v>0</v>
      </c>
      <c r="AC62" s="336">
        <v>0.3</v>
      </c>
      <c r="AD62" s="336">
        <v>0</v>
      </c>
      <c r="AE62" s="336">
        <v>0</v>
      </c>
      <c r="AF62" s="336">
        <v>0.3</v>
      </c>
      <c r="AG62" s="336">
        <v>0</v>
      </c>
      <c r="AH62" s="336">
        <v>0</v>
      </c>
      <c r="AI62" s="336">
        <v>0.3</v>
      </c>
      <c r="AJ62" s="336">
        <v>0</v>
      </c>
      <c r="AK62" s="337">
        <v>0</v>
      </c>
      <c r="AL62" s="336">
        <v>0.3</v>
      </c>
      <c r="AM62" s="336">
        <v>0</v>
      </c>
      <c r="AN62" s="336">
        <v>0</v>
      </c>
      <c r="AO62" s="336">
        <v>0.3</v>
      </c>
      <c r="AP62" s="336">
        <v>0</v>
      </c>
      <c r="AQ62" s="336">
        <v>0</v>
      </c>
      <c r="AR62" s="336">
        <v>0.3</v>
      </c>
      <c r="AS62" s="336">
        <v>0</v>
      </c>
      <c r="AT62" s="336">
        <v>0</v>
      </c>
      <c r="AU62" s="336">
        <v>0.3</v>
      </c>
      <c r="AV62" s="336">
        <v>0</v>
      </c>
      <c r="AW62" s="337">
        <v>0</v>
      </c>
      <c r="AX62" s="336">
        <v>0.3</v>
      </c>
      <c r="AY62" s="336">
        <v>0</v>
      </c>
      <c r="AZ62" s="336">
        <v>0</v>
      </c>
      <c r="BA62" s="336">
        <v>0.3</v>
      </c>
      <c r="BB62" s="336">
        <v>0</v>
      </c>
      <c r="BC62" s="336">
        <v>0</v>
      </c>
      <c r="BD62" s="336">
        <v>0.3</v>
      </c>
      <c r="BE62" s="336">
        <v>0</v>
      </c>
      <c r="BF62" s="336">
        <v>0</v>
      </c>
      <c r="BG62" s="336">
        <v>0.3</v>
      </c>
      <c r="BH62" s="336">
        <v>0</v>
      </c>
      <c r="BI62" s="337">
        <v>0</v>
      </c>
      <c r="BJ62" s="336">
        <v>0.3</v>
      </c>
      <c r="BK62" s="336">
        <v>0</v>
      </c>
      <c r="BL62" s="336">
        <v>0</v>
      </c>
      <c r="BM62" s="336">
        <v>0.3</v>
      </c>
      <c r="BN62" s="336">
        <v>0</v>
      </c>
      <c r="BO62" s="336">
        <v>0</v>
      </c>
      <c r="BP62" s="336">
        <v>0.3</v>
      </c>
      <c r="BQ62" s="336">
        <v>0</v>
      </c>
      <c r="BR62" s="336">
        <v>0</v>
      </c>
      <c r="BS62" s="336">
        <v>0.3</v>
      </c>
      <c r="BT62" s="336">
        <v>0</v>
      </c>
      <c r="BU62" s="337">
        <v>0</v>
      </c>
      <c r="BV62" s="336">
        <v>0.3</v>
      </c>
      <c r="BW62" s="336">
        <v>0</v>
      </c>
      <c r="BX62" s="336">
        <v>0</v>
      </c>
      <c r="BY62" s="336">
        <v>0.3</v>
      </c>
      <c r="BZ62" s="336">
        <v>0</v>
      </c>
      <c r="CA62" s="336">
        <v>0</v>
      </c>
      <c r="CB62" s="336">
        <v>0.3</v>
      </c>
      <c r="CC62" s="336">
        <v>0</v>
      </c>
      <c r="CD62" s="336">
        <v>0</v>
      </c>
      <c r="CE62" s="336">
        <v>0.3</v>
      </c>
      <c r="CF62" s="336">
        <v>0</v>
      </c>
      <c r="CG62" s="337">
        <v>0</v>
      </c>
      <c r="CH62" s="336">
        <v>0.3</v>
      </c>
      <c r="CI62" s="336">
        <v>0</v>
      </c>
      <c r="CJ62" s="336">
        <v>0</v>
      </c>
      <c r="CK62" s="336">
        <v>0.3</v>
      </c>
      <c r="CL62" s="336">
        <v>0</v>
      </c>
      <c r="CM62" s="336">
        <v>0</v>
      </c>
      <c r="CN62" s="336">
        <v>0.3</v>
      </c>
      <c r="CO62" s="336">
        <v>0</v>
      </c>
      <c r="CP62" s="336">
        <v>0</v>
      </c>
      <c r="CQ62" s="336">
        <v>0.3</v>
      </c>
      <c r="CR62" s="336">
        <v>0</v>
      </c>
      <c r="CS62" s="337">
        <v>0</v>
      </c>
    </row>
    <row r="63" spans="1:97" s="333" customFormat="1" x14ac:dyDescent="0.25">
      <c r="A63" s="335" t="s">
        <v>118</v>
      </c>
      <c r="U63" s="336">
        <v>0</v>
      </c>
      <c r="V63" s="336">
        <v>0</v>
      </c>
      <c r="W63" s="336">
        <v>0.2</v>
      </c>
      <c r="X63" s="336">
        <v>0</v>
      </c>
      <c r="Y63" s="337">
        <v>0</v>
      </c>
      <c r="Z63" s="336">
        <v>0.2</v>
      </c>
      <c r="AA63" s="336">
        <v>0</v>
      </c>
      <c r="AB63" s="336">
        <v>0</v>
      </c>
      <c r="AC63" s="336">
        <v>0.2</v>
      </c>
      <c r="AD63" s="336">
        <v>0</v>
      </c>
      <c r="AE63" s="336">
        <v>0</v>
      </c>
      <c r="AF63" s="336">
        <v>0.2</v>
      </c>
      <c r="AG63" s="336">
        <v>0</v>
      </c>
      <c r="AH63" s="336">
        <v>0</v>
      </c>
      <c r="AI63" s="336">
        <v>0.2</v>
      </c>
      <c r="AJ63" s="336">
        <v>0</v>
      </c>
      <c r="AK63" s="337">
        <v>0</v>
      </c>
      <c r="AL63" s="336">
        <v>0.2</v>
      </c>
      <c r="AM63" s="336">
        <v>0</v>
      </c>
      <c r="AN63" s="336">
        <v>0</v>
      </c>
      <c r="AO63" s="336">
        <v>0.1</v>
      </c>
      <c r="AP63" s="336">
        <v>0</v>
      </c>
      <c r="AQ63" s="336">
        <v>0</v>
      </c>
      <c r="AR63" s="336">
        <v>0.1</v>
      </c>
      <c r="AS63" s="336">
        <v>0</v>
      </c>
      <c r="AT63" s="336">
        <v>0</v>
      </c>
      <c r="AU63" s="336">
        <v>0.1</v>
      </c>
      <c r="AV63" s="336">
        <v>0</v>
      </c>
      <c r="AW63" s="337">
        <v>0</v>
      </c>
      <c r="AX63" s="336">
        <v>0.2</v>
      </c>
      <c r="AY63" s="336">
        <v>0</v>
      </c>
      <c r="AZ63" s="336">
        <v>0</v>
      </c>
      <c r="BA63" s="336">
        <v>0.2</v>
      </c>
      <c r="BB63" s="336">
        <v>0</v>
      </c>
      <c r="BC63" s="336">
        <v>0</v>
      </c>
      <c r="BD63" s="336">
        <v>0.2</v>
      </c>
      <c r="BE63" s="336">
        <v>0</v>
      </c>
      <c r="BF63" s="336">
        <v>0</v>
      </c>
      <c r="BG63" s="336">
        <v>0.2</v>
      </c>
      <c r="BH63" s="336">
        <v>0</v>
      </c>
      <c r="BI63" s="337">
        <v>0</v>
      </c>
      <c r="BJ63" s="336">
        <v>0.2</v>
      </c>
      <c r="BK63" s="336">
        <v>0</v>
      </c>
      <c r="BL63" s="336">
        <v>0</v>
      </c>
      <c r="BM63" s="336">
        <v>0.2</v>
      </c>
      <c r="BN63" s="336">
        <v>0</v>
      </c>
      <c r="BO63" s="336">
        <v>0</v>
      </c>
      <c r="BP63" s="336">
        <v>0.2</v>
      </c>
      <c r="BQ63" s="336">
        <v>0</v>
      </c>
      <c r="BR63" s="336">
        <v>0</v>
      </c>
      <c r="BS63" s="336">
        <v>0.2</v>
      </c>
      <c r="BT63" s="336">
        <v>0</v>
      </c>
      <c r="BU63" s="337">
        <v>0</v>
      </c>
      <c r="BV63" s="336">
        <v>0.2</v>
      </c>
      <c r="BW63" s="336">
        <v>0</v>
      </c>
      <c r="BX63" s="336">
        <v>0</v>
      </c>
      <c r="BY63" s="336">
        <v>0.2</v>
      </c>
      <c r="BZ63" s="336">
        <v>0</v>
      </c>
      <c r="CA63" s="336">
        <v>0</v>
      </c>
      <c r="CB63" s="336">
        <v>0.2</v>
      </c>
      <c r="CC63" s="336">
        <v>0</v>
      </c>
      <c r="CD63" s="336">
        <v>0</v>
      </c>
      <c r="CE63" s="336">
        <v>0.2</v>
      </c>
      <c r="CF63" s="336">
        <v>0</v>
      </c>
      <c r="CG63" s="337">
        <v>0</v>
      </c>
      <c r="CH63" s="336">
        <v>0.2</v>
      </c>
      <c r="CI63" s="336">
        <v>0</v>
      </c>
      <c r="CJ63" s="336">
        <v>0</v>
      </c>
      <c r="CK63" s="336">
        <v>0.2</v>
      </c>
      <c r="CL63" s="336">
        <v>0</v>
      </c>
      <c r="CM63" s="336">
        <v>0</v>
      </c>
      <c r="CN63" s="336">
        <v>0.2</v>
      </c>
      <c r="CO63" s="336">
        <v>0</v>
      </c>
      <c r="CP63" s="336">
        <v>0</v>
      </c>
      <c r="CQ63" s="336">
        <v>0.2</v>
      </c>
      <c r="CR63" s="336">
        <v>0</v>
      </c>
      <c r="CS63" s="337">
        <v>0</v>
      </c>
    </row>
    <row r="64" spans="1:97" s="333" customFormat="1" x14ac:dyDescent="0.25">
      <c r="A64" s="335" t="s">
        <v>119</v>
      </c>
      <c r="U64" s="336">
        <v>0</v>
      </c>
      <c r="V64" s="336">
        <v>0</v>
      </c>
      <c r="W64" s="336">
        <v>0</v>
      </c>
      <c r="X64" s="336">
        <v>0</v>
      </c>
      <c r="Y64" s="337">
        <v>0</v>
      </c>
      <c r="Z64" s="336">
        <v>0.02</v>
      </c>
      <c r="AA64" s="336">
        <v>0</v>
      </c>
      <c r="AB64" s="336">
        <v>0</v>
      </c>
      <c r="AC64" s="336">
        <v>0</v>
      </c>
      <c r="AD64" s="336">
        <v>0</v>
      </c>
      <c r="AE64" s="336">
        <v>0</v>
      </c>
      <c r="AF64" s="336">
        <v>0</v>
      </c>
      <c r="AG64" s="336">
        <v>0</v>
      </c>
      <c r="AH64" s="336">
        <v>0</v>
      </c>
      <c r="AI64" s="336">
        <v>0</v>
      </c>
      <c r="AJ64" s="336">
        <v>0</v>
      </c>
      <c r="AK64" s="337">
        <v>0</v>
      </c>
      <c r="AL64" s="336">
        <v>0.02</v>
      </c>
      <c r="AM64" s="336">
        <v>0</v>
      </c>
      <c r="AN64" s="336">
        <v>0</v>
      </c>
      <c r="AO64" s="336">
        <v>0</v>
      </c>
      <c r="AP64" s="336">
        <v>0</v>
      </c>
      <c r="AQ64" s="336">
        <v>0</v>
      </c>
      <c r="AR64" s="336">
        <v>0</v>
      </c>
      <c r="AS64" s="336">
        <v>0</v>
      </c>
      <c r="AT64" s="336">
        <v>0</v>
      </c>
      <c r="AU64" s="336">
        <v>0</v>
      </c>
      <c r="AV64" s="336">
        <v>0</v>
      </c>
      <c r="AW64" s="337">
        <v>0</v>
      </c>
      <c r="AX64" s="336">
        <v>0.03</v>
      </c>
      <c r="AY64" s="336">
        <v>0</v>
      </c>
      <c r="AZ64" s="336">
        <v>0</v>
      </c>
      <c r="BA64" s="336">
        <v>0</v>
      </c>
      <c r="BB64" s="336">
        <v>0</v>
      </c>
      <c r="BC64" s="336">
        <v>0</v>
      </c>
      <c r="BD64" s="336">
        <v>0</v>
      </c>
      <c r="BE64" s="336">
        <v>0</v>
      </c>
      <c r="BF64" s="336">
        <v>0</v>
      </c>
      <c r="BG64" s="336">
        <v>0</v>
      </c>
      <c r="BH64" s="336">
        <v>0</v>
      </c>
      <c r="BI64" s="337">
        <v>0</v>
      </c>
      <c r="BJ64" s="336">
        <v>0.03</v>
      </c>
      <c r="BK64" s="336">
        <v>0</v>
      </c>
      <c r="BL64" s="336">
        <v>0</v>
      </c>
      <c r="BM64" s="336">
        <v>0</v>
      </c>
      <c r="BN64" s="336">
        <v>0</v>
      </c>
      <c r="BO64" s="336">
        <v>0</v>
      </c>
      <c r="BP64" s="336">
        <v>0</v>
      </c>
      <c r="BQ64" s="336">
        <v>0</v>
      </c>
      <c r="BR64" s="336">
        <v>0</v>
      </c>
      <c r="BS64" s="336">
        <v>0</v>
      </c>
      <c r="BT64" s="336">
        <v>0</v>
      </c>
      <c r="BU64" s="337">
        <v>0</v>
      </c>
      <c r="BV64" s="336">
        <v>0.03</v>
      </c>
      <c r="BW64" s="336">
        <v>0</v>
      </c>
      <c r="BX64" s="336">
        <v>0</v>
      </c>
      <c r="BY64" s="336">
        <v>0</v>
      </c>
      <c r="BZ64" s="336">
        <v>0</v>
      </c>
      <c r="CA64" s="336">
        <v>0</v>
      </c>
      <c r="CB64" s="336">
        <v>0</v>
      </c>
      <c r="CC64" s="336">
        <v>0</v>
      </c>
      <c r="CD64" s="336">
        <v>0</v>
      </c>
      <c r="CE64" s="336">
        <v>0</v>
      </c>
      <c r="CF64" s="336">
        <v>0</v>
      </c>
      <c r="CG64" s="337">
        <v>0</v>
      </c>
      <c r="CH64" s="336">
        <v>0.03</v>
      </c>
      <c r="CI64" s="336">
        <v>0</v>
      </c>
      <c r="CJ64" s="336">
        <v>0</v>
      </c>
      <c r="CK64" s="336">
        <v>0</v>
      </c>
      <c r="CL64" s="336">
        <v>0</v>
      </c>
      <c r="CM64" s="336">
        <v>0</v>
      </c>
      <c r="CN64" s="336">
        <v>0</v>
      </c>
      <c r="CO64" s="336">
        <v>0</v>
      </c>
      <c r="CP64" s="336">
        <v>0</v>
      </c>
      <c r="CQ64" s="336">
        <v>0</v>
      </c>
      <c r="CR64" s="336">
        <v>0</v>
      </c>
      <c r="CS64" s="337">
        <v>0</v>
      </c>
    </row>
    <row r="65" spans="1:97" s="333" customFormat="1" x14ac:dyDescent="0.25">
      <c r="A65" s="335" t="s">
        <v>120</v>
      </c>
      <c r="U65" s="336">
        <v>0</v>
      </c>
      <c r="V65" s="336">
        <v>0</v>
      </c>
      <c r="W65" s="336">
        <v>0</v>
      </c>
      <c r="X65" s="336">
        <v>0</v>
      </c>
      <c r="Y65" s="337">
        <v>0</v>
      </c>
      <c r="Z65" s="336">
        <v>0.02</v>
      </c>
      <c r="AA65" s="336">
        <v>0</v>
      </c>
      <c r="AB65" s="336">
        <v>0</v>
      </c>
      <c r="AC65" s="336">
        <v>0</v>
      </c>
      <c r="AD65" s="336">
        <v>0</v>
      </c>
      <c r="AE65" s="336">
        <v>0</v>
      </c>
      <c r="AF65" s="336">
        <v>0</v>
      </c>
      <c r="AG65" s="336">
        <v>0</v>
      </c>
      <c r="AH65" s="336">
        <v>0</v>
      </c>
      <c r="AI65" s="336">
        <v>0</v>
      </c>
      <c r="AJ65" s="336">
        <v>0</v>
      </c>
      <c r="AK65" s="337">
        <v>0</v>
      </c>
      <c r="AL65" s="336">
        <v>0.02</v>
      </c>
      <c r="AM65" s="336">
        <v>0</v>
      </c>
      <c r="AN65" s="336">
        <v>0</v>
      </c>
      <c r="AO65" s="336">
        <v>0</v>
      </c>
      <c r="AP65" s="336">
        <v>0</v>
      </c>
      <c r="AQ65" s="336">
        <v>0</v>
      </c>
      <c r="AR65" s="336">
        <v>0</v>
      </c>
      <c r="AS65" s="336">
        <v>0</v>
      </c>
      <c r="AT65" s="336">
        <v>0</v>
      </c>
      <c r="AU65" s="336">
        <v>0</v>
      </c>
      <c r="AV65" s="336">
        <v>0</v>
      </c>
      <c r="AW65" s="337">
        <v>0</v>
      </c>
      <c r="AX65" s="336">
        <v>0.03</v>
      </c>
      <c r="AY65" s="336">
        <v>0</v>
      </c>
      <c r="AZ65" s="336">
        <v>0</v>
      </c>
      <c r="BA65" s="336">
        <v>0</v>
      </c>
      <c r="BB65" s="336">
        <v>0</v>
      </c>
      <c r="BC65" s="336">
        <v>0</v>
      </c>
      <c r="BD65" s="336">
        <v>0</v>
      </c>
      <c r="BE65" s="336">
        <v>0</v>
      </c>
      <c r="BF65" s="336">
        <v>0</v>
      </c>
      <c r="BG65" s="336">
        <v>0</v>
      </c>
      <c r="BH65" s="336">
        <v>0</v>
      </c>
      <c r="BI65" s="337">
        <v>0</v>
      </c>
      <c r="BJ65" s="336">
        <v>0.03</v>
      </c>
      <c r="BK65" s="336">
        <v>0</v>
      </c>
      <c r="BL65" s="336">
        <v>0</v>
      </c>
      <c r="BM65" s="336">
        <v>0</v>
      </c>
      <c r="BN65" s="336">
        <v>0</v>
      </c>
      <c r="BO65" s="336">
        <v>0</v>
      </c>
      <c r="BP65" s="336">
        <v>0</v>
      </c>
      <c r="BQ65" s="336">
        <v>0</v>
      </c>
      <c r="BR65" s="336">
        <v>0</v>
      </c>
      <c r="BS65" s="336">
        <v>0</v>
      </c>
      <c r="BT65" s="336">
        <v>0</v>
      </c>
      <c r="BU65" s="337">
        <v>0</v>
      </c>
      <c r="BV65" s="336">
        <v>0.03</v>
      </c>
      <c r="BW65" s="336">
        <v>0</v>
      </c>
      <c r="BX65" s="336">
        <v>0</v>
      </c>
      <c r="BY65" s="336">
        <v>0</v>
      </c>
      <c r="BZ65" s="336">
        <v>0</v>
      </c>
      <c r="CA65" s="336">
        <v>0</v>
      </c>
      <c r="CB65" s="336">
        <v>0</v>
      </c>
      <c r="CC65" s="336">
        <v>0</v>
      </c>
      <c r="CD65" s="336">
        <v>0</v>
      </c>
      <c r="CE65" s="336">
        <v>0</v>
      </c>
      <c r="CF65" s="336">
        <v>0</v>
      </c>
      <c r="CG65" s="337">
        <v>0</v>
      </c>
      <c r="CH65" s="336">
        <v>0.03</v>
      </c>
      <c r="CI65" s="336">
        <v>0</v>
      </c>
      <c r="CJ65" s="336">
        <v>0</v>
      </c>
      <c r="CK65" s="336">
        <v>0</v>
      </c>
      <c r="CL65" s="336">
        <v>0</v>
      </c>
      <c r="CM65" s="336">
        <v>0</v>
      </c>
      <c r="CN65" s="336">
        <v>0</v>
      </c>
      <c r="CO65" s="336">
        <v>0</v>
      </c>
      <c r="CP65" s="336">
        <v>0</v>
      </c>
      <c r="CQ65" s="336">
        <v>0</v>
      </c>
      <c r="CR65" s="336">
        <v>0</v>
      </c>
      <c r="CS65" s="337">
        <v>0</v>
      </c>
    </row>
    <row r="66" spans="1:97" s="333" customFormat="1" x14ac:dyDescent="0.25">
      <c r="A66" s="338" t="s">
        <v>95</v>
      </c>
      <c r="T66" s="333">
        <f>'Total Agency'!T18</f>
        <v>0</v>
      </c>
      <c r="U66" s="333">
        <f>'Total Agency'!U18</f>
        <v>0</v>
      </c>
      <c r="V66" s="333">
        <f>'Total Agency'!V18</f>
        <v>0</v>
      </c>
      <c r="W66" s="333">
        <f>'Total Agency'!W18</f>
        <v>0</v>
      </c>
      <c r="X66" s="333">
        <f>'Total Agency'!X18</f>
        <v>0</v>
      </c>
      <c r="Y66" s="334">
        <f>'Total Agency'!Y18</f>
        <v>0</v>
      </c>
      <c r="Z66" s="333">
        <f>'Total Agency'!Z18</f>
        <v>0</v>
      </c>
      <c r="AA66" s="333">
        <f>'Total Agency'!AA18</f>
        <v>0</v>
      </c>
      <c r="AB66" s="333">
        <f>'Total Agency'!AB18</f>
        <v>0</v>
      </c>
      <c r="AC66" s="333">
        <f>'Total Agency'!AC18</f>
        <v>0</v>
      </c>
      <c r="AD66" s="333">
        <f>'Total Agency'!AD18</f>
        <v>0</v>
      </c>
      <c r="AE66" s="333">
        <f>'Total Agency'!AE18</f>
        <v>0</v>
      </c>
      <c r="AF66" s="333">
        <f>'Total Agency'!AF18</f>
        <v>0</v>
      </c>
      <c r="AG66" s="333">
        <f>'Total Agency'!AG18</f>
        <v>0</v>
      </c>
      <c r="AH66" s="333">
        <f>'Total Agency'!AH18</f>
        <v>0</v>
      </c>
      <c r="AI66" s="333">
        <f>'Total Agency'!AI18</f>
        <v>0</v>
      </c>
      <c r="AJ66" s="333">
        <f>'Total Agency'!AJ18</f>
        <v>0</v>
      </c>
      <c r="AK66" s="334">
        <f>'Total Agency'!AK18</f>
        <v>0</v>
      </c>
      <c r="AL66" s="333">
        <f>'Total Agency'!AL18</f>
        <v>0</v>
      </c>
      <c r="AM66" s="333">
        <f>'Total Agency'!AM18</f>
        <v>0</v>
      </c>
      <c r="AN66" s="333">
        <f>'Total Agency'!AN18</f>
        <v>0</v>
      </c>
      <c r="AO66" s="333">
        <f>'Total Agency'!AO18</f>
        <v>0</v>
      </c>
      <c r="AP66" s="333">
        <f>'Total Agency'!AP18</f>
        <v>0</v>
      </c>
      <c r="AQ66" s="333">
        <f>'Total Agency'!AQ18</f>
        <v>0</v>
      </c>
      <c r="AR66" s="333">
        <f>'Total Agency'!AR18</f>
        <v>0</v>
      </c>
      <c r="AS66" s="333">
        <f>'Total Agency'!AS18</f>
        <v>0</v>
      </c>
      <c r="AT66" s="333">
        <f>'Total Agency'!AT18</f>
        <v>0</v>
      </c>
      <c r="AU66" s="333">
        <f>'Total Agency'!AU18</f>
        <v>0</v>
      </c>
      <c r="AV66" s="333">
        <f>'Total Agency'!AV18</f>
        <v>0</v>
      </c>
      <c r="AW66" s="334">
        <f>'Total Agency'!AW18</f>
        <v>0</v>
      </c>
      <c r="AX66" s="333">
        <f>'Total Agency'!AX18</f>
        <v>0</v>
      </c>
      <c r="AY66" s="333">
        <f>'Total Agency'!AY18</f>
        <v>0</v>
      </c>
      <c r="AZ66" s="333">
        <f>'Total Agency'!AZ18</f>
        <v>0</v>
      </c>
      <c r="BA66" s="333">
        <f>'Total Agency'!BA18</f>
        <v>0</v>
      </c>
      <c r="BB66" s="333">
        <f>'Total Agency'!BB18</f>
        <v>0</v>
      </c>
      <c r="BC66" s="333">
        <f>'Total Agency'!BC18</f>
        <v>0</v>
      </c>
      <c r="BD66" s="333">
        <f>'Total Agency'!BD18</f>
        <v>0</v>
      </c>
      <c r="BE66" s="333">
        <f>'Total Agency'!BE18</f>
        <v>0</v>
      </c>
      <c r="BF66" s="333">
        <f>'Total Agency'!BF18</f>
        <v>0</v>
      </c>
      <c r="BG66" s="333">
        <f>'Total Agency'!BG18</f>
        <v>0</v>
      </c>
      <c r="BH66" s="333">
        <f>'Total Agency'!BH18</f>
        <v>0</v>
      </c>
      <c r="BI66" s="334">
        <f>'Total Agency'!BI18</f>
        <v>0</v>
      </c>
      <c r="BJ66" s="333">
        <f>'Total Agency'!BJ18</f>
        <v>0</v>
      </c>
      <c r="BK66" s="333">
        <f>'Total Agency'!BK18</f>
        <v>0</v>
      </c>
      <c r="BL66" s="333">
        <f>'Total Agency'!BL18</f>
        <v>0</v>
      </c>
      <c r="BM66" s="333">
        <f>'Total Agency'!BM18</f>
        <v>0</v>
      </c>
      <c r="BN66" s="333">
        <f>'Total Agency'!BN18</f>
        <v>0</v>
      </c>
      <c r="BO66" s="333">
        <f>'Total Agency'!BO18</f>
        <v>0</v>
      </c>
      <c r="BP66" s="333">
        <f>'Total Agency'!BP18</f>
        <v>0</v>
      </c>
      <c r="BQ66" s="333">
        <f>'Total Agency'!BQ18</f>
        <v>0</v>
      </c>
      <c r="BR66" s="333">
        <f>'Total Agency'!BR18</f>
        <v>0</v>
      </c>
      <c r="BS66" s="333">
        <f>'Total Agency'!BS18</f>
        <v>0</v>
      </c>
      <c r="BT66" s="333">
        <f>'Total Agency'!BT18</f>
        <v>0</v>
      </c>
      <c r="BU66" s="334">
        <f>'Total Agency'!BU18</f>
        <v>0</v>
      </c>
      <c r="BV66" s="333">
        <f>'Total Agency'!BV18</f>
        <v>0</v>
      </c>
      <c r="BW66" s="333">
        <f>'Total Agency'!BW18</f>
        <v>0</v>
      </c>
      <c r="BX66" s="333">
        <f>'Total Agency'!BX18</f>
        <v>0</v>
      </c>
      <c r="BY66" s="333">
        <f>'Total Agency'!BY18</f>
        <v>0</v>
      </c>
      <c r="BZ66" s="333">
        <f>'Total Agency'!BZ18</f>
        <v>0</v>
      </c>
      <c r="CA66" s="333">
        <f>'Total Agency'!CA18</f>
        <v>0</v>
      </c>
      <c r="CB66" s="333">
        <f>'Total Agency'!CB18</f>
        <v>0</v>
      </c>
      <c r="CC66" s="333">
        <f>'Total Agency'!CC18</f>
        <v>0</v>
      </c>
      <c r="CD66" s="333">
        <f>'Total Agency'!CD18</f>
        <v>0</v>
      </c>
      <c r="CE66" s="333">
        <f>'Total Agency'!CE18</f>
        <v>0</v>
      </c>
      <c r="CF66" s="333">
        <f>'Total Agency'!CF18</f>
        <v>0</v>
      </c>
      <c r="CG66" s="334">
        <f>'Total Agency'!CG18</f>
        <v>0</v>
      </c>
      <c r="CH66" s="333">
        <f>'Total Agency'!CH18</f>
        <v>0</v>
      </c>
      <c r="CI66" s="333">
        <f>'Total Agency'!CI18</f>
        <v>0</v>
      </c>
      <c r="CJ66" s="333">
        <f>'Total Agency'!CJ18</f>
        <v>0</v>
      </c>
      <c r="CK66" s="333">
        <f>'Total Agency'!CK18</f>
        <v>0</v>
      </c>
      <c r="CL66" s="333">
        <f>'Total Agency'!CL18</f>
        <v>0</v>
      </c>
      <c r="CM66" s="333">
        <f>'Total Agency'!CM18</f>
        <v>0</v>
      </c>
      <c r="CN66" s="333">
        <f>'Total Agency'!CN18</f>
        <v>0</v>
      </c>
      <c r="CO66" s="333">
        <f>'Total Agency'!CO18</f>
        <v>0</v>
      </c>
      <c r="CP66" s="333">
        <f>'Total Agency'!CP18</f>
        <v>0</v>
      </c>
      <c r="CQ66" s="333">
        <f>'Total Agency'!CQ18</f>
        <v>0</v>
      </c>
      <c r="CR66" s="333">
        <f>'Total Agency'!CR18</f>
        <v>0</v>
      </c>
      <c r="CS66" s="334">
        <f>'Total Agency'!CS18</f>
        <v>0</v>
      </c>
    </row>
    <row r="69" spans="1:97" s="340" customFormat="1" x14ac:dyDescent="0.25">
      <c r="A69" s="339" t="s">
        <v>124</v>
      </c>
      <c r="Y69" s="341"/>
      <c r="AK69" s="341"/>
      <c r="AW69" s="341"/>
      <c r="BI69" s="341"/>
      <c r="BU69" s="341"/>
      <c r="CG69" s="341"/>
      <c r="CS69" s="341"/>
    </row>
    <row r="70" spans="1:97" s="333" customFormat="1" x14ac:dyDescent="0.25">
      <c r="A70" s="335" t="s">
        <v>121</v>
      </c>
      <c r="N70" s="333">
        <f>N17/N$22</f>
        <v>0.14313919052319843</v>
      </c>
      <c r="O70" s="333">
        <f t="shared" ref="O70:S70" si="67">O17/O$22</f>
        <v>0.15637450199203187</v>
      </c>
      <c r="P70" s="333">
        <f t="shared" si="67"/>
        <v>0.16193181818181818</v>
      </c>
      <c r="Q70" s="333">
        <f t="shared" si="67"/>
        <v>0.17894736842105263</v>
      </c>
      <c r="R70" s="333">
        <f t="shared" si="67"/>
        <v>0.17089125102207686</v>
      </c>
      <c r="S70" s="333">
        <f t="shared" si="67"/>
        <v>0.15296803652968036</v>
      </c>
      <c r="T70" s="333">
        <f>T17/T$22</f>
        <v>0.15442846328538987</v>
      </c>
      <c r="U70" s="336">
        <v>0.16</v>
      </c>
      <c r="V70" s="336">
        <v>0.16</v>
      </c>
      <c r="W70" s="336">
        <v>0.16</v>
      </c>
      <c r="X70" s="336">
        <v>0.16</v>
      </c>
      <c r="Y70" s="337"/>
      <c r="Z70" s="336"/>
      <c r="AA70" s="336"/>
      <c r="AB70" s="336"/>
      <c r="AC70" s="336"/>
      <c r="AD70" s="336"/>
      <c r="AE70" s="336"/>
      <c r="AF70" s="336"/>
      <c r="AG70" s="336"/>
      <c r="AH70" s="336"/>
      <c r="AI70" s="336"/>
      <c r="AJ70" s="336"/>
      <c r="AK70" s="337"/>
      <c r="AL70" s="336"/>
      <c r="AM70" s="336"/>
      <c r="AN70" s="336"/>
      <c r="AO70" s="336"/>
      <c r="AP70" s="336"/>
      <c r="AQ70" s="336"/>
      <c r="AR70" s="336"/>
      <c r="AS70" s="336"/>
      <c r="AT70" s="336"/>
      <c r="AU70" s="336"/>
      <c r="AV70" s="336"/>
      <c r="AW70" s="337"/>
      <c r="AX70" s="336"/>
      <c r="AY70" s="336"/>
      <c r="AZ70" s="336"/>
      <c r="BA70" s="336"/>
      <c r="BB70" s="336"/>
      <c r="BC70" s="336"/>
      <c r="BD70" s="336"/>
      <c r="BE70" s="336"/>
      <c r="BF70" s="336"/>
      <c r="BG70" s="336"/>
      <c r="BH70" s="336"/>
      <c r="BI70" s="337"/>
      <c r="BJ70" s="336"/>
      <c r="BK70" s="336"/>
      <c r="BL70" s="336"/>
      <c r="BM70" s="336"/>
      <c r="BN70" s="336"/>
      <c r="BO70" s="336"/>
      <c r="BP70" s="336"/>
      <c r="BQ70" s="336"/>
      <c r="BR70" s="336"/>
      <c r="BS70" s="336"/>
      <c r="BT70" s="336"/>
      <c r="BU70" s="337"/>
      <c r="BV70" s="336"/>
      <c r="BW70" s="336"/>
      <c r="BX70" s="336"/>
      <c r="BY70" s="336"/>
      <c r="BZ70" s="336"/>
      <c r="CA70" s="336"/>
      <c r="CB70" s="336"/>
      <c r="CC70" s="336"/>
      <c r="CD70" s="336"/>
      <c r="CE70" s="336"/>
      <c r="CF70" s="336"/>
      <c r="CG70" s="337"/>
      <c r="CH70" s="336"/>
      <c r="CI70" s="336"/>
      <c r="CJ70" s="336"/>
      <c r="CK70" s="336"/>
      <c r="CL70" s="336"/>
      <c r="CM70" s="336"/>
      <c r="CN70" s="336"/>
      <c r="CO70" s="336"/>
      <c r="CP70" s="336"/>
      <c r="CQ70" s="336"/>
      <c r="CR70" s="336"/>
      <c r="CS70" s="337"/>
    </row>
    <row r="71" spans="1:97" s="333" customFormat="1" x14ac:dyDescent="0.25">
      <c r="A71" s="335" t="s">
        <v>117</v>
      </c>
      <c r="N71" s="333">
        <f>N18/N$22</f>
        <v>0.55478775913129319</v>
      </c>
      <c r="O71" s="333">
        <f t="shared" ref="O71:S74" si="68">O18/O$22</f>
        <v>0.54083665338645415</v>
      </c>
      <c r="P71" s="333">
        <f t="shared" si="68"/>
        <v>0.53503787878787878</v>
      </c>
      <c r="Q71" s="333">
        <f t="shared" si="68"/>
        <v>0.52192982456140347</v>
      </c>
      <c r="R71" s="333">
        <f t="shared" si="68"/>
        <v>0.53229762878168441</v>
      </c>
      <c r="S71" s="333">
        <f t="shared" si="68"/>
        <v>0.5426179604261796</v>
      </c>
      <c r="T71" s="333">
        <f>T18/T$22</f>
        <v>0.53974261922785771</v>
      </c>
      <c r="U71" s="336">
        <v>0.54</v>
      </c>
      <c r="V71" s="336">
        <v>0.54</v>
      </c>
      <c r="W71" s="336">
        <v>0.54</v>
      </c>
      <c r="X71" s="336">
        <v>0.54</v>
      </c>
      <c r="Y71" s="337"/>
      <c r="Z71" s="336"/>
      <c r="AA71" s="336"/>
      <c r="AB71" s="336"/>
      <c r="AC71" s="336"/>
      <c r="AD71" s="336"/>
      <c r="AE71" s="336"/>
      <c r="AF71" s="336"/>
      <c r="AG71" s="336"/>
      <c r="AH71" s="336"/>
      <c r="AI71" s="336"/>
      <c r="AJ71" s="336"/>
      <c r="AK71" s="337"/>
      <c r="AL71" s="336"/>
      <c r="AM71" s="336"/>
      <c r="AN71" s="336"/>
      <c r="AO71" s="336"/>
      <c r="AP71" s="336"/>
      <c r="AQ71" s="336"/>
      <c r="AR71" s="336"/>
      <c r="AS71" s="336"/>
      <c r="AT71" s="336"/>
      <c r="AU71" s="336"/>
      <c r="AV71" s="336"/>
      <c r="AW71" s="337"/>
      <c r="AX71" s="336"/>
      <c r="AY71" s="336"/>
      <c r="AZ71" s="336"/>
      <c r="BA71" s="336"/>
      <c r="BB71" s="336"/>
      <c r="BC71" s="336"/>
      <c r="BD71" s="336"/>
      <c r="BE71" s="336"/>
      <c r="BF71" s="336"/>
      <c r="BG71" s="336"/>
      <c r="BH71" s="336"/>
      <c r="BI71" s="337"/>
      <c r="BJ71" s="336"/>
      <c r="BK71" s="336"/>
      <c r="BL71" s="336"/>
      <c r="BM71" s="336"/>
      <c r="BN71" s="336"/>
      <c r="BO71" s="336"/>
      <c r="BP71" s="336"/>
      <c r="BQ71" s="336"/>
      <c r="BR71" s="336"/>
      <c r="BS71" s="336"/>
      <c r="BT71" s="336"/>
      <c r="BU71" s="337"/>
      <c r="BV71" s="336"/>
      <c r="BW71" s="336"/>
      <c r="BX71" s="336"/>
      <c r="BY71" s="336"/>
      <c r="BZ71" s="336"/>
      <c r="CA71" s="336"/>
      <c r="CB71" s="336"/>
      <c r="CC71" s="336"/>
      <c r="CD71" s="336"/>
      <c r="CE71" s="336"/>
      <c r="CF71" s="336"/>
      <c r="CG71" s="337"/>
      <c r="CH71" s="336"/>
      <c r="CI71" s="336"/>
      <c r="CJ71" s="336"/>
      <c r="CK71" s="336"/>
      <c r="CL71" s="336"/>
      <c r="CM71" s="336"/>
      <c r="CN71" s="336"/>
      <c r="CO71" s="336"/>
      <c r="CP71" s="336"/>
      <c r="CQ71" s="336"/>
      <c r="CR71" s="336"/>
      <c r="CS71" s="337"/>
    </row>
    <row r="72" spans="1:97" s="333" customFormat="1" x14ac:dyDescent="0.25">
      <c r="A72" s="335" t="s">
        <v>118</v>
      </c>
      <c r="N72" s="333">
        <f>N19/N$22</f>
        <v>0.20138203356367226</v>
      </c>
      <c r="O72" s="333">
        <f t="shared" si="68"/>
        <v>0.20318725099601595</v>
      </c>
      <c r="P72" s="333">
        <f t="shared" si="68"/>
        <v>0.20454545454545456</v>
      </c>
      <c r="Q72" s="333">
        <f t="shared" si="68"/>
        <v>0.20614035087719298</v>
      </c>
      <c r="R72" s="333">
        <f t="shared" si="68"/>
        <v>0.20932134096484056</v>
      </c>
      <c r="S72" s="333">
        <f t="shared" si="68"/>
        <v>0.21308980213089801</v>
      </c>
      <c r="T72" s="333">
        <f>T19/T$22</f>
        <v>0.21196063588190764</v>
      </c>
      <c r="U72" s="336">
        <v>0.21</v>
      </c>
      <c r="V72" s="336">
        <v>0.21</v>
      </c>
      <c r="W72" s="336">
        <v>0.21</v>
      </c>
      <c r="X72" s="336">
        <v>0.21</v>
      </c>
      <c r="Y72" s="337"/>
      <c r="Z72" s="336"/>
      <c r="AA72" s="336"/>
      <c r="AB72" s="336"/>
      <c r="AC72" s="336"/>
      <c r="AD72" s="336"/>
      <c r="AE72" s="336"/>
      <c r="AF72" s="336"/>
      <c r="AG72" s="336"/>
      <c r="AH72" s="336"/>
      <c r="AI72" s="336"/>
      <c r="AJ72" s="336"/>
      <c r="AK72" s="337"/>
      <c r="AL72" s="336"/>
      <c r="AM72" s="336"/>
      <c r="AN72" s="336"/>
      <c r="AO72" s="336"/>
      <c r="AP72" s="336"/>
      <c r="AQ72" s="336"/>
      <c r="AR72" s="336"/>
      <c r="AS72" s="336"/>
      <c r="AT72" s="336"/>
      <c r="AU72" s="336"/>
      <c r="AV72" s="336"/>
      <c r="AW72" s="337"/>
      <c r="AX72" s="336"/>
      <c r="AY72" s="336"/>
      <c r="AZ72" s="336"/>
      <c r="BA72" s="336"/>
      <c r="BB72" s="336"/>
      <c r="BC72" s="336"/>
      <c r="BD72" s="336"/>
      <c r="BE72" s="336"/>
      <c r="BF72" s="336"/>
      <c r="BG72" s="336"/>
      <c r="BH72" s="336"/>
      <c r="BI72" s="337"/>
      <c r="BJ72" s="336"/>
      <c r="BK72" s="336"/>
      <c r="BL72" s="336"/>
      <c r="BM72" s="336"/>
      <c r="BN72" s="336"/>
      <c r="BO72" s="336"/>
      <c r="BP72" s="336"/>
      <c r="BQ72" s="336"/>
      <c r="BR72" s="336"/>
      <c r="BS72" s="336"/>
      <c r="BT72" s="336"/>
      <c r="BU72" s="337"/>
      <c r="BV72" s="336"/>
      <c r="BW72" s="336"/>
      <c r="BX72" s="336"/>
      <c r="BY72" s="336"/>
      <c r="BZ72" s="336"/>
      <c r="CA72" s="336"/>
      <c r="CB72" s="336"/>
      <c r="CC72" s="336"/>
      <c r="CD72" s="336"/>
      <c r="CE72" s="336"/>
      <c r="CF72" s="336"/>
      <c r="CG72" s="337"/>
      <c r="CH72" s="336"/>
      <c r="CI72" s="336"/>
      <c r="CJ72" s="336"/>
      <c r="CK72" s="336"/>
      <c r="CL72" s="336"/>
      <c r="CM72" s="336"/>
      <c r="CN72" s="336"/>
      <c r="CO72" s="336"/>
      <c r="CP72" s="336"/>
      <c r="CQ72" s="336"/>
      <c r="CR72" s="336"/>
      <c r="CS72" s="337"/>
    </row>
    <row r="73" spans="1:97" s="333" customFormat="1" x14ac:dyDescent="0.25">
      <c r="A73" s="335" t="s">
        <v>119</v>
      </c>
      <c r="N73" s="333">
        <f>N20/N$22</f>
        <v>6.9101678183613027E-2</v>
      </c>
      <c r="O73" s="333">
        <f t="shared" si="68"/>
        <v>6.6733067729083662E-2</v>
      </c>
      <c r="P73" s="333">
        <f t="shared" si="68"/>
        <v>6.4393939393939392E-2</v>
      </c>
      <c r="Q73" s="333">
        <f t="shared" si="68"/>
        <v>5.9649122807017542E-2</v>
      </c>
      <c r="R73" s="333">
        <f t="shared" si="68"/>
        <v>5.6418642681929684E-2</v>
      </c>
      <c r="S73" s="333">
        <f t="shared" si="68"/>
        <v>5.7077625570776253E-2</v>
      </c>
      <c r="T73" s="333">
        <f>T20/T$22</f>
        <v>5.82891748675246E-2</v>
      </c>
      <c r="U73" s="336">
        <v>0.06</v>
      </c>
      <c r="V73" s="336">
        <v>0.06</v>
      </c>
      <c r="W73" s="336">
        <v>0.06</v>
      </c>
      <c r="X73" s="336">
        <v>0.06</v>
      </c>
      <c r="Y73" s="337"/>
      <c r="Z73" s="336"/>
      <c r="AA73" s="336"/>
      <c r="AB73" s="336"/>
      <c r="AC73" s="336"/>
      <c r="AD73" s="336"/>
      <c r="AE73" s="336"/>
      <c r="AF73" s="336"/>
      <c r="AG73" s="336"/>
      <c r="AH73" s="336"/>
      <c r="AI73" s="336"/>
      <c r="AJ73" s="336"/>
      <c r="AK73" s="337"/>
      <c r="AL73" s="336"/>
      <c r="AM73" s="336"/>
      <c r="AN73" s="336"/>
      <c r="AO73" s="336"/>
      <c r="AP73" s="336"/>
      <c r="AQ73" s="336"/>
      <c r="AR73" s="336"/>
      <c r="AS73" s="336"/>
      <c r="AT73" s="336"/>
      <c r="AU73" s="336"/>
      <c r="AV73" s="336"/>
      <c r="AW73" s="337"/>
      <c r="AX73" s="336"/>
      <c r="AY73" s="336"/>
      <c r="AZ73" s="336"/>
      <c r="BA73" s="336"/>
      <c r="BB73" s="336"/>
      <c r="BC73" s="336"/>
      <c r="BD73" s="336"/>
      <c r="BE73" s="336"/>
      <c r="BF73" s="336"/>
      <c r="BG73" s="336"/>
      <c r="BH73" s="336"/>
      <c r="BI73" s="337"/>
      <c r="BJ73" s="336"/>
      <c r="BK73" s="336"/>
      <c r="BL73" s="336"/>
      <c r="BM73" s="336"/>
      <c r="BN73" s="336"/>
      <c r="BO73" s="336"/>
      <c r="BP73" s="336"/>
      <c r="BQ73" s="336"/>
      <c r="BR73" s="336"/>
      <c r="BS73" s="336"/>
      <c r="BT73" s="336"/>
      <c r="BU73" s="337"/>
      <c r="BV73" s="336"/>
      <c r="BW73" s="336"/>
      <c r="BX73" s="336"/>
      <c r="BY73" s="336"/>
      <c r="BZ73" s="336"/>
      <c r="CA73" s="336"/>
      <c r="CB73" s="336"/>
      <c r="CC73" s="336"/>
      <c r="CD73" s="336"/>
      <c r="CE73" s="336"/>
      <c r="CF73" s="336"/>
      <c r="CG73" s="337"/>
      <c r="CH73" s="336"/>
      <c r="CI73" s="336"/>
      <c r="CJ73" s="336"/>
      <c r="CK73" s="336"/>
      <c r="CL73" s="336"/>
      <c r="CM73" s="336"/>
      <c r="CN73" s="336"/>
      <c r="CO73" s="336"/>
      <c r="CP73" s="336"/>
      <c r="CQ73" s="336"/>
      <c r="CR73" s="336"/>
      <c r="CS73" s="337"/>
    </row>
    <row r="74" spans="1:97" s="333" customFormat="1" x14ac:dyDescent="0.25">
      <c r="A74" s="335" t="s">
        <v>120</v>
      </c>
      <c r="N74" s="333">
        <f>N21/N$22</f>
        <v>3.1589338598223098E-2</v>
      </c>
      <c r="O74" s="333">
        <f t="shared" si="68"/>
        <v>3.2868525896414341E-2</v>
      </c>
      <c r="P74" s="333">
        <f t="shared" si="68"/>
        <v>3.4090909090909088E-2</v>
      </c>
      <c r="Q74" s="333">
        <f t="shared" si="68"/>
        <v>3.3333333333333333E-2</v>
      </c>
      <c r="R74" s="333">
        <f t="shared" si="68"/>
        <v>3.1071136549468518E-2</v>
      </c>
      <c r="S74" s="333">
        <f t="shared" si="68"/>
        <v>3.4246575342465752E-2</v>
      </c>
      <c r="T74" s="333">
        <f>T21/T$22</f>
        <v>3.5579106737320211E-2</v>
      </c>
      <c r="U74" s="336">
        <f>1-SUM(U70:U73)</f>
        <v>3.0000000000000027E-2</v>
      </c>
      <c r="V74" s="336">
        <f t="shared" ref="V74:X74" si="69">1-SUM(V70:V73)</f>
        <v>3.0000000000000027E-2</v>
      </c>
      <c r="W74" s="336">
        <f t="shared" si="69"/>
        <v>3.0000000000000027E-2</v>
      </c>
      <c r="X74" s="336">
        <f t="shared" si="69"/>
        <v>3.0000000000000027E-2</v>
      </c>
      <c r="Y74" s="337"/>
      <c r="Z74" s="336"/>
      <c r="AA74" s="336"/>
      <c r="AB74" s="336"/>
      <c r="AC74" s="336"/>
      <c r="AD74" s="336"/>
      <c r="AE74" s="336"/>
      <c r="AF74" s="336"/>
      <c r="AG74" s="336"/>
      <c r="AH74" s="336"/>
      <c r="AI74" s="336"/>
      <c r="AJ74" s="336"/>
      <c r="AK74" s="337"/>
      <c r="AL74" s="336"/>
      <c r="AM74" s="336"/>
      <c r="AN74" s="336"/>
      <c r="AO74" s="336"/>
      <c r="AP74" s="336"/>
      <c r="AQ74" s="336"/>
      <c r="AR74" s="336"/>
      <c r="AS74" s="336"/>
      <c r="AT74" s="336"/>
      <c r="AU74" s="336"/>
      <c r="AV74" s="336"/>
      <c r="AW74" s="337"/>
      <c r="AX74" s="336"/>
      <c r="AY74" s="336"/>
      <c r="AZ74" s="336"/>
      <c r="BA74" s="336"/>
      <c r="BB74" s="336"/>
      <c r="BC74" s="336"/>
      <c r="BD74" s="336"/>
      <c r="BE74" s="336"/>
      <c r="BF74" s="336"/>
      <c r="BG74" s="336"/>
      <c r="BH74" s="336"/>
      <c r="BI74" s="337"/>
      <c r="BJ74" s="336"/>
      <c r="BK74" s="336"/>
      <c r="BL74" s="336"/>
      <c r="BM74" s="336"/>
      <c r="BN74" s="336"/>
      <c r="BO74" s="336"/>
      <c r="BP74" s="336"/>
      <c r="BQ74" s="336"/>
      <c r="BR74" s="336"/>
      <c r="BS74" s="336"/>
      <c r="BT74" s="336"/>
      <c r="BU74" s="337"/>
      <c r="BV74" s="336"/>
      <c r="BW74" s="336"/>
      <c r="BX74" s="336"/>
      <c r="BY74" s="336"/>
      <c r="BZ74" s="336"/>
      <c r="CA74" s="336"/>
      <c r="CB74" s="336"/>
      <c r="CC74" s="336"/>
      <c r="CD74" s="336"/>
      <c r="CE74" s="336"/>
      <c r="CF74" s="336"/>
      <c r="CG74" s="337"/>
      <c r="CH74" s="336"/>
      <c r="CI74" s="336"/>
      <c r="CJ74" s="336"/>
      <c r="CK74" s="336"/>
      <c r="CL74" s="336"/>
      <c r="CM74" s="336"/>
      <c r="CN74" s="336"/>
      <c r="CO74" s="336"/>
      <c r="CP74" s="336"/>
      <c r="CQ74" s="336"/>
      <c r="CR74" s="336"/>
      <c r="CS74" s="33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3:CU121"/>
  <sheetViews>
    <sheetView showGridLines="0" zoomScale="70" zoomScaleNormal="70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A11" sqref="A11:XFD11"/>
    </sheetView>
  </sheetViews>
  <sheetFormatPr defaultColWidth="8.5703125" defaultRowHeight="15" x14ac:dyDescent="0.25"/>
  <cols>
    <col min="1" max="1" width="22.28515625" customWidth="1" collapsed="1"/>
    <col min="2" max="12" width="9" hidden="1" customWidth="1" collapsed="1"/>
    <col min="13" max="13" width="9" style="36" hidden="1" customWidth="1" collapsed="1"/>
    <col min="14" max="16" width="9.140625" style="265" customWidth="1" collapsed="1"/>
    <col min="17" max="17" width="10" style="265" bestFit="1" customWidth="1" collapsed="1"/>
    <col min="18" max="19" width="9.140625" style="265" customWidth="1" collapsed="1"/>
    <col min="20" max="21" width="10" style="265" bestFit="1" customWidth="1" collapsed="1"/>
    <col min="22" max="24" width="9.140625" customWidth="1" collapsed="1"/>
    <col min="25" max="25" width="9.140625" style="36" customWidth="1" collapsed="1"/>
    <col min="26" max="36" width="9.140625" customWidth="1" collapsed="1"/>
    <col min="37" max="37" width="9.140625" style="36" customWidth="1" collapsed="1"/>
    <col min="38" max="48" width="9.140625" customWidth="1" collapsed="1"/>
    <col min="49" max="49" width="9.140625" style="36" customWidth="1" collapsed="1"/>
    <col min="50" max="60" width="9.140625" customWidth="1" collapsed="1"/>
    <col min="61" max="61" width="9.140625" style="36" customWidth="1" collapsed="1"/>
    <col min="62" max="72" width="9.140625" customWidth="1" collapsed="1"/>
    <col min="73" max="73" width="9.140625" style="36" customWidth="1" collapsed="1"/>
    <col min="74" max="74" width="9.140625" customWidth="1" collapsed="1"/>
    <col min="75" max="80" width="9.28515625" bestFit="1" customWidth="1" collapsed="1"/>
    <col min="81" max="84" width="9.140625" customWidth="1" collapsed="1"/>
    <col min="85" max="85" width="9.140625" style="36" customWidth="1" collapsed="1"/>
    <col min="86" max="96" width="9.140625" customWidth="1" collapsed="1"/>
    <col min="97" max="97" width="9.140625" style="36" customWidth="1" collapsed="1"/>
  </cols>
  <sheetData>
    <row r="3" spans="1:98" s="252" customFormat="1" ht="15.75" x14ac:dyDescent="0.25">
      <c r="A3" s="252" t="s">
        <v>114</v>
      </c>
      <c r="B3" s="252">
        <f>'Agency North'!C3+'Agency South'!C3</f>
        <v>0</v>
      </c>
      <c r="C3" s="252">
        <f>'Agency North'!D3+'Agency South'!D3</f>
        <v>0</v>
      </c>
      <c r="D3" s="252">
        <f>'Agency North'!E3+'Agency South'!E3</f>
        <v>0</v>
      </c>
      <c r="E3" s="252">
        <f>'Agency North'!F3+'Agency South'!F3</f>
        <v>0</v>
      </c>
      <c r="F3" s="252">
        <f>'Agency North'!G3+'Agency South'!G3</f>
        <v>0</v>
      </c>
      <c r="G3" s="252">
        <f>'Agency North'!H3+'Agency South'!H3</f>
        <v>0</v>
      </c>
      <c r="H3" s="252">
        <f>'Agency North'!I3+'Agency South'!I3</f>
        <v>0</v>
      </c>
      <c r="I3" s="252">
        <f>'Agency North'!J3+'Agency South'!J3</f>
        <v>0</v>
      </c>
      <c r="J3" s="252">
        <f>'Agency North'!K3+'Agency South'!K3</f>
        <v>0</v>
      </c>
      <c r="K3" s="252">
        <f>'Agency North'!L3+'Agency South'!L3</f>
        <v>0</v>
      </c>
      <c r="L3" s="252">
        <f>'Agency North'!M3+'Agency South'!M3</f>
        <v>0</v>
      </c>
      <c r="M3" s="253">
        <f>'Agency North'!N3+'Agency South'!N3</f>
        <v>0</v>
      </c>
      <c r="N3" s="264">
        <f>'Agency North'!O3+'Agency South'!O3</f>
        <v>0</v>
      </c>
      <c r="O3" s="264">
        <f>'Agency North'!P3+'Agency South'!P3</f>
        <v>0</v>
      </c>
      <c r="P3" s="264">
        <f>'Agency North'!Q3+'Agency South'!Q3</f>
        <v>0</v>
      </c>
      <c r="Q3" s="264">
        <f>'Agency North'!R3+'Agency South'!R3</f>
        <v>0</v>
      </c>
      <c r="R3" s="264">
        <f>'Agency North'!S3+'Agency South'!S3</f>
        <v>0</v>
      </c>
      <c r="S3" s="264">
        <f>'Agency North'!T3+'Agency South'!T3</f>
        <v>0</v>
      </c>
      <c r="T3" s="264">
        <f>'Agency North'!U3+'Agency South'!U3</f>
        <v>1</v>
      </c>
      <c r="U3" s="264">
        <f>'Agency North'!V3+'Agency South'!V3</f>
        <v>6</v>
      </c>
      <c r="V3" s="252">
        <f>'Agency North'!W3+'Agency South'!W3</f>
        <v>1</v>
      </c>
      <c r="W3" s="252">
        <f>'Agency North'!X3+'Agency South'!X3</f>
        <v>2</v>
      </c>
      <c r="X3" s="252">
        <f>'Agency North'!Y3+'Agency South'!Y3</f>
        <v>2</v>
      </c>
      <c r="Y3" s="253">
        <f>'Agency North'!Z3+'Agency South'!Z3</f>
        <v>2</v>
      </c>
      <c r="Z3" s="252">
        <f>'Agency North'!AA3+'Agency South'!AA3</f>
        <v>0</v>
      </c>
      <c r="AA3" s="252">
        <f>'Agency North'!AB3+'Agency South'!AB3</f>
        <v>0</v>
      </c>
      <c r="AB3" s="252">
        <f>'Agency North'!AC3+'Agency South'!AC3</f>
        <v>3</v>
      </c>
      <c r="AC3" s="252">
        <f>'Agency North'!AD3+'Agency South'!AD3</f>
        <v>3</v>
      </c>
      <c r="AD3" s="252">
        <f>'Agency North'!AE3+'Agency South'!AE3</f>
        <v>3</v>
      </c>
      <c r="AE3" s="252">
        <f>'Agency North'!AF3+'Agency South'!AF3</f>
        <v>4</v>
      </c>
      <c r="AF3" s="252">
        <f>'Agency North'!AG3+'Agency South'!AG3</f>
        <v>2</v>
      </c>
      <c r="AG3" s="252">
        <f>'Agency North'!AH3+'Agency South'!AH3</f>
        <v>2</v>
      </c>
      <c r="AH3" s="252">
        <f>'Agency North'!AI3+'Agency South'!AI3</f>
        <v>3</v>
      </c>
      <c r="AI3" s="252">
        <f>'Agency North'!AJ3+'Agency South'!AJ3</f>
        <v>2</v>
      </c>
      <c r="AJ3" s="252">
        <f>'Agency North'!AK3+'Agency South'!AK3</f>
        <v>2</v>
      </c>
      <c r="AK3" s="253">
        <f>'Agency North'!AL3+'Agency South'!AL3</f>
        <v>2</v>
      </c>
      <c r="AL3" s="252">
        <f>'Agency North'!AM3+'Agency South'!AM3</f>
        <v>0</v>
      </c>
      <c r="AM3" s="252">
        <f>'Agency North'!AN3+'Agency South'!AN3</f>
        <v>0</v>
      </c>
      <c r="AN3" s="252">
        <f>'Agency North'!AO3+'Agency South'!AO3</f>
        <v>4</v>
      </c>
      <c r="AO3" s="252">
        <f>'Agency North'!AP3+'Agency South'!AP3</f>
        <v>2</v>
      </c>
      <c r="AP3" s="252">
        <f>'Agency North'!AQ3+'Agency South'!AQ3</f>
        <v>4</v>
      </c>
      <c r="AQ3" s="252">
        <f>'Agency North'!AR3+'Agency South'!AR3</f>
        <v>4</v>
      </c>
      <c r="AR3" s="252">
        <f>'Agency North'!AS3+'Agency South'!AS3</f>
        <v>2</v>
      </c>
      <c r="AS3" s="252">
        <f>'Agency North'!AT3+'Agency South'!AT3</f>
        <v>2</v>
      </c>
      <c r="AT3" s="252">
        <f>'Agency North'!AU3+'Agency South'!AU3</f>
        <v>4</v>
      </c>
      <c r="AU3" s="252">
        <f>'Agency North'!AV3+'Agency South'!AV3</f>
        <v>2</v>
      </c>
      <c r="AV3" s="252">
        <f>'Agency North'!AW3+'Agency South'!AW3</f>
        <v>2</v>
      </c>
      <c r="AW3" s="253">
        <f>'Agency North'!AX3+'Agency South'!AX3</f>
        <v>2</v>
      </c>
      <c r="AX3" s="252">
        <f>'Agency North'!AY3+'Agency South'!AY3</f>
        <v>0</v>
      </c>
      <c r="AY3" s="252">
        <f>'Agency North'!AZ3+'Agency South'!AZ3</f>
        <v>0</v>
      </c>
      <c r="AZ3" s="252">
        <f>'Agency North'!BA3+'Agency South'!BA3</f>
        <v>2</v>
      </c>
      <c r="BA3" s="252">
        <f>'Agency North'!BB3+'Agency South'!BB3</f>
        <v>1</v>
      </c>
      <c r="BB3" s="252">
        <f>'Agency North'!BC3+'Agency South'!BC3</f>
        <v>2</v>
      </c>
      <c r="BC3" s="252">
        <f>'Agency North'!BD3+'Agency South'!BD3</f>
        <v>1</v>
      </c>
      <c r="BD3" s="252">
        <f>'Agency North'!BE3+'Agency South'!BE3</f>
        <v>2</v>
      </c>
      <c r="BE3" s="252">
        <f>'Agency North'!BF3+'Agency South'!BF3</f>
        <v>1</v>
      </c>
      <c r="BF3" s="252">
        <f>'Agency North'!BG3+'Agency South'!BG3</f>
        <v>2</v>
      </c>
      <c r="BG3" s="252">
        <f>'Agency North'!BH3+'Agency South'!BH3</f>
        <v>1</v>
      </c>
      <c r="BH3" s="252">
        <f>'Agency North'!BI3+'Agency South'!BI3</f>
        <v>0</v>
      </c>
      <c r="BI3" s="253">
        <f>'Agency North'!BJ3+'Agency South'!BJ3</f>
        <v>0</v>
      </c>
      <c r="BJ3" s="252">
        <f>'Agency North'!BK3+'Agency South'!BK3</f>
        <v>0</v>
      </c>
      <c r="BK3" s="252">
        <f>'Agency North'!BL3+'Agency South'!BL3</f>
        <v>0</v>
      </c>
      <c r="BL3" s="252">
        <f>'Agency North'!BM3+'Agency South'!BM3</f>
        <v>3</v>
      </c>
      <c r="BM3" s="252">
        <f>'Agency North'!BN3+'Agency South'!BN3</f>
        <v>0</v>
      </c>
      <c r="BN3" s="252">
        <f>'Agency North'!BO3+'Agency South'!BO3</f>
        <v>0</v>
      </c>
      <c r="BO3" s="252">
        <f>'Agency North'!BP3+'Agency South'!BP3</f>
        <v>3</v>
      </c>
      <c r="BP3" s="252">
        <f>'Agency North'!BQ3+'Agency South'!BQ3</f>
        <v>0</v>
      </c>
      <c r="BQ3" s="252">
        <f>'Agency North'!BR3+'Agency South'!BR3</f>
        <v>0</v>
      </c>
      <c r="BR3" s="252">
        <f>'Agency North'!BS3+'Agency South'!BS3</f>
        <v>2</v>
      </c>
      <c r="BS3" s="252">
        <f>'Agency North'!BT3+'Agency South'!BT3</f>
        <v>0</v>
      </c>
      <c r="BT3" s="252">
        <f>'Agency North'!BU3+'Agency South'!BU3</f>
        <v>0</v>
      </c>
      <c r="BU3" s="253">
        <f>'Agency North'!BV3+'Agency South'!BV3</f>
        <v>0</v>
      </c>
      <c r="BV3" s="252">
        <f>'Agency North'!BW3+'Agency South'!BW3</f>
        <v>0</v>
      </c>
      <c r="BW3" s="252">
        <f>'Agency North'!BX3+'Agency South'!BX3</f>
        <v>0</v>
      </c>
      <c r="BX3" s="252">
        <f>'Agency North'!BY3+'Agency South'!BY3</f>
        <v>2</v>
      </c>
      <c r="BY3" s="252">
        <f>'Agency North'!BZ3+'Agency South'!BZ3</f>
        <v>0</v>
      </c>
      <c r="BZ3" s="252">
        <f>'Agency North'!CA3+'Agency South'!CA3</f>
        <v>0</v>
      </c>
      <c r="CA3" s="252">
        <f>'Agency North'!CB3+'Agency South'!CB3</f>
        <v>2</v>
      </c>
      <c r="CB3" s="252">
        <f>'Agency North'!CC3+'Agency South'!CC3</f>
        <v>0</v>
      </c>
      <c r="CC3" s="252">
        <f>'Agency North'!CD3+'Agency South'!CD3</f>
        <v>0</v>
      </c>
      <c r="CD3" s="252">
        <f>'Agency North'!CE3+'Agency South'!CE3</f>
        <v>2</v>
      </c>
      <c r="CE3" s="252">
        <f>'Agency North'!CF3+'Agency South'!CF3</f>
        <v>0</v>
      </c>
      <c r="CF3" s="252">
        <f>'Agency North'!CG3+'Agency South'!CG3</f>
        <v>0</v>
      </c>
      <c r="CG3" s="253">
        <f>'Agency North'!CH3+'Agency South'!CH3</f>
        <v>0</v>
      </c>
      <c r="CH3" s="252">
        <f>'Agency North'!CI3+'Agency South'!CI3</f>
        <v>0</v>
      </c>
      <c r="CI3" s="252">
        <f>'Agency North'!CJ3+'Agency South'!CJ3</f>
        <v>0</v>
      </c>
      <c r="CJ3" s="252">
        <f>'Agency North'!CK3+'Agency South'!CK3</f>
        <v>2</v>
      </c>
      <c r="CK3" s="252">
        <f>'Agency North'!CL3+'Agency South'!CL3</f>
        <v>0</v>
      </c>
      <c r="CL3" s="252">
        <f>'Agency North'!CM3+'Agency South'!CM3</f>
        <v>0</v>
      </c>
      <c r="CM3" s="252">
        <f>'Agency North'!CN3+'Agency South'!CN3</f>
        <v>2</v>
      </c>
      <c r="CN3" s="252">
        <f>'Agency North'!CO3+'Agency South'!CO3</f>
        <v>0</v>
      </c>
      <c r="CO3" s="252">
        <f>'Agency North'!CP3+'Agency South'!CP3</f>
        <v>0</v>
      </c>
      <c r="CP3" s="252">
        <f>'Agency North'!CQ3+'Agency South'!CQ3</f>
        <v>2</v>
      </c>
      <c r="CQ3" s="252">
        <f>'Agency North'!CR3+'Agency South'!CR3</f>
        <v>0</v>
      </c>
      <c r="CR3" s="252">
        <f>'Agency North'!CS3+'Agency South'!CS3</f>
        <v>0</v>
      </c>
      <c r="CS3" s="253">
        <f>'Agency North'!CT3+'Agency South'!CT3</f>
        <v>0</v>
      </c>
    </row>
    <row r="4" spans="1:98" s="252" customFormat="1" ht="15.75" x14ac:dyDescent="0.25">
      <c r="A4" s="252" t="s">
        <v>115</v>
      </c>
      <c r="B4" s="252">
        <f>'Agency North'!C4+'Agency South'!C4</f>
        <v>0</v>
      </c>
      <c r="C4" s="252">
        <f>'Agency North'!D4+'Agency South'!D4</f>
        <v>0</v>
      </c>
      <c r="D4" s="252">
        <f>'Agency North'!E4+'Agency South'!E4</f>
        <v>0</v>
      </c>
      <c r="E4" s="252">
        <f>'Agency North'!F4+'Agency South'!F4</f>
        <v>0</v>
      </c>
      <c r="F4" s="252">
        <f>'Agency North'!G4+'Agency South'!G4</f>
        <v>0</v>
      </c>
      <c r="G4" s="252">
        <f>'Agency North'!H4+'Agency South'!H4</f>
        <v>0</v>
      </c>
      <c r="H4" s="252">
        <f>'Agency North'!I4+'Agency South'!I4</f>
        <v>0</v>
      </c>
      <c r="I4" s="252">
        <f>'Agency North'!J4+'Agency South'!J4</f>
        <v>0</v>
      </c>
      <c r="J4" s="252">
        <f>'Agency North'!K4+'Agency South'!K4</f>
        <v>0</v>
      </c>
      <c r="K4" s="252">
        <f>'Agency North'!L4+'Agency South'!L4</f>
        <v>0</v>
      </c>
      <c r="L4" s="252">
        <f>'Agency North'!M4+'Agency South'!M4</f>
        <v>0</v>
      </c>
      <c r="M4" s="253">
        <f>'Agency North'!N4+'Agency South'!N4</f>
        <v>0</v>
      </c>
      <c r="N4" s="264">
        <f>'Agency North'!O4+'Agency South'!O4</f>
        <v>0</v>
      </c>
      <c r="O4" s="264">
        <f>'Agency North'!P4+'Agency South'!P4</f>
        <v>0</v>
      </c>
      <c r="P4" s="264">
        <f>'Agency North'!Q4+'Agency South'!Q4</f>
        <v>0</v>
      </c>
      <c r="Q4" s="264">
        <f>'Agency North'!R4+'Agency South'!R4</f>
        <v>0</v>
      </c>
      <c r="R4" s="264">
        <f>'Agency North'!S4+'Agency South'!S4</f>
        <v>0</v>
      </c>
      <c r="S4" s="264">
        <f>'Agency North'!T4+'Agency South'!T4</f>
        <v>0</v>
      </c>
      <c r="T4" s="264">
        <f>'Agency North'!U4+'Agency South'!U4</f>
        <v>1</v>
      </c>
      <c r="U4" s="264">
        <f>'Agency North'!V4+'Agency South'!V4</f>
        <v>7</v>
      </c>
      <c r="V4" s="252">
        <f>'Agency North'!W4+'Agency South'!W4</f>
        <v>8</v>
      </c>
      <c r="W4" s="252">
        <f>'Agency North'!X4+'Agency South'!X4</f>
        <v>10</v>
      </c>
      <c r="X4" s="252">
        <f>'Agency North'!Y4+'Agency South'!Y4</f>
        <v>12</v>
      </c>
      <c r="Y4" s="253">
        <f>'Agency North'!Z4+'Agency South'!Z4</f>
        <v>14</v>
      </c>
      <c r="Z4" s="252">
        <f>'Agency North'!AA4+'Agency South'!AA4</f>
        <v>14</v>
      </c>
      <c r="AA4" s="252">
        <f>'Agency North'!AB4+'Agency South'!AB4</f>
        <v>14</v>
      </c>
      <c r="AB4" s="252">
        <f>'Agency North'!AC4+'Agency South'!AC4</f>
        <v>17</v>
      </c>
      <c r="AC4" s="252">
        <f>'Agency North'!AD4+'Agency South'!AD4</f>
        <v>20</v>
      </c>
      <c r="AD4" s="252">
        <f>'Agency North'!AE4+'Agency South'!AE4</f>
        <v>23</v>
      </c>
      <c r="AE4" s="252">
        <f>'Agency North'!AF4+'Agency South'!AF4</f>
        <v>27</v>
      </c>
      <c r="AF4" s="252">
        <f>'Agency North'!AG4+'Agency South'!AG4</f>
        <v>29</v>
      </c>
      <c r="AG4" s="252">
        <f>'Agency North'!AH4+'Agency South'!AH4</f>
        <v>31</v>
      </c>
      <c r="AH4" s="252">
        <f>'Agency North'!AI4+'Agency South'!AI4</f>
        <v>34</v>
      </c>
      <c r="AI4" s="252">
        <f>'Agency North'!AJ4+'Agency South'!AJ4</f>
        <v>36</v>
      </c>
      <c r="AJ4" s="252">
        <f>'Agency North'!AK4+'Agency South'!AK4</f>
        <v>38</v>
      </c>
      <c r="AK4" s="253">
        <f>'Agency North'!AL4+'Agency South'!AL4</f>
        <v>40</v>
      </c>
      <c r="AL4" s="252">
        <f>'Agency North'!AM4+'Agency South'!AM4</f>
        <v>40</v>
      </c>
      <c r="AM4" s="252">
        <f>'Agency North'!AN4+'Agency South'!AN4</f>
        <v>40</v>
      </c>
      <c r="AN4" s="252">
        <f>'Agency North'!AO4+'Agency South'!AO4</f>
        <v>44</v>
      </c>
      <c r="AO4" s="252">
        <f>'Agency North'!AP4+'Agency South'!AP4</f>
        <v>46</v>
      </c>
      <c r="AP4" s="252">
        <f>'Agency North'!AQ4+'Agency South'!AQ4</f>
        <v>50</v>
      </c>
      <c r="AQ4" s="252">
        <f>'Agency North'!AR4+'Agency South'!AR4</f>
        <v>54</v>
      </c>
      <c r="AR4" s="252">
        <f>'Agency North'!AS4+'Agency South'!AS4</f>
        <v>56</v>
      </c>
      <c r="AS4" s="252">
        <f>'Agency North'!AT4+'Agency South'!AT4</f>
        <v>58</v>
      </c>
      <c r="AT4" s="252">
        <f>'Agency North'!AU4+'Agency South'!AU4</f>
        <v>62</v>
      </c>
      <c r="AU4" s="252">
        <f>'Agency North'!AV4+'Agency South'!AV4</f>
        <v>64</v>
      </c>
      <c r="AV4" s="252">
        <f>'Agency North'!AW4+'Agency South'!AW4</f>
        <v>66</v>
      </c>
      <c r="AW4" s="253">
        <f>'Agency North'!AX4+'Agency South'!AX4</f>
        <v>68</v>
      </c>
      <c r="AX4" s="252">
        <f>'Agency North'!AY4+'Agency South'!AY4</f>
        <v>68</v>
      </c>
      <c r="AY4" s="252">
        <f>'Agency North'!AZ4+'Agency South'!AZ4</f>
        <v>68</v>
      </c>
      <c r="AZ4" s="252">
        <f>'Agency North'!BA4+'Agency South'!BA4</f>
        <v>70</v>
      </c>
      <c r="BA4" s="252">
        <f>'Agency North'!BB4+'Agency South'!BB4</f>
        <v>71</v>
      </c>
      <c r="BB4" s="252">
        <f>'Agency North'!BC4+'Agency South'!BC4</f>
        <v>73</v>
      </c>
      <c r="BC4" s="252">
        <f>'Agency North'!BD4+'Agency South'!BD4</f>
        <v>74</v>
      </c>
      <c r="BD4" s="252">
        <f>'Agency North'!BE4+'Agency South'!BE4</f>
        <v>76</v>
      </c>
      <c r="BE4" s="252">
        <f>'Agency North'!BF4+'Agency South'!BF4</f>
        <v>77</v>
      </c>
      <c r="BF4" s="252">
        <f>'Agency North'!BG4+'Agency South'!BG4</f>
        <v>79</v>
      </c>
      <c r="BG4" s="252">
        <f>'Agency North'!BH4+'Agency South'!BH4</f>
        <v>80</v>
      </c>
      <c r="BH4" s="252">
        <f>'Agency North'!BI4+'Agency South'!BI4</f>
        <v>80</v>
      </c>
      <c r="BI4" s="253">
        <f>'Agency North'!BJ4+'Agency South'!BJ4</f>
        <v>80</v>
      </c>
      <c r="BJ4" s="252">
        <f>'Agency North'!BK4+'Agency South'!BK4</f>
        <v>80</v>
      </c>
      <c r="BK4" s="252">
        <f>'Agency North'!BL4+'Agency South'!BL4</f>
        <v>80</v>
      </c>
      <c r="BL4" s="252">
        <f>'Agency North'!BM4+'Agency South'!BM4</f>
        <v>83</v>
      </c>
      <c r="BM4" s="252">
        <f>'Agency North'!BN4+'Agency South'!BN4</f>
        <v>83</v>
      </c>
      <c r="BN4" s="252">
        <f>'Agency North'!BO4+'Agency South'!BO4</f>
        <v>83</v>
      </c>
      <c r="BO4" s="252">
        <f>'Agency North'!BP4+'Agency South'!BP4</f>
        <v>86</v>
      </c>
      <c r="BP4" s="252">
        <f>'Agency North'!BQ4+'Agency South'!BQ4</f>
        <v>86</v>
      </c>
      <c r="BQ4" s="252">
        <f>'Agency North'!BR4+'Agency South'!BR4</f>
        <v>86</v>
      </c>
      <c r="BR4" s="252">
        <f>'Agency North'!BS4+'Agency South'!BS4</f>
        <v>88</v>
      </c>
      <c r="BS4" s="252">
        <f>'Agency North'!BT4+'Agency South'!BT4</f>
        <v>88</v>
      </c>
      <c r="BT4" s="252">
        <f>'Agency North'!BU4+'Agency South'!BU4</f>
        <v>88</v>
      </c>
      <c r="BU4" s="253">
        <f>'Agency North'!BV4+'Agency South'!BV4</f>
        <v>88</v>
      </c>
      <c r="BV4" s="252">
        <f>'Agency North'!BW4+'Agency South'!BW4</f>
        <v>88</v>
      </c>
      <c r="BW4" s="252">
        <f>'Agency North'!BX4+'Agency South'!BX4</f>
        <v>88</v>
      </c>
      <c r="BX4" s="252">
        <f>'Agency North'!BY4+'Agency South'!BY4</f>
        <v>90</v>
      </c>
      <c r="BY4" s="252">
        <f>'Agency North'!BZ4+'Agency South'!BZ4</f>
        <v>90</v>
      </c>
      <c r="BZ4" s="252">
        <f>'Agency North'!CA4+'Agency South'!CA4</f>
        <v>90</v>
      </c>
      <c r="CA4" s="252">
        <f>'Agency North'!CB4+'Agency South'!CB4</f>
        <v>92</v>
      </c>
      <c r="CB4" s="252">
        <f>'Agency North'!CC4+'Agency South'!CC4</f>
        <v>92</v>
      </c>
      <c r="CC4" s="252">
        <f>'Agency North'!CD4+'Agency South'!CD4</f>
        <v>92</v>
      </c>
      <c r="CD4" s="252">
        <f>'Agency North'!CE4+'Agency South'!CE4</f>
        <v>94</v>
      </c>
      <c r="CE4" s="252">
        <f>'Agency North'!CF4+'Agency South'!CF4</f>
        <v>94</v>
      </c>
      <c r="CF4" s="252">
        <f>'Agency North'!CG4+'Agency South'!CG4</f>
        <v>94</v>
      </c>
      <c r="CG4" s="253">
        <f>'Agency North'!CH4+'Agency South'!CH4</f>
        <v>94</v>
      </c>
      <c r="CH4" s="252">
        <f>'Agency North'!CI4+'Agency South'!CI4</f>
        <v>94</v>
      </c>
      <c r="CI4" s="252">
        <f>'Agency North'!CJ4+'Agency South'!CJ4</f>
        <v>94</v>
      </c>
      <c r="CJ4" s="252">
        <f>'Agency North'!CK4+'Agency South'!CK4</f>
        <v>96</v>
      </c>
      <c r="CK4" s="252">
        <f>'Agency North'!CL4+'Agency South'!CL4</f>
        <v>96</v>
      </c>
      <c r="CL4" s="252">
        <f>'Agency North'!CM4+'Agency South'!CM4</f>
        <v>96</v>
      </c>
      <c r="CM4" s="252">
        <f>'Agency North'!CN4+'Agency South'!CN4</f>
        <v>98</v>
      </c>
      <c r="CN4" s="252">
        <f>'Agency North'!CO4+'Agency South'!CO4</f>
        <v>98</v>
      </c>
      <c r="CO4" s="252">
        <f>'Agency North'!CP4+'Agency South'!CP4</f>
        <v>98</v>
      </c>
      <c r="CP4" s="252">
        <f>'Agency North'!CQ4+'Agency South'!CQ4</f>
        <v>100</v>
      </c>
      <c r="CQ4" s="252">
        <f>'Agency North'!CR4+'Agency South'!CR4</f>
        <v>100</v>
      </c>
      <c r="CR4" s="252">
        <f>'Agency North'!CS4+'Agency South'!CS4</f>
        <v>100</v>
      </c>
      <c r="CS4" s="253">
        <f>'Agency North'!CT4+'Agency South'!CT4</f>
        <v>100</v>
      </c>
    </row>
    <row r="5" spans="1:98" s="4" customFormat="1" x14ac:dyDescent="0.25">
      <c r="A5"/>
      <c r="B5">
        <v>1</v>
      </c>
      <c r="C5" s="12">
        <v>2</v>
      </c>
      <c r="D5">
        <v>3</v>
      </c>
      <c r="E5" s="12">
        <v>4</v>
      </c>
      <c r="F5">
        <v>5</v>
      </c>
      <c r="G5">
        <v>6</v>
      </c>
      <c r="H5" s="12">
        <v>7</v>
      </c>
      <c r="I5">
        <v>8</v>
      </c>
      <c r="J5" s="12">
        <v>9</v>
      </c>
      <c r="K5">
        <v>10</v>
      </c>
      <c r="L5">
        <v>11</v>
      </c>
      <c r="M5" s="112">
        <v>12</v>
      </c>
      <c r="N5" s="265">
        <v>1</v>
      </c>
      <c r="O5" s="266">
        <v>2</v>
      </c>
      <c r="P5" s="265">
        <v>3</v>
      </c>
      <c r="Q5" s="266">
        <v>4</v>
      </c>
      <c r="R5" s="265">
        <v>5</v>
      </c>
      <c r="S5" s="266">
        <v>6</v>
      </c>
      <c r="T5" s="265">
        <v>7</v>
      </c>
      <c r="U5" s="266">
        <v>8</v>
      </c>
      <c r="V5">
        <v>9</v>
      </c>
      <c r="W5" s="12">
        <v>10</v>
      </c>
      <c r="X5">
        <v>11</v>
      </c>
      <c r="Y5" s="112">
        <v>12</v>
      </c>
      <c r="Z5">
        <v>13</v>
      </c>
      <c r="AA5" s="12">
        <v>14</v>
      </c>
      <c r="AB5">
        <v>15</v>
      </c>
      <c r="AC5" s="12">
        <v>16</v>
      </c>
      <c r="AD5">
        <v>17</v>
      </c>
      <c r="AE5" s="12">
        <v>18</v>
      </c>
      <c r="AF5">
        <v>19</v>
      </c>
      <c r="AG5" s="12">
        <v>20</v>
      </c>
      <c r="AH5">
        <v>21</v>
      </c>
      <c r="AI5" s="12">
        <v>22</v>
      </c>
      <c r="AJ5">
        <v>23</v>
      </c>
      <c r="AK5" s="112">
        <v>24</v>
      </c>
      <c r="AL5">
        <v>25</v>
      </c>
      <c r="AM5" s="12">
        <v>26</v>
      </c>
      <c r="AN5">
        <v>27</v>
      </c>
      <c r="AO5" s="12">
        <v>28</v>
      </c>
      <c r="AP5">
        <v>29</v>
      </c>
      <c r="AQ5" s="12">
        <v>30</v>
      </c>
      <c r="AR5">
        <v>31</v>
      </c>
      <c r="AS5" s="12">
        <v>32</v>
      </c>
      <c r="AT5">
        <v>33</v>
      </c>
      <c r="AU5" s="12">
        <v>34</v>
      </c>
      <c r="AV5">
        <v>35</v>
      </c>
      <c r="AW5" s="112">
        <v>36</v>
      </c>
      <c r="AX5">
        <v>37</v>
      </c>
      <c r="AY5" s="12">
        <v>38</v>
      </c>
      <c r="AZ5">
        <v>39</v>
      </c>
      <c r="BA5" s="12">
        <v>40</v>
      </c>
      <c r="BB5">
        <v>41</v>
      </c>
      <c r="BC5" s="12">
        <v>42</v>
      </c>
      <c r="BD5">
        <v>43</v>
      </c>
      <c r="BE5" s="12">
        <v>44</v>
      </c>
      <c r="BF5">
        <v>45</v>
      </c>
      <c r="BG5" s="12">
        <v>46</v>
      </c>
      <c r="BH5">
        <v>47</v>
      </c>
      <c r="BI5" s="112">
        <v>48</v>
      </c>
      <c r="BJ5">
        <v>49</v>
      </c>
      <c r="BK5" s="12">
        <v>50</v>
      </c>
      <c r="BL5">
        <v>51</v>
      </c>
      <c r="BM5" s="12">
        <v>52</v>
      </c>
      <c r="BN5">
        <v>53</v>
      </c>
      <c r="BO5" s="12">
        <v>54</v>
      </c>
      <c r="BP5">
        <v>55</v>
      </c>
      <c r="BQ5" s="12">
        <v>56</v>
      </c>
      <c r="BR5">
        <v>57</v>
      </c>
      <c r="BS5" s="12">
        <v>58</v>
      </c>
      <c r="BT5">
        <v>59</v>
      </c>
      <c r="BU5" s="112">
        <v>60</v>
      </c>
      <c r="BV5">
        <v>61</v>
      </c>
      <c r="BW5" s="12">
        <v>62</v>
      </c>
      <c r="BX5">
        <v>63</v>
      </c>
      <c r="BY5" s="12">
        <v>64</v>
      </c>
      <c r="BZ5">
        <v>65</v>
      </c>
      <c r="CA5" s="12">
        <v>66</v>
      </c>
      <c r="CB5">
        <v>67</v>
      </c>
      <c r="CC5" s="12">
        <v>68</v>
      </c>
      <c r="CD5">
        <v>69</v>
      </c>
      <c r="CE5" s="12">
        <v>70</v>
      </c>
      <c r="CF5">
        <v>71</v>
      </c>
      <c r="CG5" s="112">
        <v>72</v>
      </c>
      <c r="CH5">
        <v>73</v>
      </c>
      <c r="CI5" s="12">
        <v>74</v>
      </c>
      <c r="CJ5">
        <v>75</v>
      </c>
      <c r="CK5" s="12">
        <v>76</v>
      </c>
      <c r="CL5">
        <v>77</v>
      </c>
      <c r="CM5" s="12">
        <v>78</v>
      </c>
      <c r="CN5">
        <v>79</v>
      </c>
      <c r="CO5" s="12">
        <v>80</v>
      </c>
      <c r="CP5">
        <v>81</v>
      </c>
      <c r="CQ5" s="12">
        <v>82</v>
      </c>
      <c r="CR5">
        <v>83</v>
      </c>
      <c r="CS5" s="112">
        <v>84</v>
      </c>
      <c r="CT5" s="12"/>
    </row>
    <row r="6" spans="1:98" s="104" customFormat="1" x14ac:dyDescent="0.25">
      <c r="A6" s="104" t="s">
        <v>40</v>
      </c>
      <c r="B6" s="104">
        <v>42005</v>
      </c>
      <c r="C6" s="104">
        <v>42036</v>
      </c>
      <c r="D6" s="104">
        <v>42064</v>
      </c>
      <c r="E6" s="104">
        <v>42095</v>
      </c>
      <c r="F6" s="104">
        <v>42125</v>
      </c>
      <c r="G6" s="104">
        <v>42156</v>
      </c>
      <c r="H6" s="104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267">
        <v>42370</v>
      </c>
      <c r="O6" s="267">
        <v>42401</v>
      </c>
      <c r="P6" s="267">
        <v>42430</v>
      </c>
      <c r="Q6" s="267">
        <v>42461</v>
      </c>
      <c r="R6" s="267">
        <v>42491</v>
      </c>
      <c r="S6" s="267">
        <v>42522</v>
      </c>
      <c r="T6" s="267">
        <v>42552</v>
      </c>
      <c r="U6" s="267">
        <v>42583</v>
      </c>
      <c r="V6" s="10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7" spans="1:98" s="166" customFormat="1" x14ac:dyDescent="0.25">
      <c r="A7" s="166" t="s">
        <v>41</v>
      </c>
      <c r="B7" s="166">
        <f>'Agency North'!C7+'Agency South'!C7</f>
        <v>0</v>
      </c>
      <c r="C7" s="166">
        <f>'Agency North'!D7+'Agency South'!D7</f>
        <v>0</v>
      </c>
      <c r="D7" s="166">
        <f>'Agency North'!E7+'Agency South'!E7</f>
        <v>0</v>
      </c>
      <c r="E7" s="166">
        <f>'Agency North'!F7+'Agency South'!F7</f>
        <v>0</v>
      </c>
      <c r="F7" s="166">
        <f>'Agency North'!G7+'Agency South'!G7</f>
        <v>0</v>
      </c>
      <c r="G7" s="166">
        <f>'Agency North'!H7+'Agency South'!H7</f>
        <v>0</v>
      </c>
      <c r="H7" s="166">
        <f>'Agency North'!I7+'Agency South'!I7</f>
        <v>0</v>
      </c>
      <c r="I7" s="166">
        <f>'Agency North'!J7+'Agency South'!J7</f>
        <v>0</v>
      </c>
      <c r="J7" s="166">
        <f>'Agency North'!K7+'Agency South'!K7</f>
        <v>0</v>
      </c>
      <c r="K7" s="166">
        <f>'Agency North'!L7+'Agency South'!L7</f>
        <v>0</v>
      </c>
      <c r="L7" s="166">
        <f>'Agency North'!M7+'Agency South'!M7</f>
        <v>0</v>
      </c>
      <c r="M7" s="196">
        <f>'Agency North'!N7+'Agency South'!N7</f>
        <v>0</v>
      </c>
      <c r="N7" s="268">
        <f>'Agency North'!O7+'Agency South'!O7</f>
        <v>976</v>
      </c>
      <c r="O7" s="268">
        <f>'Agency North'!P7+'Agency South'!P7</f>
        <v>1013</v>
      </c>
      <c r="P7" s="268">
        <f>'Agency North'!Q7+'Agency South'!Q7</f>
        <v>1004</v>
      </c>
      <c r="Q7" s="268">
        <f>'Agency North'!R7+'Agency South'!R7</f>
        <v>1056</v>
      </c>
      <c r="R7" s="268">
        <f>'Agency North'!S7+'Agency South'!S7</f>
        <v>1140</v>
      </c>
      <c r="S7" s="268">
        <f>'Agency North'!T7+'Agency South'!T7</f>
        <v>1223</v>
      </c>
      <c r="T7" s="268">
        <f>'Agency North'!U7+'Agency South'!U7</f>
        <v>1325</v>
      </c>
      <c r="U7" s="268">
        <f>'Agency North'!V7+'Agency South'!V7</f>
        <v>1334</v>
      </c>
      <c r="V7" s="166">
        <f>'Agency North'!W7+'Agency South'!W7</f>
        <v>1449</v>
      </c>
      <c r="W7" s="166">
        <f>'Agency North'!X7+'Agency South'!X7</f>
        <v>1604</v>
      </c>
      <c r="X7" s="166">
        <f>'Agency North'!Y7+'Agency South'!Y7</f>
        <v>1743</v>
      </c>
      <c r="Y7" s="196">
        <f>'Agency North'!Z7+'Agency South'!Z7</f>
        <v>1866</v>
      </c>
      <c r="Z7" s="166">
        <f>'Agency North'!AA7+'Agency South'!AA7</f>
        <v>1984</v>
      </c>
      <c r="AA7" s="166">
        <f>'Agency North'!AB7+'Agency South'!AB7</f>
        <v>1994</v>
      </c>
      <c r="AB7" s="166">
        <f>'Agency North'!AC7+'Agency South'!AC7</f>
        <v>2113</v>
      </c>
      <c r="AC7" s="166">
        <f>'Agency North'!AD7+'Agency South'!AD7</f>
        <v>2116</v>
      </c>
      <c r="AD7" s="166">
        <f>'Agency North'!AE7+'Agency South'!AE7</f>
        <v>1947</v>
      </c>
      <c r="AE7" s="166">
        <f>'Agency North'!AF7+'Agency South'!AF7</f>
        <v>1999</v>
      </c>
      <c r="AF7" s="166">
        <f>'Agency North'!AG7+'Agency South'!AG7</f>
        <v>1972</v>
      </c>
      <c r="AG7" s="166">
        <f>'Agency North'!AH7+'Agency South'!AH7</f>
        <v>1801</v>
      </c>
      <c r="AH7" s="166">
        <f>'Agency North'!AI7+'Agency South'!AI7</f>
        <v>1927.6943000000001</v>
      </c>
      <c r="AI7" s="166">
        <f>'Agency North'!AJ7+'Agency South'!AJ7</f>
        <v>2084.509399</v>
      </c>
      <c r="AJ7" s="166">
        <f>'Agency North'!AK7+'Agency South'!AK7</f>
        <v>2062.7562659370001</v>
      </c>
      <c r="AK7" s="196">
        <f>'Agency North'!AL7+'Agency South'!AL7</f>
        <v>2187.4395634646062</v>
      </c>
      <c r="AL7" s="166">
        <f>'Agency North'!AM7+'Agency South'!AM7</f>
        <v>2320.7922047865641</v>
      </c>
      <c r="AM7" s="166">
        <f>'Agency North'!AN7+'Agency South'!AN7</f>
        <v>2127.1802794024225</v>
      </c>
      <c r="AN7" s="166">
        <f>'Agency North'!AO7+'Agency South'!AO7</f>
        <v>2225.0304064009315</v>
      </c>
      <c r="AO7" s="166">
        <f>'Agency North'!AP7+'Agency South'!AP7</f>
        <v>2366.674042664712</v>
      </c>
      <c r="AP7" s="166">
        <f>'Agency North'!AQ7+'Agency South'!AQ7</f>
        <v>2278.1956359702172</v>
      </c>
      <c r="AQ7" s="166">
        <f>'Agency North'!AR7+'Agency South'!AR7</f>
        <v>2400.5227496399798</v>
      </c>
      <c r="AR7" s="166">
        <f>'Agency North'!AS7+'Agency South'!AS7</f>
        <v>2526.0245525146047</v>
      </c>
      <c r="AS7" s="166">
        <f>'Agency North'!AT7+'Agency South'!AT7</f>
        <v>2410.3996649761807</v>
      </c>
      <c r="AT7" s="166">
        <f>'Agency North'!AU7+'Agency South'!AU7</f>
        <v>2538.3177377129909</v>
      </c>
      <c r="AU7" s="166">
        <f>'Agency North'!AV7+'Agency South'!AV7</f>
        <v>2670.5317676742852</v>
      </c>
      <c r="AV7" s="166">
        <f>'Agency North'!AW7+'Agency South'!AW7</f>
        <v>2550.5077114706874</v>
      </c>
      <c r="AW7" s="196">
        <f>'Agency North'!AX7+'Agency South'!AX7</f>
        <v>2687.7230823502423</v>
      </c>
      <c r="AX7" s="166">
        <f>'Agency North'!AY7+'Agency South'!AY7</f>
        <v>2830.3280621190202</v>
      </c>
      <c r="AY7" s="166">
        <f>'Agency North'!AZ7+'Agency South'!AZ7</f>
        <v>2731.4889389889718</v>
      </c>
      <c r="AZ7" s="166">
        <f>'Agency North'!BA7+'Agency South'!BA7</f>
        <v>2841.9976306897033</v>
      </c>
      <c r="BA7" s="166">
        <f>'Agency North'!BB7+'Agency South'!BB7</f>
        <v>2995.0395669914246</v>
      </c>
      <c r="BB7" s="166">
        <f>'Agency North'!BC7+'Agency South'!BC7</f>
        <v>2894.0998418143799</v>
      </c>
      <c r="BC7" s="166">
        <f>'Agency North'!BD7+'Agency South'!BD7</f>
        <v>3010.5595638179147</v>
      </c>
      <c r="BD7" s="166">
        <f>'Agency North'!BE7+'Agency South'!BE7</f>
        <v>3132.2968046447977</v>
      </c>
      <c r="BE7" s="166">
        <f>'Agency North'!BF7+'Agency South'!BF7</f>
        <v>3019.7219118382973</v>
      </c>
      <c r="BF7" s="166">
        <f>'Agency North'!BG7+'Agency South'!BG7</f>
        <v>3148.648785948194</v>
      </c>
      <c r="BG7" s="166">
        <f>'Agency North'!BH7+'Agency South'!BH7</f>
        <v>3285.8060491858732</v>
      </c>
      <c r="BH7" s="166">
        <f>'Agency North'!BI7+'Agency South'!BI7</f>
        <v>3185.97038461187</v>
      </c>
      <c r="BI7" s="196">
        <f>'Agency North'!BJ7+'Agency South'!BJ7</f>
        <v>3331.6726969910947</v>
      </c>
      <c r="BJ7" s="166">
        <f>'Agency North'!BK7+'Agency South'!BK7</f>
        <v>3481.9386258494014</v>
      </c>
      <c r="BK7" s="166">
        <f>'Agency North'!BL7+'Agency South'!BL7</f>
        <v>3307.6643890421278</v>
      </c>
      <c r="BL7" s="166">
        <f>'Agency North'!BM7+'Agency South'!BM7</f>
        <v>3444.7148502004811</v>
      </c>
      <c r="BM7" s="166">
        <f>'Agency North'!BN7+'Agency South'!BN7</f>
        <v>3583.6516633290039</v>
      </c>
      <c r="BN7" s="166">
        <f>'Agency North'!BO7+'Agency South'!BO7</f>
        <v>3394.2939622498125</v>
      </c>
      <c r="BO7" s="166">
        <f>'Agency North'!BP7+'Agency South'!BP7</f>
        <v>3514.3030243539988</v>
      </c>
      <c r="BP7" s="166">
        <f>'Agency North'!BQ7+'Agency South'!BQ7</f>
        <v>3638.8580166064135</v>
      </c>
      <c r="BQ7" s="166">
        <f>'Agency North'!BR7+'Agency South'!BR7</f>
        <v>3442.2231635529479</v>
      </c>
      <c r="BR7" s="166">
        <f>'Agency North'!BS7+'Agency South'!BS7</f>
        <v>3573.4908310033679</v>
      </c>
      <c r="BS7" s="166">
        <f>'Agency North'!BT7+'Agency South'!BT7</f>
        <v>3712.3221076146756</v>
      </c>
      <c r="BT7" s="166">
        <f>'Agency North'!BU7+'Agency South'!BU7</f>
        <v>3525.5347087223563</v>
      </c>
      <c r="BU7" s="196">
        <f>'Agency North'!BV7+'Agency South'!BV7</f>
        <v>3671.4710565876794</v>
      </c>
      <c r="BV7" s="166">
        <f>'Agency North'!BW7+'Agency South'!BW7</f>
        <v>3821.8558773899304</v>
      </c>
      <c r="BW7" s="166">
        <f>'Agency North'!BX7+'Agency South'!BX7</f>
        <v>3703.532443048884</v>
      </c>
      <c r="BX7" s="166">
        <f>'Agency North'!BY7+'Agency South'!BY7</f>
        <v>3858.2997265067715</v>
      </c>
      <c r="BY7" s="166">
        <f>'Agency North'!BZ7+'Agency South'!BZ7</f>
        <v>4013.9934271049001</v>
      </c>
      <c r="BZ7" s="166">
        <f>'Agency North'!CA7+'Agency South'!CA7</f>
        <v>3862.7199434690992</v>
      </c>
      <c r="CA7" s="166">
        <f>'Agency North'!CB7+'Agency South'!CB7</f>
        <v>3995.2666099669304</v>
      </c>
      <c r="CB7" s="166">
        <f>'Agency North'!CC7+'Agency South'!CC7</f>
        <v>4132.7783685677241</v>
      </c>
      <c r="CC7" s="166">
        <f>'Agency North'!CD7+'Agency South'!CD7</f>
        <v>3963.9905761164518</v>
      </c>
      <c r="CD7" s="166">
        <f>'Agency North'!CE7+'Agency South'!CE7</f>
        <v>4108.4140926283872</v>
      </c>
      <c r="CE7" s="166">
        <f>'Agency North'!CF7+'Agency South'!CF7</f>
        <v>4261.5745826428893</v>
      </c>
      <c r="CF7" s="166">
        <f>'Agency North'!CG7+'Agency South'!CG7</f>
        <v>4109.0711255635197</v>
      </c>
      <c r="CG7" s="196">
        <f>'Agency North'!CH7+'Agency South'!CH7</f>
        <v>4270.1806944324417</v>
      </c>
      <c r="CH7" s="166">
        <f>'Agency North'!CI7+'Agency South'!CI7</f>
        <v>4436.4937334591868</v>
      </c>
      <c r="CI7" s="166">
        <f>'Agency North'!CJ7+'Agency South'!CJ7</f>
        <v>4289.556043822322</v>
      </c>
      <c r="CJ7" s="166">
        <f>'Agency North'!CK7+'Agency South'!CK7</f>
        <v>4462.1743280407227</v>
      </c>
      <c r="CK7" s="166">
        <f>'Agency North'!CL7+'Agency South'!CL7</f>
        <v>4636.3119251451499</v>
      </c>
      <c r="CL7" s="166">
        <f>'Agency North'!CM7+'Agency South'!CM7</f>
        <v>4455.7652060458859</v>
      </c>
      <c r="CM7" s="166">
        <f>'Agency North'!CN7+'Agency South'!CN7</f>
        <v>4604.285995467686</v>
      </c>
      <c r="CN7" s="166">
        <f>'Agency North'!CO7+'Agency South'!CO7</f>
        <v>4759.0628881584844</v>
      </c>
      <c r="CO7" s="166">
        <f>'Agency North'!CP7+'Agency South'!CP7</f>
        <v>4562.0795283919415</v>
      </c>
      <c r="CP7" s="166">
        <f>'Agency North'!CQ7+'Agency South'!CQ7</f>
        <v>4725.4364753633572</v>
      </c>
      <c r="CQ7" s="166">
        <f>'Agency North'!CR7+'Agency South'!CR7</f>
        <v>4898.9006815956818</v>
      </c>
      <c r="CR7" s="166">
        <f>'Agency North'!CS7+'Agency South'!CS7</f>
        <v>4721.8217260442689</v>
      </c>
      <c r="CS7" s="196">
        <f>'Agency North'!CT7+'Agency South'!CT7</f>
        <v>4904.7151717441084</v>
      </c>
    </row>
    <row r="8" spans="1:98" s="28" customFormat="1" x14ac:dyDescent="0.25">
      <c r="A8" s="28" t="s">
        <v>42</v>
      </c>
      <c r="B8" s="28">
        <f>'Agency North'!C8+'Agency South'!C8</f>
        <v>0</v>
      </c>
      <c r="C8" s="28">
        <f>'Agency North'!D8+'Agency South'!D8</f>
        <v>0</v>
      </c>
      <c r="D8" s="28">
        <f>'Agency North'!E8+'Agency South'!E8</f>
        <v>0</v>
      </c>
      <c r="E8" s="28">
        <f>'Agency North'!F8+'Agency South'!F8</f>
        <v>96</v>
      </c>
      <c r="F8" s="28">
        <f>'Agency North'!G8+'Agency South'!G8</f>
        <v>66</v>
      </c>
      <c r="G8" s="28">
        <f>'Agency North'!H8+'Agency South'!H8</f>
        <v>80</v>
      </c>
      <c r="H8" s="28">
        <f>'Agency North'!I8+'Agency South'!I8</f>
        <v>72</v>
      </c>
      <c r="I8" s="28">
        <f>'Agency North'!J8+'Agency South'!J8</f>
        <v>78</v>
      </c>
      <c r="J8" s="28">
        <f>'Agency North'!K8+'Agency South'!K8</f>
        <v>134</v>
      </c>
      <c r="K8" s="28">
        <f>'Agency North'!L8+'Agency South'!L8</f>
        <v>66</v>
      </c>
      <c r="L8" s="28">
        <f>'Agency North'!M8+'Agency South'!M8</f>
        <v>98</v>
      </c>
      <c r="M8" s="35">
        <f>'Agency North'!N8+'Agency South'!N8</f>
        <v>64</v>
      </c>
      <c r="N8" s="268">
        <f>'Agency North'!O8+'Agency South'!O8</f>
        <v>14</v>
      </c>
      <c r="O8" s="268">
        <f>'Agency North'!P8+'Agency South'!P8</f>
        <v>11</v>
      </c>
      <c r="P8" s="268">
        <f>'Agency North'!Q8+'Agency South'!Q8</f>
        <v>65</v>
      </c>
      <c r="Q8" s="268">
        <f>'Agency North'!R8+'Agency South'!R8</f>
        <v>74</v>
      </c>
      <c r="R8" s="268">
        <f>'Agency North'!S8+'Agency South'!S8</f>
        <v>131</v>
      </c>
      <c r="S8" s="268">
        <f>'Agency North'!T8+'Agency South'!T8</f>
        <v>180</v>
      </c>
      <c r="T8" s="268">
        <f>'Agency North'!U8+'Agency South'!U8</f>
        <v>103</v>
      </c>
      <c r="U8" s="268">
        <f>'Agency North'!V8+'Agency South'!V8</f>
        <v>112</v>
      </c>
      <c r="V8" s="28">
        <f>'Agency North'!W8+'Agency South'!W8</f>
        <v>192</v>
      </c>
      <c r="W8" s="28">
        <f>'Agency North'!X8+'Agency South'!X8</f>
        <v>176</v>
      </c>
      <c r="X8" s="28">
        <f>'Agency North'!Y8+'Agency South'!Y8</f>
        <v>219</v>
      </c>
      <c r="Y8" s="35">
        <f>'Agency North'!Z8+'Agency South'!Z8</f>
        <v>153</v>
      </c>
      <c r="Z8" s="28">
        <f>'Agency North'!AA8+'Agency South'!AA8</f>
        <v>78</v>
      </c>
      <c r="AA8" s="28">
        <f>'Agency North'!AB8+'Agency South'!AB8</f>
        <v>132</v>
      </c>
      <c r="AB8" s="28">
        <f>'Agency North'!AC8+'Agency South'!AC8</f>
        <v>58</v>
      </c>
      <c r="AC8" s="28">
        <f>'Agency North'!AD8+'Agency South'!AD8</f>
        <v>57</v>
      </c>
      <c r="AD8" s="28">
        <f>'Agency North'!AE8+'Agency South'!AE8</f>
        <v>54</v>
      </c>
      <c r="AE8" s="28">
        <f>'Agency North'!AF8+'Agency South'!AF8</f>
        <v>55</v>
      </c>
      <c r="AF8" s="28">
        <f>'Agency North'!AG8+'Agency South'!AG8</f>
        <v>61</v>
      </c>
      <c r="AG8" s="28">
        <f>'Agency North'!AH8+'Agency South'!AH8</f>
        <v>55</v>
      </c>
      <c r="AH8" s="28">
        <f>'Agency North'!AI8+'Agency South'!AI8</f>
        <v>55</v>
      </c>
      <c r="AI8" s="28">
        <f>'Agency North'!AJ8+'Agency South'!AJ8</f>
        <v>55</v>
      </c>
      <c r="AJ8" s="28">
        <f>'Agency North'!AK8+'Agency South'!AK8</f>
        <v>45</v>
      </c>
      <c r="AK8" s="35">
        <f>'Agency North'!AL8+'Agency South'!AL8</f>
        <v>45</v>
      </c>
      <c r="AL8" s="28">
        <f>'Agency North'!AM8+'Agency South'!AM8</f>
        <v>20</v>
      </c>
      <c r="AM8" s="28">
        <f>'Agency North'!AN8+'Agency South'!AN8</f>
        <v>20</v>
      </c>
      <c r="AN8" s="28">
        <f>'Agency North'!AO8+'Agency South'!AO8</f>
        <v>60</v>
      </c>
      <c r="AO8" s="28">
        <f>'Agency North'!AP8+'Agency South'!AP8</f>
        <v>60</v>
      </c>
      <c r="AP8" s="28">
        <f>'Agency North'!AQ8+'Agency South'!AQ8</f>
        <v>55</v>
      </c>
      <c r="AQ8" s="28">
        <f>'Agency North'!AR8+'Agency South'!AR8</f>
        <v>55</v>
      </c>
      <c r="AR8" s="28">
        <f>'Agency North'!AS8+'Agency South'!AS8</f>
        <v>55</v>
      </c>
      <c r="AS8" s="28">
        <f>'Agency North'!AT8+'Agency South'!AT8</f>
        <v>55</v>
      </c>
      <c r="AT8" s="28">
        <f>'Agency North'!AU8+'Agency South'!AU8</f>
        <v>55</v>
      </c>
      <c r="AU8" s="28">
        <f>'Agency North'!AV8+'Agency South'!AV8</f>
        <v>55</v>
      </c>
      <c r="AV8" s="28">
        <f>'Agency North'!AW8+'Agency South'!AW8</f>
        <v>55</v>
      </c>
      <c r="AW8" s="35">
        <f>'Agency North'!AX8+'Agency South'!AX8</f>
        <v>55</v>
      </c>
      <c r="AX8" s="28">
        <f>'Agency North'!AY8+'Agency South'!AY8</f>
        <v>20</v>
      </c>
      <c r="AY8" s="28">
        <f>'Agency North'!AZ8+'Agency South'!AZ8</f>
        <v>20</v>
      </c>
      <c r="AZ8" s="28">
        <f>'Agency North'!BA8+'Agency South'!BA8</f>
        <v>60</v>
      </c>
      <c r="BA8" s="28">
        <f>'Agency North'!BB8+'Agency South'!BB8</f>
        <v>40</v>
      </c>
      <c r="BB8" s="28">
        <f>'Agency North'!BC8+'Agency South'!BC8</f>
        <v>40</v>
      </c>
      <c r="BC8" s="28">
        <f>'Agency North'!BD8+'Agency South'!BD8</f>
        <v>40</v>
      </c>
      <c r="BD8" s="28">
        <f>'Agency North'!BE8+'Agency South'!BE8</f>
        <v>40</v>
      </c>
      <c r="BE8" s="28">
        <f>'Agency North'!BF8+'Agency South'!BF8</f>
        <v>40</v>
      </c>
      <c r="BF8" s="28">
        <f>'Agency North'!BG8+'Agency South'!BG8</f>
        <v>40</v>
      </c>
      <c r="BG8" s="28">
        <f>'Agency North'!BH8+'Agency South'!BH8</f>
        <v>40</v>
      </c>
      <c r="BH8" s="28">
        <f>'Agency North'!BI8+'Agency South'!BI8</f>
        <v>40</v>
      </c>
      <c r="BI8" s="35">
        <f>'Agency North'!BJ8+'Agency South'!BJ8</f>
        <v>40</v>
      </c>
      <c r="BJ8" s="28">
        <f>'Agency North'!BK8+'Agency South'!BK8</f>
        <v>20</v>
      </c>
      <c r="BK8" s="28">
        <f>'Agency North'!BL8+'Agency South'!BL8</f>
        <v>20</v>
      </c>
      <c r="BL8" s="28">
        <f>'Agency North'!BM8+'Agency South'!BM8</f>
        <v>20</v>
      </c>
      <c r="BM8" s="28">
        <f>'Agency North'!BN8+'Agency South'!BN8</f>
        <v>20</v>
      </c>
      <c r="BN8" s="28">
        <f>'Agency North'!BO8+'Agency South'!BO8</f>
        <v>20</v>
      </c>
      <c r="BO8" s="28">
        <f>'Agency North'!BP8+'Agency South'!BP8</f>
        <v>20</v>
      </c>
      <c r="BP8" s="28">
        <f>'Agency North'!BQ8+'Agency South'!BQ8</f>
        <v>20</v>
      </c>
      <c r="BQ8" s="28">
        <f>'Agency North'!BR8+'Agency South'!BR8</f>
        <v>20</v>
      </c>
      <c r="BR8" s="28">
        <f>'Agency North'!BS8+'Agency South'!BS8</f>
        <v>20</v>
      </c>
      <c r="BS8" s="28">
        <f>'Agency North'!BT8+'Agency South'!BT8</f>
        <v>20</v>
      </c>
      <c r="BT8" s="28">
        <f>'Agency North'!BU8+'Agency South'!BU8</f>
        <v>20</v>
      </c>
      <c r="BU8" s="35">
        <f>'Agency North'!BV8+'Agency South'!BV8</f>
        <v>20</v>
      </c>
      <c r="BV8" s="28">
        <f>'Agency North'!BW8+'Agency South'!BW8</f>
        <v>20</v>
      </c>
      <c r="BW8" s="28">
        <f>'Agency North'!BX8+'Agency South'!BX8</f>
        <v>20</v>
      </c>
      <c r="BX8" s="28">
        <f>'Agency North'!BY8+'Agency South'!BY8</f>
        <v>20</v>
      </c>
      <c r="BY8" s="28">
        <f>'Agency North'!BZ8+'Agency South'!BZ8</f>
        <v>20</v>
      </c>
      <c r="BZ8" s="28">
        <f>'Agency North'!CA8+'Agency South'!CA8</f>
        <v>20</v>
      </c>
      <c r="CA8" s="28">
        <f>'Agency North'!CB8+'Agency South'!CB8</f>
        <v>20</v>
      </c>
      <c r="CB8" s="28">
        <f>'Agency North'!CC8+'Agency South'!CC8</f>
        <v>20</v>
      </c>
      <c r="CC8" s="28">
        <f>'Agency North'!CD8+'Agency South'!CD8</f>
        <v>20</v>
      </c>
      <c r="CD8" s="28">
        <f>'Agency North'!CE8+'Agency South'!CE8</f>
        <v>20</v>
      </c>
      <c r="CE8" s="28">
        <f>'Agency North'!CF8+'Agency South'!CF8</f>
        <v>20</v>
      </c>
      <c r="CF8" s="28">
        <f>'Agency North'!CG8+'Agency South'!CG8</f>
        <v>20</v>
      </c>
      <c r="CG8" s="35">
        <f>'Agency North'!CH8+'Agency South'!CH8</f>
        <v>20</v>
      </c>
      <c r="CH8" s="28">
        <f>'Agency North'!CI8+'Agency South'!CI8</f>
        <v>20</v>
      </c>
      <c r="CI8" s="28">
        <f>'Agency North'!CJ8+'Agency South'!CJ8</f>
        <v>20</v>
      </c>
      <c r="CJ8" s="28">
        <f>'Agency North'!CK8+'Agency South'!CK8</f>
        <v>20</v>
      </c>
      <c r="CK8" s="28">
        <f>'Agency North'!CL8+'Agency South'!CL8</f>
        <v>20</v>
      </c>
      <c r="CL8" s="28">
        <f>'Agency North'!CM8+'Agency South'!CM8</f>
        <v>20</v>
      </c>
      <c r="CM8" s="28">
        <f>'Agency North'!CN8+'Agency South'!CN8</f>
        <v>20</v>
      </c>
      <c r="CN8" s="28">
        <f>'Agency North'!CO8+'Agency South'!CO8</f>
        <v>20</v>
      </c>
      <c r="CO8" s="28">
        <f>'Agency North'!CP8+'Agency South'!CP8</f>
        <v>20</v>
      </c>
      <c r="CP8" s="28">
        <f>'Agency North'!CQ8+'Agency South'!CQ8</f>
        <v>20</v>
      </c>
      <c r="CQ8" s="28">
        <f>'Agency North'!CR8+'Agency South'!CR8</f>
        <v>20</v>
      </c>
      <c r="CR8" s="28">
        <f>'Agency North'!CS8+'Agency South'!CS8</f>
        <v>20</v>
      </c>
      <c r="CS8" s="35">
        <f>'Agency North'!CT8+'Agency South'!CT8</f>
        <v>20</v>
      </c>
    </row>
    <row r="9" spans="1:98" s="28" customFormat="1" x14ac:dyDescent="0.25">
      <c r="A9" s="28" t="s">
        <v>63</v>
      </c>
      <c r="B9" s="28">
        <f>'Agency North'!C9+'Agency South'!C9</f>
        <v>0</v>
      </c>
      <c r="C9" s="28">
        <f>'Agency North'!D9+'Agency South'!D9</f>
        <v>0</v>
      </c>
      <c r="D9" s="28">
        <f>'Agency North'!E9+'Agency South'!E9</f>
        <v>0</v>
      </c>
      <c r="E9" s="28">
        <f>'Agency North'!F9+'Agency South'!F9</f>
        <v>0</v>
      </c>
      <c r="F9" s="28">
        <f>'Agency North'!G9+'Agency South'!G9</f>
        <v>0</v>
      </c>
      <c r="G9" s="28">
        <f>'Agency North'!H9+'Agency South'!H9</f>
        <v>0</v>
      </c>
      <c r="H9" s="28">
        <f>'Agency North'!I9+'Agency South'!I9</f>
        <v>0</v>
      </c>
      <c r="I9" s="28">
        <f>'Agency North'!J9+'Agency South'!J9</f>
        <v>0</v>
      </c>
      <c r="J9" s="28">
        <f>'Agency North'!K9+'Agency South'!K9</f>
        <v>0</v>
      </c>
      <c r="K9" s="28">
        <f>'Agency North'!L9+'Agency South'!L9</f>
        <v>0</v>
      </c>
      <c r="L9" s="28">
        <f>'Agency North'!M9+'Agency South'!M9</f>
        <v>0</v>
      </c>
      <c r="M9" s="35">
        <f>'Agency North'!N9+'Agency South'!N9</f>
        <v>0</v>
      </c>
      <c r="N9" s="268">
        <f>'Agency North'!O9+'Agency South'!O9</f>
        <v>0</v>
      </c>
      <c r="O9" s="268">
        <f>'Agency North'!P9+'Agency South'!P9</f>
        <v>0</v>
      </c>
      <c r="P9" s="268">
        <f>'Agency North'!Q9+'Agency South'!Q9</f>
        <v>0</v>
      </c>
      <c r="Q9" s="268">
        <f>'Agency North'!R9+'Agency South'!R9</f>
        <v>0</v>
      </c>
      <c r="R9" s="268">
        <f>'Agency North'!S9+'Agency South'!S9</f>
        <v>0</v>
      </c>
      <c r="S9" s="268">
        <f>'Agency North'!T9+'Agency South'!T9</f>
        <v>0</v>
      </c>
      <c r="T9" s="268">
        <f>'Agency North'!U9+'Agency South'!U9</f>
        <v>23.594999999999999</v>
      </c>
      <c r="U9" s="268">
        <f>'Agency North'!V9+'Agency South'!V9</f>
        <v>17.68</v>
      </c>
      <c r="V9" s="28">
        <f>'Agency North'!W9+'Agency South'!W9</f>
        <v>19.160000000000004</v>
      </c>
      <c r="W9" s="28">
        <f>'Agency North'!X9+'Agency South'!X9</f>
        <v>37.545000000000002</v>
      </c>
      <c r="X9" s="28">
        <f>'Agency North'!Y9+'Agency South'!Y9</f>
        <v>26.41</v>
      </c>
      <c r="Y9" s="35">
        <f>'Agency North'!Z9+'Agency South'!Z9</f>
        <v>28.98</v>
      </c>
      <c r="Z9" s="28">
        <f>'Agency North'!AA9+'Agency South'!AA9</f>
        <v>48.04</v>
      </c>
      <c r="AA9" s="28">
        <f>'Agency North'!AB9+'Agency South'!AB9</f>
        <v>13.9</v>
      </c>
      <c r="AB9" s="28">
        <f>'Agency North'!AC9+'Agency South'!AC9</f>
        <v>14.9</v>
      </c>
      <c r="AC9" s="28">
        <f>'Agency North'!AD9+'Agency South'!AD9</f>
        <v>24.628</v>
      </c>
      <c r="AD9" s="28">
        <f>'Agency North'!AE9+'Agency South'!AE9</f>
        <v>15.182000000000002</v>
      </c>
      <c r="AE9" s="28">
        <f>'Agency North'!AF9+'Agency South'!AF9</f>
        <v>19.12</v>
      </c>
      <c r="AF9" s="28">
        <f>'Agency North'!AG9+'Agency South'!AG9</f>
        <v>27.024999999999999</v>
      </c>
      <c r="AG9" s="28">
        <f>'Agency North'!AH9+'Agency South'!AH9</f>
        <v>71.694299999999998</v>
      </c>
      <c r="AH9" s="28">
        <f>'Agency North'!AI9+'Agency South'!AI9</f>
        <v>101.815099</v>
      </c>
      <c r="AI9" s="28">
        <f>'Agency North'!AJ9+'Agency South'!AJ9</f>
        <v>146.909544517</v>
      </c>
      <c r="AJ9" s="28">
        <f>'Agency North'!AK9+'Agency South'!AK9</f>
        <v>79.683297527606001</v>
      </c>
      <c r="AK9" s="35">
        <f>'Agency North'!AL9+'Agency South'!AL9</f>
        <v>88.352641321958231</v>
      </c>
      <c r="AL9" s="28">
        <f>'Agency North'!AM9+'Agency South'!AM9</f>
        <v>73.341324669272225</v>
      </c>
      <c r="AM9" s="28">
        <f>'Agency North'!AN9+'Agency South'!AN9</f>
        <v>77.850126998508756</v>
      </c>
      <c r="AN9" s="28">
        <f>'Agency North'!AO9+'Agency South'!AO9</f>
        <v>81.643636263780962</v>
      </c>
      <c r="AO9" s="28">
        <f>'Agency North'!AP9+'Agency South'!AP9</f>
        <v>88.188997571976032</v>
      </c>
      <c r="AP9" s="28">
        <f>'Agency North'!AQ9+'Agency South'!AQ9</f>
        <v>67.327113669762596</v>
      </c>
      <c r="AQ9" s="28">
        <f>'Agency North'!AR9+'Agency South'!AR9</f>
        <v>70.501802874625085</v>
      </c>
      <c r="AR9" s="28">
        <f>'Agency North'!AS9+'Agency South'!AS9</f>
        <v>81.977567713036422</v>
      </c>
      <c r="AS9" s="28">
        <f>'Agency North'!AT9+'Agency South'!AT9</f>
        <v>72.918072736810387</v>
      </c>
      <c r="AT9" s="28">
        <f>'Agency North'!AU9+'Agency South'!AU9</f>
        <v>77.2140299612945</v>
      </c>
      <c r="AU9" s="28">
        <f>'Agency North'!AV9+'Agency South'!AV9</f>
        <v>92.029120563830489</v>
      </c>
      <c r="AV9" s="28">
        <f>'Agency North'!AW9+'Agency South'!AW9</f>
        <v>82.215370879555209</v>
      </c>
      <c r="AW9" s="35">
        <f>'Agency North'!AX9+'Agency South'!AX9</f>
        <v>87.604979768777753</v>
      </c>
      <c r="AX9" s="28">
        <f>'Agency North'!AY9+'Agency South'!AY9</f>
        <v>129.9457410322068</v>
      </c>
      <c r="AY9" s="28">
        <f>'Agency North'!AZ9+'Agency South'!AZ9</f>
        <v>90.508691700731347</v>
      </c>
      <c r="AZ9" s="28">
        <f>'Agency North'!BA9+'Agency South'!BA9</f>
        <v>93.041936301721393</v>
      </c>
      <c r="BA9" s="28">
        <f>'Agency North'!BB9+'Agency South'!BB9</f>
        <v>122.55268122338569</v>
      </c>
      <c r="BB9" s="28">
        <f>'Agency North'!BC9+'Agency South'!BC9</f>
        <v>76.459722003534807</v>
      </c>
      <c r="BC9" s="28">
        <f>'Agency North'!BD9+'Agency South'!BD9</f>
        <v>81.737240826882754</v>
      </c>
      <c r="BD9" s="28">
        <f>'Agency North'!BE9+'Agency South'!BE9</f>
        <v>123.23018430232631</v>
      </c>
      <c r="BE9" s="28">
        <f>'Agency North'!BF9+'Agency South'!BF9</f>
        <v>88.926874109896772</v>
      </c>
      <c r="BF9" s="28">
        <f>'Agency North'!BG9+'Agency South'!BG9</f>
        <v>97.157263237679174</v>
      </c>
      <c r="BG9" s="28">
        <f>'Agency North'!BH9+'Agency South'!BH9</f>
        <v>149.5786373642718</v>
      </c>
      <c r="BH9" s="28">
        <f>'Agency North'!BI9+'Agency South'!BI9</f>
        <v>105.70231237922444</v>
      </c>
      <c r="BI9" s="35">
        <f>'Agency North'!BJ9+'Agency South'!BJ9</f>
        <v>110.26592885830661</v>
      </c>
      <c r="BJ9" s="28">
        <f>'Agency North'!BK9+'Agency South'!BK9</f>
        <v>112.54418579788364</v>
      </c>
      <c r="BK9" s="28">
        <f>'Agency North'!BL9+'Agency South'!BL9</f>
        <v>117.05046115835319</v>
      </c>
      <c r="BL9" s="28">
        <f>'Agency North'!BM9+'Agency South'!BM9</f>
        <v>118.93681312852266</v>
      </c>
      <c r="BM9" s="28">
        <f>'Agency North'!BN9+'Agency South'!BN9</f>
        <v>106.42741575123095</v>
      </c>
      <c r="BN9" s="28">
        <f>'Agency North'!BO9+'Agency South'!BO9</f>
        <v>100.0090621041864</v>
      </c>
      <c r="BO9" s="28">
        <f>'Agency North'!BP9+'Agency South'!BP9</f>
        <v>104.55499225241473</v>
      </c>
      <c r="BP9" s="28">
        <f>'Agency North'!BQ9+'Agency South'!BQ9</f>
        <v>104.03743787544846</v>
      </c>
      <c r="BQ9" s="28">
        <f>'Agency North'!BR9+'Agency South'!BR9</f>
        <v>111.26766745042008</v>
      </c>
      <c r="BR9" s="28">
        <f>'Agency North'!BS9+'Agency South'!BS9</f>
        <v>118.8312766113076</v>
      </c>
      <c r="BS9" s="28">
        <f>'Agency North'!BT9+'Agency South'!BT9</f>
        <v>120.18828706222888</v>
      </c>
      <c r="BT9" s="28">
        <f>'Agency North'!BU9+'Agency South'!BU9</f>
        <v>125.936347865323</v>
      </c>
      <c r="BU9" s="35">
        <f>'Agency North'!BV9+'Agency South'!BV9</f>
        <v>130.38482080225123</v>
      </c>
      <c r="BV9" s="28">
        <f>'Agency North'!BW9+'Agency South'!BW9</f>
        <v>198.1665663958849</v>
      </c>
      <c r="BW9" s="28">
        <f>'Agency North'!BX9+'Agency South'!BX9</f>
        <v>134.76728345788709</v>
      </c>
      <c r="BX9" s="28">
        <f>'Agency North'!BY9+'Agency South'!BY9</f>
        <v>135.69370059812888</v>
      </c>
      <c r="BY9" s="28">
        <f>'Agency North'!BZ9+'Agency South'!BZ9</f>
        <v>182.12983788480096</v>
      </c>
      <c r="BZ9" s="28">
        <f>'Agency North'!CA9+'Agency South'!CA9</f>
        <v>112.5466664978306</v>
      </c>
      <c r="CA9" s="28">
        <f>'Agency North'!CB9+'Agency South'!CB9</f>
        <v>117.51175860079411</v>
      </c>
      <c r="CB9" s="28">
        <f>'Agency North'!CC9+'Agency South'!CC9</f>
        <v>175.12815852322819</v>
      </c>
      <c r="CC9" s="28">
        <f>'Agency North'!CD9+'Agency South'!CD9</f>
        <v>124.42351651193567</v>
      </c>
      <c r="CD9" s="28">
        <f>'Agency North'!CE9+'Agency South'!CE9</f>
        <v>133.16049001450176</v>
      </c>
      <c r="CE9" s="28">
        <f>'Agency North'!CF9+'Agency South'!CF9</f>
        <v>202.58500029490671</v>
      </c>
      <c r="CF9" s="28">
        <f>'Agency North'!CG9+'Agency South'!CG9</f>
        <v>141.1095688689214</v>
      </c>
      <c r="CG9" s="35">
        <f>'Agency North'!CH9+'Agency South'!CH9</f>
        <v>146.31303902674532</v>
      </c>
      <c r="CH9" s="28">
        <f>'Agency North'!CI9+'Agency South'!CI9</f>
        <v>223.39583813110119</v>
      </c>
      <c r="CI9" s="28">
        <f>'Agency North'!CJ9+'Agency South'!CJ9</f>
        <v>152.61828421840127</v>
      </c>
      <c r="CJ9" s="28">
        <f>'Agency North'!CK9+'Agency South'!CK9</f>
        <v>154.13759710442667</v>
      </c>
      <c r="CK9" s="28">
        <f>'Agency North'!CL9+'Agency South'!CL9</f>
        <v>207.34816892266974</v>
      </c>
      <c r="CL9" s="28">
        <f>'Agency North'!CM9+'Agency South'!CM9</f>
        <v>128.52078942180029</v>
      </c>
      <c r="CM9" s="28">
        <f>'Agency North'!CN9+'Agency South'!CN9</f>
        <v>134.77689269079841</v>
      </c>
      <c r="CN9" s="28">
        <f>'Agency North'!CO9+'Agency South'!CO9</f>
        <v>201.77246922773043</v>
      </c>
      <c r="CO9" s="28">
        <f>'Agency North'!CP9+'Agency South'!CP9</f>
        <v>143.35694697141537</v>
      </c>
      <c r="CP9" s="28">
        <f>'Agency North'!CQ9+'Agency South'!CQ9</f>
        <v>153.4642062323249</v>
      </c>
      <c r="CQ9" s="28">
        <f>'Agency North'!CR9+'Agency South'!CR9</f>
        <v>233.79217443030115</v>
      </c>
      <c r="CR9" s="28">
        <f>'Agency North'!CS9+'Agency South'!CS9</f>
        <v>162.89344569983859</v>
      </c>
      <c r="CS9" s="35">
        <f>'Agency North'!CT9+'Agency South'!CT9</f>
        <v>169.0269815385393</v>
      </c>
    </row>
    <row r="10" spans="1:98" s="28" customFormat="1" x14ac:dyDescent="0.25">
      <c r="A10" s="28" t="s">
        <v>69</v>
      </c>
      <c r="B10" s="28">
        <f>'Agency North'!C10+'Agency South'!C10</f>
        <v>0</v>
      </c>
      <c r="C10" s="28">
        <f>'Agency North'!D10+'Agency South'!D10</f>
        <v>0</v>
      </c>
      <c r="D10" s="28">
        <f>'Agency North'!E10+'Agency South'!E10</f>
        <v>0</v>
      </c>
      <c r="E10" s="28">
        <f>'Agency North'!F10+'Agency South'!F10</f>
        <v>0</v>
      </c>
      <c r="F10" s="28">
        <f>'Agency North'!G10+'Agency South'!G10</f>
        <v>0</v>
      </c>
      <c r="G10" s="28">
        <f>'Agency North'!H10+'Agency South'!H10</f>
        <v>0</v>
      </c>
      <c r="H10" s="28">
        <f>'Agency North'!I10+'Agency South'!I10</f>
        <v>0</v>
      </c>
      <c r="I10" s="28">
        <f>'Agency North'!J10+'Agency South'!J10</f>
        <v>0</v>
      </c>
      <c r="J10" s="28">
        <f>'Agency North'!K10+'Agency South'!K10</f>
        <v>0</v>
      </c>
      <c r="K10" s="28">
        <f>'Agency North'!L10+'Agency South'!L10</f>
        <v>0</v>
      </c>
      <c r="L10" s="28">
        <f>'Agency North'!M10+'Agency South'!M10</f>
        <v>0</v>
      </c>
      <c r="M10" s="35">
        <f>'Agency North'!N10+'Agency South'!N10</f>
        <v>0</v>
      </c>
      <c r="N10" s="268">
        <f>'Agency North'!O10+'Agency South'!O10</f>
        <v>0</v>
      </c>
      <c r="O10" s="268">
        <f>'Agency North'!P10+'Agency South'!P10</f>
        <v>0</v>
      </c>
      <c r="P10" s="268">
        <f>'Agency North'!Q10+'Agency South'!Q10</f>
        <v>0</v>
      </c>
      <c r="Q10" s="268">
        <f>'Agency North'!R10+'Agency South'!R10</f>
        <v>0</v>
      </c>
      <c r="R10" s="268">
        <f>'Agency North'!S10+'Agency South'!S10</f>
        <v>0</v>
      </c>
      <c r="S10" s="268">
        <f>'Agency North'!T10+'Agency South'!T10</f>
        <v>0</v>
      </c>
      <c r="T10" s="268">
        <f>'Agency North'!U10+'Agency South'!U10</f>
        <v>117.30000000000001</v>
      </c>
      <c r="U10" s="268">
        <f>'Agency North'!V10+'Agency South'!V10</f>
        <v>0</v>
      </c>
      <c r="V10" s="28">
        <f>'Agency North'!W10+'Agency South'!W10</f>
        <v>0</v>
      </c>
      <c r="W10" s="28">
        <f>'Agency North'!X10+'Agency South'!X10</f>
        <v>85.800000000000011</v>
      </c>
      <c r="X10" s="28">
        <f>'Agency North'!Y10+'Agency South'!Y10</f>
        <v>0</v>
      </c>
      <c r="Y10" s="35">
        <f>'Agency North'!Z10+'Agency South'!Z10</f>
        <v>0</v>
      </c>
      <c r="Z10" s="28">
        <f>'Agency North'!AA10+'Agency South'!AA10</f>
        <v>198.4</v>
      </c>
      <c r="AA10" s="28">
        <f>'Agency North'!AB10+'Agency South'!AB10</f>
        <v>0</v>
      </c>
      <c r="AB10" s="28">
        <f>'Agency North'!AC10+'Agency South'!AC10</f>
        <v>0</v>
      </c>
      <c r="AC10" s="28">
        <f>'Agency North'!AD10+'Agency South'!AD10</f>
        <v>225.94</v>
      </c>
      <c r="AD10" s="28">
        <f>'Agency North'!AE10+'Agency South'!AE10</f>
        <v>0</v>
      </c>
      <c r="AE10" s="28">
        <f>'Agency North'!AF10+'Agency South'!AF10</f>
        <v>0</v>
      </c>
      <c r="AF10" s="28">
        <f>'Agency North'!AG10+'Agency South'!AG10</f>
        <v>210.36</v>
      </c>
      <c r="AG10" s="28">
        <f>'Agency North'!AH10+'Agency South'!AH10</f>
        <v>0</v>
      </c>
      <c r="AH10" s="28">
        <f>'Agency North'!AI10+'Agency South'!AI10</f>
        <v>0</v>
      </c>
      <c r="AI10" s="28">
        <f>'Agency North'!AJ10+'Agency South'!AJ10</f>
        <v>223.66267758000004</v>
      </c>
      <c r="AJ10" s="28">
        <f>'Agency North'!AK10+'Agency South'!AK10</f>
        <v>0</v>
      </c>
      <c r="AK10" s="35">
        <f>'Agency North'!AL10+'Agency South'!AL10</f>
        <v>0</v>
      </c>
      <c r="AL10" s="28">
        <f>'Agency North'!AM10+'Agency South'!AM10</f>
        <v>286.95325005341368</v>
      </c>
      <c r="AM10" s="28">
        <f>'Agency North'!AN10+'Agency South'!AN10</f>
        <v>0</v>
      </c>
      <c r="AN10" s="28">
        <f>'Agency North'!AO10+'Agency South'!AO10</f>
        <v>0</v>
      </c>
      <c r="AO10" s="28">
        <f>'Agency North'!AP10+'Agency South'!AP10</f>
        <v>236.66740426647124</v>
      </c>
      <c r="AP10" s="28">
        <f>'Agency North'!AQ10+'Agency South'!AQ10</f>
        <v>0</v>
      </c>
      <c r="AQ10" s="28">
        <f>'Agency North'!AR10+'Agency South'!AR10</f>
        <v>0</v>
      </c>
      <c r="AR10" s="28">
        <f>'Agency North'!AS10+'Agency South'!AS10</f>
        <v>252.60245525146047</v>
      </c>
      <c r="AS10" s="28">
        <f>'Agency North'!AT10+'Agency South'!AT10</f>
        <v>0</v>
      </c>
      <c r="AT10" s="28">
        <f>'Agency North'!AU10+'Agency South'!AU10</f>
        <v>0</v>
      </c>
      <c r="AU10" s="28">
        <f>'Agency North'!AV10+'Agency South'!AV10</f>
        <v>267.05317676742857</v>
      </c>
      <c r="AV10" s="28">
        <f>'Agency North'!AW10+'Agency South'!AW10</f>
        <v>0</v>
      </c>
      <c r="AW10" s="35">
        <f>'Agency North'!AX10+'Agency South'!AX10</f>
        <v>0</v>
      </c>
      <c r="AX10" s="28">
        <f>'Agency North'!AY10+'Agency South'!AY10</f>
        <v>248.78486416225519</v>
      </c>
      <c r="AY10" s="28">
        <f>'Agency North'!AZ10+'Agency South'!AZ10</f>
        <v>0</v>
      </c>
      <c r="AZ10" s="28">
        <f>'Agency North'!BA10+'Agency South'!BA10</f>
        <v>0</v>
      </c>
      <c r="BA10" s="28">
        <f>'Agency North'!BB10+'Agency South'!BB10</f>
        <v>263.49240640043047</v>
      </c>
      <c r="BB10" s="28">
        <f>'Agency North'!BC10+'Agency South'!BC10</f>
        <v>0</v>
      </c>
      <c r="BC10" s="28">
        <f>'Agency North'!BD10+'Agency South'!BD10</f>
        <v>0</v>
      </c>
      <c r="BD10" s="28">
        <f>'Agency North'!BE10+'Agency South'!BE10</f>
        <v>275.80507710882659</v>
      </c>
      <c r="BE10" s="28">
        <f>'Agency North'!BF10+'Agency South'!BF10</f>
        <v>0</v>
      </c>
      <c r="BF10" s="28">
        <f>'Agency North'!BG10+'Agency South'!BG10</f>
        <v>0</v>
      </c>
      <c r="BG10" s="28">
        <f>'Agency North'!BH10+'Agency South'!BH10</f>
        <v>289.41430193827483</v>
      </c>
      <c r="BH10" s="28">
        <f>'Agency North'!BI10+'Agency South'!BI10</f>
        <v>0</v>
      </c>
      <c r="BI10" s="35">
        <f>'Agency North'!BJ10+'Agency South'!BJ10</f>
        <v>0</v>
      </c>
      <c r="BJ10" s="28">
        <f>'Agency North'!BK10+'Agency South'!BK10</f>
        <v>306.81842260515714</v>
      </c>
      <c r="BK10" s="28">
        <f>'Agency North'!BL10+'Agency South'!BL10</f>
        <v>0</v>
      </c>
      <c r="BL10" s="28">
        <f>'Agency North'!BM10+'Agency South'!BM10</f>
        <v>0</v>
      </c>
      <c r="BM10" s="28">
        <f>'Agency North'!BN10+'Agency South'!BN10</f>
        <v>315.78511683042211</v>
      </c>
      <c r="BN10" s="28">
        <f>'Agency North'!BO10+'Agency South'!BO10</f>
        <v>0</v>
      </c>
      <c r="BO10" s="28">
        <f>'Agency North'!BP10+'Agency South'!BP10</f>
        <v>0</v>
      </c>
      <c r="BP10" s="28">
        <f>'Agency North'!BQ10+'Agency South'!BQ10</f>
        <v>320.67229092891404</v>
      </c>
      <c r="BQ10" s="28">
        <f>'Agency North'!BR10+'Agency South'!BR10</f>
        <v>0</v>
      </c>
      <c r="BR10" s="28">
        <f>'Agency North'!BS10+'Agency South'!BS10</f>
        <v>0</v>
      </c>
      <c r="BS10" s="28">
        <f>'Agency North'!BT10+'Agency South'!BT10</f>
        <v>326.97568595454868</v>
      </c>
      <c r="BT10" s="28">
        <f>'Agency North'!BU10+'Agency South'!BU10</f>
        <v>0</v>
      </c>
      <c r="BU10" s="35">
        <f>'Agency North'!BV10+'Agency South'!BV10</f>
        <v>0</v>
      </c>
      <c r="BV10" s="28">
        <f>'Agency North'!BW10+'Agency South'!BW10</f>
        <v>336.49000073693139</v>
      </c>
      <c r="BW10" s="28">
        <f>'Agency North'!BX10+'Agency South'!BX10</f>
        <v>0</v>
      </c>
      <c r="BX10" s="28">
        <f>'Agency North'!BY10+'Agency South'!BY10</f>
        <v>0</v>
      </c>
      <c r="BY10" s="28">
        <f>'Agency North'!BZ10+'Agency South'!BZ10</f>
        <v>353.40332152060148</v>
      </c>
      <c r="BZ10" s="28">
        <f>'Agency North'!CA10+'Agency South'!CA10</f>
        <v>0</v>
      </c>
      <c r="CA10" s="28">
        <f>'Agency North'!CB10+'Agency South'!CB10</f>
        <v>0</v>
      </c>
      <c r="CB10" s="28">
        <f>'Agency North'!CC10+'Agency South'!CC10</f>
        <v>363.91595097450062</v>
      </c>
      <c r="CC10" s="28">
        <f>'Agency North'!CD10+'Agency South'!CD10</f>
        <v>0</v>
      </c>
      <c r="CD10" s="28">
        <f>'Agency North'!CE10+'Agency South'!CE10</f>
        <v>0</v>
      </c>
      <c r="CE10" s="28">
        <f>'Agency North'!CF10+'Agency South'!CF10</f>
        <v>375.088457374276</v>
      </c>
      <c r="CF10" s="28">
        <f>'Agency North'!CG10+'Agency South'!CG10</f>
        <v>0</v>
      </c>
      <c r="CG10" s="35">
        <f>'Agency North'!CH10+'Agency South'!CH10</f>
        <v>0</v>
      </c>
      <c r="CH10" s="28">
        <f>'Agency North'!CI10+'Agency South'!CI10</f>
        <v>390.33352776796596</v>
      </c>
      <c r="CI10" s="28">
        <f>'Agency North'!CJ10+'Agency South'!CJ10</f>
        <v>0</v>
      </c>
      <c r="CJ10" s="28">
        <f>'Agency North'!CK10+'Agency South'!CK10</f>
        <v>0</v>
      </c>
      <c r="CK10" s="28">
        <f>'Agency North'!CL10+'Agency South'!CL10</f>
        <v>407.89488802193387</v>
      </c>
      <c r="CL10" s="28">
        <f>'Agency North'!CM10+'Agency South'!CM10</f>
        <v>0</v>
      </c>
      <c r="CM10" s="28">
        <f>'Agency North'!CN10+'Agency South'!CN10</f>
        <v>0</v>
      </c>
      <c r="CN10" s="28">
        <f>'Agency North'!CO10+'Agency South'!CO10</f>
        <v>418.75582899427292</v>
      </c>
      <c r="CO10" s="28">
        <f>'Agency North'!CP10+'Agency South'!CP10</f>
        <v>0</v>
      </c>
      <c r="CP10" s="28">
        <f>'Agency North'!CQ10+'Agency South'!CQ10</f>
        <v>0</v>
      </c>
      <c r="CQ10" s="28">
        <f>'Agency North'!CR10+'Agency South'!CR10</f>
        <v>430.87112998171358</v>
      </c>
      <c r="CR10" s="28">
        <f>'Agency North'!CS10+'Agency South'!CS10</f>
        <v>0</v>
      </c>
      <c r="CS10" s="35">
        <f>'Agency North'!CT10+'Agency South'!CT10</f>
        <v>0</v>
      </c>
    </row>
    <row r="11" spans="1:98" s="163" customFormat="1" x14ac:dyDescent="0.25">
      <c r="A11" s="163" t="s">
        <v>65</v>
      </c>
      <c r="B11" s="163">
        <f>B7+B8+B9-B10</f>
        <v>0</v>
      </c>
      <c r="C11" s="163">
        <f t="shared" ref="C11:BN11" si="0">C7+C8+C9-C10</f>
        <v>0</v>
      </c>
      <c r="D11" s="163">
        <f t="shared" si="0"/>
        <v>0</v>
      </c>
      <c r="E11" s="163">
        <f t="shared" si="0"/>
        <v>96</v>
      </c>
      <c r="F11" s="163">
        <f t="shared" si="0"/>
        <v>66</v>
      </c>
      <c r="G11" s="163">
        <f t="shared" si="0"/>
        <v>80</v>
      </c>
      <c r="H11" s="163">
        <f t="shared" si="0"/>
        <v>72</v>
      </c>
      <c r="I11" s="163">
        <f t="shared" si="0"/>
        <v>78</v>
      </c>
      <c r="J11" s="163">
        <f t="shared" si="0"/>
        <v>134</v>
      </c>
      <c r="K11" s="163">
        <f t="shared" si="0"/>
        <v>66</v>
      </c>
      <c r="L11" s="163">
        <f t="shared" si="0"/>
        <v>98</v>
      </c>
      <c r="M11" s="164">
        <f t="shared" si="0"/>
        <v>64</v>
      </c>
      <c r="N11" s="269">
        <v>1002</v>
      </c>
      <c r="O11" s="269">
        <v>993</v>
      </c>
      <c r="P11" s="269">
        <v>1045</v>
      </c>
      <c r="Q11" s="269">
        <v>1129</v>
      </c>
      <c r="R11" s="269">
        <v>1212</v>
      </c>
      <c r="S11" s="269">
        <v>1314</v>
      </c>
      <c r="T11" s="269">
        <f t="shared" si="0"/>
        <v>1334.2950000000001</v>
      </c>
      <c r="U11" s="269">
        <f t="shared" si="0"/>
        <v>1463.68</v>
      </c>
      <c r="V11" s="163">
        <f t="shared" si="0"/>
        <v>1660.16</v>
      </c>
      <c r="W11" s="163">
        <f t="shared" si="0"/>
        <v>1731.7450000000001</v>
      </c>
      <c r="X11" s="163">
        <f t="shared" si="0"/>
        <v>1988.41</v>
      </c>
      <c r="Y11" s="164">
        <f t="shared" si="0"/>
        <v>2047.98</v>
      </c>
      <c r="Z11" s="163">
        <f t="shared" si="0"/>
        <v>1911.6399999999999</v>
      </c>
      <c r="AA11" s="163">
        <f t="shared" si="0"/>
        <v>2139.9</v>
      </c>
      <c r="AB11" s="163">
        <f t="shared" si="0"/>
        <v>2185.9</v>
      </c>
      <c r="AC11" s="163">
        <f t="shared" si="0"/>
        <v>1971.6880000000001</v>
      </c>
      <c r="AD11" s="163">
        <f t="shared" si="0"/>
        <v>2016.182</v>
      </c>
      <c r="AE11" s="163">
        <f t="shared" si="0"/>
        <v>2073.12</v>
      </c>
      <c r="AF11" s="163">
        <f t="shared" si="0"/>
        <v>1849.665</v>
      </c>
      <c r="AG11" s="163">
        <f t="shared" si="0"/>
        <v>1927.6943000000001</v>
      </c>
      <c r="AH11" s="163">
        <f t="shared" si="0"/>
        <v>2084.509399</v>
      </c>
      <c r="AI11" s="163">
        <f t="shared" si="0"/>
        <v>2062.7562659370001</v>
      </c>
      <c r="AJ11" s="163">
        <f t="shared" si="0"/>
        <v>2187.4395634646062</v>
      </c>
      <c r="AK11" s="164">
        <f t="shared" si="0"/>
        <v>2320.7922047865645</v>
      </c>
      <c r="AL11" s="163">
        <f t="shared" si="0"/>
        <v>2127.1802794024225</v>
      </c>
      <c r="AM11" s="163">
        <f t="shared" si="0"/>
        <v>2225.030406400931</v>
      </c>
      <c r="AN11" s="163">
        <f t="shared" si="0"/>
        <v>2366.6740426647125</v>
      </c>
      <c r="AO11" s="163">
        <f t="shared" si="0"/>
        <v>2278.1956359702167</v>
      </c>
      <c r="AP11" s="163">
        <f t="shared" si="0"/>
        <v>2400.5227496399798</v>
      </c>
      <c r="AQ11" s="163">
        <f t="shared" si="0"/>
        <v>2526.0245525146047</v>
      </c>
      <c r="AR11" s="163">
        <f t="shared" si="0"/>
        <v>2410.3996649761807</v>
      </c>
      <c r="AS11" s="163">
        <f t="shared" si="0"/>
        <v>2538.3177377129909</v>
      </c>
      <c r="AT11" s="163">
        <f t="shared" si="0"/>
        <v>2670.5317676742852</v>
      </c>
      <c r="AU11" s="163">
        <f t="shared" si="0"/>
        <v>2550.5077114706874</v>
      </c>
      <c r="AV11" s="163">
        <f t="shared" si="0"/>
        <v>2687.7230823502427</v>
      </c>
      <c r="AW11" s="164">
        <f t="shared" si="0"/>
        <v>2830.3280621190202</v>
      </c>
      <c r="AX11" s="163">
        <f t="shared" si="0"/>
        <v>2731.4889389889722</v>
      </c>
      <c r="AY11" s="163">
        <f t="shared" si="0"/>
        <v>2841.9976306897033</v>
      </c>
      <c r="AZ11" s="163">
        <f t="shared" si="0"/>
        <v>2995.0395669914246</v>
      </c>
      <c r="BA11" s="163">
        <f t="shared" si="0"/>
        <v>2894.0998418143799</v>
      </c>
      <c r="BB11" s="163">
        <f t="shared" si="0"/>
        <v>3010.5595638179147</v>
      </c>
      <c r="BC11" s="163">
        <f t="shared" si="0"/>
        <v>3132.2968046447977</v>
      </c>
      <c r="BD11" s="163">
        <f t="shared" si="0"/>
        <v>3019.7219118382977</v>
      </c>
      <c r="BE11" s="163">
        <f t="shared" si="0"/>
        <v>3148.648785948194</v>
      </c>
      <c r="BF11" s="163">
        <f t="shared" si="0"/>
        <v>3285.8060491858732</v>
      </c>
      <c r="BG11" s="163">
        <f t="shared" si="0"/>
        <v>3185.97038461187</v>
      </c>
      <c r="BH11" s="163">
        <f t="shared" si="0"/>
        <v>3331.6726969910947</v>
      </c>
      <c r="BI11" s="164">
        <f t="shared" si="0"/>
        <v>3481.9386258494014</v>
      </c>
      <c r="BJ11" s="163">
        <f t="shared" si="0"/>
        <v>3307.6643890421278</v>
      </c>
      <c r="BK11" s="163">
        <f t="shared" si="0"/>
        <v>3444.7148502004811</v>
      </c>
      <c r="BL11" s="163">
        <f t="shared" si="0"/>
        <v>3583.6516633290039</v>
      </c>
      <c r="BM11" s="163">
        <f t="shared" si="0"/>
        <v>3394.2939622498125</v>
      </c>
      <c r="BN11" s="163">
        <f t="shared" si="0"/>
        <v>3514.3030243539988</v>
      </c>
      <c r="BO11" s="163">
        <f t="shared" ref="BO11:CS11" si="1">BO7+BO8+BO9-BO10</f>
        <v>3638.8580166064135</v>
      </c>
      <c r="BP11" s="163">
        <f t="shared" si="1"/>
        <v>3442.2231635529479</v>
      </c>
      <c r="BQ11" s="163">
        <f t="shared" si="1"/>
        <v>3573.4908310033679</v>
      </c>
      <c r="BR11" s="163">
        <f t="shared" si="1"/>
        <v>3712.3221076146756</v>
      </c>
      <c r="BS11" s="163">
        <f t="shared" si="1"/>
        <v>3525.5347087223558</v>
      </c>
      <c r="BT11" s="163">
        <f t="shared" si="1"/>
        <v>3671.4710565876794</v>
      </c>
      <c r="BU11" s="164">
        <f t="shared" si="1"/>
        <v>3821.8558773899308</v>
      </c>
      <c r="BV11" s="163">
        <f t="shared" si="1"/>
        <v>3703.5324430488836</v>
      </c>
      <c r="BW11" s="163">
        <f t="shared" si="1"/>
        <v>3858.2997265067711</v>
      </c>
      <c r="BX11" s="163">
        <f t="shared" si="1"/>
        <v>4013.9934271049005</v>
      </c>
      <c r="BY11" s="163">
        <f t="shared" si="1"/>
        <v>3862.7199434690997</v>
      </c>
      <c r="BZ11" s="163">
        <f t="shared" si="1"/>
        <v>3995.26660996693</v>
      </c>
      <c r="CA11" s="163">
        <f t="shared" si="1"/>
        <v>4132.7783685677241</v>
      </c>
      <c r="CB11" s="163">
        <f t="shared" si="1"/>
        <v>3963.9905761164518</v>
      </c>
      <c r="CC11" s="163">
        <f t="shared" si="1"/>
        <v>4108.4140926283872</v>
      </c>
      <c r="CD11" s="163">
        <f t="shared" si="1"/>
        <v>4261.5745826428893</v>
      </c>
      <c r="CE11" s="163">
        <f t="shared" si="1"/>
        <v>4109.0711255635197</v>
      </c>
      <c r="CF11" s="163">
        <f t="shared" si="1"/>
        <v>4270.1806944324408</v>
      </c>
      <c r="CG11" s="164">
        <f t="shared" si="1"/>
        <v>4436.4937334591868</v>
      </c>
      <c r="CH11" s="163">
        <f t="shared" si="1"/>
        <v>4289.556043822322</v>
      </c>
      <c r="CI11" s="163">
        <f t="shared" si="1"/>
        <v>4462.1743280407236</v>
      </c>
      <c r="CJ11" s="163">
        <f t="shared" si="1"/>
        <v>4636.311925145149</v>
      </c>
      <c r="CK11" s="163">
        <f t="shared" si="1"/>
        <v>4455.7652060458859</v>
      </c>
      <c r="CL11" s="163">
        <f t="shared" si="1"/>
        <v>4604.285995467686</v>
      </c>
      <c r="CM11" s="163">
        <f t="shared" si="1"/>
        <v>4759.0628881584844</v>
      </c>
      <c r="CN11" s="163">
        <f t="shared" si="1"/>
        <v>4562.0795283919424</v>
      </c>
      <c r="CO11" s="163">
        <f t="shared" si="1"/>
        <v>4725.4364753633572</v>
      </c>
      <c r="CP11" s="163">
        <f t="shared" si="1"/>
        <v>4898.9006815956818</v>
      </c>
      <c r="CQ11" s="163">
        <f t="shared" si="1"/>
        <v>4721.8217260442698</v>
      </c>
      <c r="CR11" s="163">
        <f t="shared" si="1"/>
        <v>4904.7151717441075</v>
      </c>
      <c r="CS11" s="164">
        <f t="shared" si="1"/>
        <v>5093.7421532826475</v>
      </c>
    </row>
    <row r="12" spans="1:98" s="19" customFormat="1" x14ac:dyDescent="0.25">
      <c r="A12" s="19" t="s">
        <v>71</v>
      </c>
      <c r="B12" s="19" t="e">
        <f>B13/B11</f>
        <v>#DIV/0!</v>
      </c>
      <c r="C12" s="19" t="e">
        <f t="shared" ref="C12:BN12" si="2">C13/C11</f>
        <v>#DIV/0!</v>
      </c>
      <c r="D12" s="19" t="e">
        <f t="shared" si="2"/>
        <v>#DIV/0!</v>
      </c>
      <c r="E12" s="19">
        <f t="shared" si="2"/>
        <v>0</v>
      </c>
      <c r="F12" s="19">
        <f t="shared" si="2"/>
        <v>0</v>
      </c>
      <c r="G12" s="19">
        <f t="shared" si="2"/>
        <v>0</v>
      </c>
      <c r="H12" s="19">
        <f t="shared" si="2"/>
        <v>0</v>
      </c>
      <c r="I12" s="19">
        <f t="shared" si="2"/>
        <v>0</v>
      </c>
      <c r="J12" s="19">
        <f t="shared" si="2"/>
        <v>0</v>
      </c>
      <c r="K12" s="19">
        <f t="shared" si="2"/>
        <v>0</v>
      </c>
      <c r="L12" s="19">
        <f t="shared" si="2"/>
        <v>0</v>
      </c>
      <c r="M12" s="107">
        <f t="shared" si="2"/>
        <v>0</v>
      </c>
      <c r="N12" s="270">
        <f t="shared" si="2"/>
        <v>0.15469061876247506</v>
      </c>
      <c r="O12" s="270">
        <f t="shared" si="2"/>
        <v>0.12990936555891239</v>
      </c>
      <c r="P12" s="270">
        <f t="shared" si="2"/>
        <v>0.33684210526315789</v>
      </c>
      <c r="Q12" s="270">
        <f t="shared" si="2"/>
        <v>0.26129317980513728</v>
      </c>
      <c r="R12" s="270">
        <f t="shared" si="2"/>
        <v>0.3094059405940594</v>
      </c>
      <c r="S12" s="270">
        <f t="shared" si="2"/>
        <v>0.40639269406392692</v>
      </c>
      <c r="T12" s="270">
        <f t="shared" si="2"/>
        <v>0.34100405082834007</v>
      </c>
      <c r="U12" s="270">
        <f t="shared" si="2"/>
        <v>0.32862374289462176</v>
      </c>
      <c r="V12" s="19">
        <f t="shared" si="2"/>
        <v>0.35297802621434077</v>
      </c>
      <c r="W12" s="19">
        <f t="shared" si="2"/>
        <v>0.32799286269052313</v>
      </c>
      <c r="X12" s="19">
        <f t="shared" si="2"/>
        <v>0.31834480816330635</v>
      </c>
      <c r="Y12" s="107">
        <f t="shared" si="2"/>
        <v>0.34668307307688551</v>
      </c>
      <c r="Z12" s="19">
        <f t="shared" si="2"/>
        <v>0.16425686844803417</v>
      </c>
      <c r="AA12" s="19">
        <f t="shared" si="2"/>
        <v>0.23786158231693069</v>
      </c>
      <c r="AB12" s="19">
        <f t="shared" si="2"/>
        <v>0.2616771124022142</v>
      </c>
      <c r="AC12" s="19">
        <f t="shared" si="2"/>
        <v>0.236852889503816</v>
      </c>
      <c r="AD12" s="19">
        <f t="shared" si="2"/>
        <v>0.21972222745764022</v>
      </c>
      <c r="AE12" s="19">
        <f t="shared" si="2"/>
        <v>0.32414910858995138</v>
      </c>
      <c r="AF12" s="19">
        <f t="shared" si="2"/>
        <v>0.25464070520878107</v>
      </c>
      <c r="AG12" s="19">
        <f t="shared" si="2"/>
        <v>0.33239228595529902</v>
      </c>
      <c r="AH12" s="19">
        <f t="shared" si="2"/>
        <v>0.33905372816695079</v>
      </c>
      <c r="AI12" s="19">
        <f t="shared" si="2"/>
        <v>0.29295682357331704</v>
      </c>
      <c r="AJ12" s="19">
        <f t="shared" si="2"/>
        <v>0.33210187246257766</v>
      </c>
      <c r="AK12" s="107">
        <f t="shared" si="2"/>
        <v>0.33906642465243375</v>
      </c>
      <c r="AL12" s="19">
        <f t="shared" si="2"/>
        <v>0.15000000000000002</v>
      </c>
      <c r="AM12" s="19">
        <f t="shared" si="2"/>
        <v>0.15</v>
      </c>
      <c r="AN12" s="19">
        <f t="shared" si="2"/>
        <v>0.331504576777367</v>
      </c>
      <c r="AO12" s="19">
        <f t="shared" si="2"/>
        <v>0.30746687189339517</v>
      </c>
      <c r="AP12" s="19">
        <f t="shared" si="2"/>
        <v>0.33869521319003332</v>
      </c>
      <c r="AQ12" s="19">
        <f t="shared" si="2"/>
        <v>0.35</v>
      </c>
      <c r="AR12" s="19">
        <f t="shared" si="2"/>
        <v>0.30766985125745289</v>
      </c>
      <c r="AS12" s="19">
        <f t="shared" si="2"/>
        <v>0.33842723100611677</v>
      </c>
      <c r="AT12" s="19">
        <f t="shared" si="2"/>
        <v>0.35000000000000003</v>
      </c>
      <c r="AU12" s="19">
        <f t="shared" si="2"/>
        <v>0.30781242693753724</v>
      </c>
      <c r="AV12" s="19">
        <f t="shared" si="2"/>
        <v>0.33821739403972256</v>
      </c>
      <c r="AW12" s="107">
        <f t="shared" si="2"/>
        <v>0.33815051539856084</v>
      </c>
      <c r="AX12" s="19">
        <f t="shared" si="2"/>
        <v>0.14999999999999997</v>
      </c>
      <c r="AY12" s="19">
        <f t="shared" si="2"/>
        <v>0.15</v>
      </c>
      <c r="AZ12" s="19">
        <f t="shared" si="2"/>
        <v>0.33005932767599983</v>
      </c>
      <c r="BA12" s="19">
        <f t="shared" si="2"/>
        <v>0.3301403856062835</v>
      </c>
      <c r="BB12" s="19">
        <f t="shared" si="2"/>
        <v>0.33000011582201688</v>
      </c>
      <c r="BC12" s="19">
        <f t="shared" si="2"/>
        <v>0.3298699370539831</v>
      </c>
      <c r="BD12" s="19">
        <f t="shared" si="2"/>
        <v>0.32998884279804402</v>
      </c>
      <c r="BE12" s="19">
        <f t="shared" si="2"/>
        <v>0.32989699818273449</v>
      </c>
      <c r="BF12" s="19">
        <f t="shared" si="2"/>
        <v>0.32979961567574623</v>
      </c>
      <c r="BG12" s="19">
        <f t="shared" si="2"/>
        <v>0.3299249745123452</v>
      </c>
      <c r="BH12" s="19">
        <f t="shared" si="2"/>
        <v>0.32981817011033571</v>
      </c>
      <c r="BI12" s="107">
        <f t="shared" si="2"/>
        <v>0.32970718644537395</v>
      </c>
      <c r="BJ12" s="19">
        <f t="shared" si="2"/>
        <v>0.15</v>
      </c>
      <c r="BK12" s="19">
        <f t="shared" si="2"/>
        <v>0.15</v>
      </c>
      <c r="BL12" s="19">
        <f t="shared" si="2"/>
        <v>0.32970437245491374</v>
      </c>
      <c r="BM12" s="19">
        <f t="shared" si="2"/>
        <v>0.32987154852974981</v>
      </c>
      <c r="BN12" s="19">
        <f t="shared" si="2"/>
        <v>0.32977371073556283</v>
      </c>
      <c r="BO12" s="19">
        <f t="shared" ref="BO12:CS12" si="3">BO13/BO11</f>
        <v>0.32968892337549077</v>
      </c>
      <c r="BP12" s="19">
        <f t="shared" si="3"/>
        <v>0.32988666445377834</v>
      </c>
      <c r="BQ12" s="19">
        <f t="shared" si="3"/>
        <v>0.32984503398022924</v>
      </c>
      <c r="BR12" s="19">
        <f t="shared" si="3"/>
        <v>0.32980380172031704</v>
      </c>
      <c r="BS12" s="19">
        <f t="shared" si="3"/>
        <v>0.3300134578102692</v>
      </c>
      <c r="BT12" s="19">
        <f t="shared" si="3"/>
        <v>0.32995740268597906</v>
      </c>
      <c r="BU12" s="107">
        <f t="shared" si="3"/>
        <v>0.3298909668941184</v>
      </c>
      <c r="BV12" s="19">
        <f t="shared" si="3"/>
        <v>0.15</v>
      </c>
      <c r="BW12" s="19">
        <f t="shared" si="3"/>
        <v>0.15</v>
      </c>
      <c r="BX12" s="19">
        <f t="shared" si="3"/>
        <v>0.32989293708466888</v>
      </c>
      <c r="BY12" s="19">
        <f t="shared" si="3"/>
        <v>0.33003652037191261</v>
      </c>
      <c r="BZ12" s="19">
        <f t="shared" si="3"/>
        <v>0.3299439973509829</v>
      </c>
      <c r="CA12" s="19">
        <f t="shared" si="3"/>
        <v>0.32985998853561732</v>
      </c>
      <c r="CB12" s="19">
        <f t="shared" si="3"/>
        <v>0.33003756440302245</v>
      </c>
      <c r="CC12" s="19">
        <f t="shared" si="3"/>
        <v>0.32999827133736148</v>
      </c>
      <c r="CD12" s="19">
        <f t="shared" si="3"/>
        <v>0.3299589974900437</v>
      </c>
      <c r="CE12" s="19">
        <f t="shared" si="3"/>
        <v>0.33015796606528636</v>
      </c>
      <c r="CF12" s="19">
        <f t="shared" si="3"/>
        <v>0.33010609031182286</v>
      </c>
      <c r="CG12" s="107">
        <f t="shared" si="3"/>
        <v>0.33004390898597175</v>
      </c>
      <c r="CH12" s="19">
        <f t="shared" si="3"/>
        <v>0.15</v>
      </c>
      <c r="CI12" s="19">
        <f t="shared" si="3"/>
        <v>0.14999999999999997</v>
      </c>
      <c r="CJ12" s="19">
        <f t="shared" si="3"/>
        <v>0.33005422488416603</v>
      </c>
      <c r="CK12" s="19">
        <f t="shared" si="3"/>
        <v>0.33019759106852947</v>
      </c>
      <c r="CL12" s="19">
        <f t="shared" si="3"/>
        <v>0.33010569603293882</v>
      </c>
      <c r="CM12" s="19">
        <f t="shared" si="3"/>
        <v>0.33002190828565087</v>
      </c>
      <c r="CN12" s="19">
        <f t="shared" si="3"/>
        <v>0.3301968899274938</v>
      </c>
      <c r="CO12" s="19">
        <f t="shared" si="3"/>
        <v>0.33015772320420261</v>
      </c>
      <c r="CP12" s="19">
        <f t="shared" si="3"/>
        <v>0.33011846024944869</v>
      </c>
      <c r="CQ12" s="19">
        <f t="shared" si="3"/>
        <v>0.33031549308315628</v>
      </c>
      <c r="CR12" s="19">
        <f t="shared" si="3"/>
        <v>0.33026363134193193</v>
      </c>
      <c r="CS12" s="107">
        <f t="shared" si="3"/>
        <v>0.33020092373308219</v>
      </c>
    </row>
    <row r="13" spans="1:98" s="15" customFormat="1" x14ac:dyDescent="0.25">
      <c r="A13" s="15" t="s">
        <v>70</v>
      </c>
      <c r="B13" s="15">
        <f>'Agency North'!C13+'Agency South'!C13</f>
        <v>0</v>
      </c>
      <c r="C13" s="15">
        <f>'Agency North'!D13+'Agency South'!D13</f>
        <v>0</v>
      </c>
      <c r="D13" s="15">
        <f>'Agency North'!E13+'Agency South'!E13</f>
        <v>0</v>
      </c>
      <c r="E13" s="15">
        <f>'Agency North'!F13+'Agency South'!F13</f>
        <v>0</v>
      </c>
      <c r="F13" s="15">
        <f>'Agency North'!G13+'Agency South'!G13</f>
        <v>0</v>
      </c>
      <c r="G13" s="15">
        <f>'Agency North'!H13+'Agency South'!H13</f>
        <v>0</v>
      </c>
      <c r="H13" s="15">
        <f>'Agency North'!I13+'Agency South'!I13</f>
        <v>0</v>
      </c>
      <c r="I13" s="15">
        <f>'Agency North'!J13+'Agency South'!J13</f>
        <v>0</v>
      </c>
      <c r="J13" s="15">
        <f>'Agency North'!K13+'Agency South'!K13</f>
        <v>0</v>
      </c>
      <c r="K13" s="15">
        <f>'Agency North'!L13+'Agency South'!L13</f>
        <v>0</v>
      </c>
      <c r="L13" s="15">
        <f>'Agency North'!M13+'Agency South'!M13</f>
        <v>0</v>
      </c>
      <c r="M13" s="96">
        <f>'Agency North'!N13+'Agency South'!N13</f>
        <v>0</v>
      </c>
      <c r="N13" s="269">
        <f>'Agency North'!O13+'Agency South'!O13</f>
        <v>155</v>
      </c>
      <c r="O13" s="269">
        <f>'Agency North'!P13+'Agency South'!P13</f>
        <v>129</v>
      </c>
      <c r="P13" s="269">
        <f>'Agency North'!Q13+'Agency South'!Q13</f>
        <v>352</v>
      </c>
      <c r="Q13" s="269">
        <f>'Agency North'!R13+'Agency South'!R13</f>
        <v>295</v>
      </c>
      <c r="R13" s="269">
        <f>'Agency North'!S13+'Agency South'!S13</f>
        <v>375</v>
      </c>
      <c r="S13" s="269">
        <f>'Agency North'!T13+'Agency South'!T13</f>
        <v>534</v>
      </c>
      <c r="T13" s="269">
        <f>'Agency North'!U13+'Agency South'!U13</f>
        <v>455</v>
      </c>
      <c r="U13" s="269">
        <f>'Agency North'!V13+'Agency South'!V13</f>
        <v>481</v>
      </c>
      <c r="V13" s="15">
        <f>'Agency North'!W13+'Agency South'!W13</f>
        <v>586</v>
      </c>
      <c r="W13" s="15">
        <f>'Agency North'!X13+'Agency South'!X13</f>
        <v>568</v>
      </c>
      <c r="X13" s="15">
        <f>'Agency North'!Y13+'Agency South'!Y13</f>
        <v>633</v>
      </c>
      <c r="Y13" s="96">
        <f>'Agency North'!Z13+'Agency South'!Z13</f>
        <v>710</v>
      </c>
      <c r="Z13" s="15">
        <f>'Agency North'!AA13+'Agency South'!AA13</f>
        <v>314</v>
      </c>
      <c r="AA13" s="15">
        <f>'Agency North'!AB13+'Agency South'!AB13</f>
        <v>509</v>
      </c>
      <c r="AB13" s="15">
        <f>'Agency North'!AC13+'Agency South'!AC13</f>
        <v>572</v>
      </c>
      <c r="AC13" s="15">
        <f>'Agency North'!AD13+'Agency South'!AD13</f>
        <v>467</v>
      </c>
      <c r="AD13" s="15">
        <f>'Agency North'!AE13+'Agency South'!AE13</f>
        <v>443</v>
      </c>
      <c r="AE13" s="15">
        <f>'Agency North'!AF13+'Agency South'!AF13</f>
        <v>672</v>
      </c>
      <c r="AF13" s="15">
        <f>'Agency North'!AG13+'Agency South'!AG13</f>
        <v>471</v>
      </c>
      <c r="AG13" s="15">
        <f>'Agency North'!AH13+'Agency South'!AH13</f>
        <v>640.75071500000001</v>
      </c>
      <c r="AH13" s="15">
        <f>'Agency North'!AI13+'Agency South'!AI13</f>
        <v>706.76068312999996</v>
      </c>
      <c r="AI13" s="15">
        <f>'Agency North'!AJ13+'Agency South'!AJ13</f>
        <v>604.29852347485996</v>
      </c>
      <c r="AJ13" s="15">
        <f>'Agency North'!AK13+'Agency South'!AK13</f>
        <v>726.4527749253192</v>
      </c>
      <c r="AK13" s="96">
        <f>'Agency North'!AL13+'Agency South'!AL13</f>
        <v>786.90271523821934</v>
      </c>
      <c r="AL13" s="15">
        <f>'Agency North'!AM13+'Agency South'!AM13</f>
        <v>319.07704191036339</v>
      </c>
      <c r="AM13" s="15">
        <f>'Agency North'!AN13+'Agency South'!AN13</f>
        <v>333.75456096013966</v>
      </c>
      <c r="AN13" s="15">
        <f>'Agency North'!AO13+'Agency South'!AO13</f>
        <v>784.56327688354577</v>
      </c>
      <c r="AO13" s="15">
        <f>'Agency North'!AP13+'Agency South'!AP13</f>
        <v>700.46968575294659</v>
      </c>
      <c r="AP13" s="15">
        <f>'Agency North'!AQ13+'Agency South'!AQ13</f>
        <v>813.04556445683795</v>
      </c>
      <c r="AQ13" s="15">
        <f>'Agency North'!AR13+'Agency South'!AR13</f>
        <v>884.10859338011164</v>
      </c>
      <c r="AR13" s="15">
        <f>'Agency North'!AS13+'Agency South'!AS13</f>
        <v>741.60730639423582</v>
      </c>
      <c r="AS13" s="15">
        <f>'Agency North'!AT13+'Agency South'!AT13</f>
        <v>859.03584338791813</v>
      </c>
      <c r="AT13" s="15">
        <f>'Agency North'!AU13+'Agency South'!AU13</f>
        <v>934.68611868599987</v>
      </c>
      <c r="AU13" s="15">
        <f>'Agency North'!AV13+'Agency South'!AV13</f>
        <v>785.07796859069629</v>
      </c>
      <c r="AV13" s="15">
        <f>'Agency North'!AW13+'Agency South'!AW13</f>
        <v>909.03469681290971</v>
      </c>
      <c r="AW13" s="96">
        <f>'Agency North'!AX13+'Agency South'!AX13</f>
        <v>957.07689295255659</v>
      </c>
      <c r="AX13" s="15">
        <f>'Agency North'!AY13+'Agency South'!AY13</f>
        <v>409.72334084834574</v>
      </c>
      <c r="AY13" s="15">
        <f>'Agency North'!AZ13+'Agency South'!AZ13</f>
        <v>426.29964460345548</v>
      </c>
      <c r="AZ13" s="15">
        <f>'Agency North'!BA13+'Agency South'!BA13</f>
        <v>988.54074584420732</v>
      </c>
      <c r="BA13" s="15">
        <f>'Agency North'!BB13+'Agency South'!BB13</f>
        <v>955.45923775968356</v>
      </c>
      <c r="BB13" s="15">
        <f>'Agency North'!BC13+'Agency South'!BC13</f>
        <v>993.48500474899242</v>
      </c>
      <c r="BC13" s="15">
        <f>'Agency North'!BD13+'Agency South'!BD13</f>
        <v>1033.2505497825719</v>
      </c>
      <c r="BD13" s="15">
        <f>'Agency North'!BE13+'Agency South'!BE13</f>
        <v>996.47453925941704</v>
      </c>
      <c r="BE13" s="15">
        <f>'Agency North'!BF13+'Agency South'!BF13</f>
        <v>1038.7297828160206</v>
      </c>
      <c r="BF13" s="15">
        <f>'Agency North'!BG13+'Agency South'!BG13</f>
        <v>1083.6575722065431</v>
      </c>
      <c r="BG13" s="15">
        <f>'Agency North'!BH13+'Agency South'!BH13</f>
        <v>1051.1311979401578</v>
      </c>
      <c r="BH13" s="15">
        <f>'Agency North'!BI13+'Agency South'!BI13</f>
        <v>1098.8461923281698</v>
      </c>
      <c r="BI13" s="96">
        <f>'Agency North'!BJ13+'Agency South'!BJ13</f>
        <v>1148.0201877042778</v>
      </c>
      <c r="BJ13" s="15">
        <f>'Agency North'!BK13+'Agency South'!BK13</f>
        <v>496.14965835631915</v>
      </c>
      <c r="BK13" s="15">
        <f>'Agency North'!BL13+'Agency South'!BL13</f>
        <v>516.70722753007215</v>
      </c>
      <c r="BL13" s="15">
        <f>'Agency North'!BM13+'Agency South'!BM13</f>
        <v>1181.5456227548971</v>
      </c>
      <c r="BM13" s="15">
        <f>'Agency North'!BN13+'Agency South'!BN13</f>
        <v>1119.6810054925259</v>
      </c>
      <c r="BN13" s="15">
        <f>'Agency North'!BO13+'Agency South'!BO13</f>
        <v>1158.9247489904292</v>
      </c>
      <c r="BO13" s="15">
        <f>'Agency North'!BP13+'Agency South'!BP13</f>
        <v>1199.6911818112421</v>
      </c>
      <c r="BP13" s="15">
        <f>'Agency North'!BQ13+'Agency South'!BQ13</f>
        <v>1135.5435177300146</v>
      </c>
      <c r="BQ13" s="15">
        <f>'Agency North'!BR13+'Agency South'!BR13</f>
        <v>1178.6982045803436</v>
      </c>
      <c r="BR13" s="15">
        <f>'Agency North'!BS13+'Agency South'!BS13</f>
        <v>1224.3379443017</v>
      </c>
      <c r="BS13" s="15">
        <f>'Agency North'!BT13+'Agency South'!BT13</f>
        <v>1163.4738998555849</v>
      </c>
      <c r="BT13" s="15">
        <f>'Agency North'!BU13+'Agency South'!BU13</f>
        <v>1211.4290538684179</v>
      </c>
      <c r="BU13" s="96">
        <f>'Agency North'!BV13+'Agency South'!BV13</f>
        <v>1260.7957307221334</v>
      </c>
      <c r="BV13" s="15">
        <f>'Agency North'!BW13+'Agency South'!BW13</f>
        <v>555.52986645733256</v>
      </c>
      <c r="BW13" s="15">
        <f>'Agency North'!BX13+'Agency South'!BX13</f>
        <v>578.7449589760156</v>
      </c>
      <c r="BX13" s="15">
        <f>'Agency North'!BY13+'Agency South'!BY13</f>
        <v>1324.1880811061915</v>
      </c>
      <c r="BY13" s="15">
        <f>'Agency North'!BZ13+'Agency South'!BZ13</f>
        <v>1274.8386493137327</v>
      </c>
      <c r="BZ13" s="15">
        <f>'Agency North'!CA13+'Agency South'!CA13</f>
        <v>1318.2142357753992</v>
      </c>
      <c r="CA13" s="15">
        <f>'Agency North'!CB13+'Agency South'!CB13</f>
        <v>1363.2382252759967</v>
      </c>
      <c r="CB13" s="15">
        <f>'Agency North'!CC13+'Agency South'!CC13</f>
        <v>1308.2657950580076</v>
      </c>
      <c r="CC13" s="15">
        <f>'Agency North'!CD13+'Agency South'!CD13</f>
        <v>1355.7695485054223</v>
      </c>
      <c r="CD13" s="15">
        <f>'Agency North'!CE13+'Agency South'!CE13</f>
        <v>1406.144877017899</v>
      </c>
      <c r="CE13" s="15">
        <f>'Agency North'!CF13+'Agency South'!CF13</f>
        <v>1356.6425652336486</v>
      </c>
      <c r="CF13" s="15">
        <f>'Agency North'!CG13+'Agency South'!CG13</f>
        <v>1409.6126539641177</v>
      </c>
      <c r="CG13" s="96">
        <f>'Agency North'!CH13+'Agency South'!CH13</f>
        <v>1464.2377339826378</v>
      </c>
      <c r="CH13" s="15">
        <f>'Agency North'!CI13+'Agency South'!CI13</f>
        <v>643.43340657334829</v>
      </c>
      <c r="CI13" s="15">
        <f>'Agency North'!CJ13+'Agency South'!CJ13</f>
        <v>669.32614920610843</v>
      </c>
      <c r="CJ13" s="15">
        <f>'Agency North'!CK13+'Agency South'!CK13</f>
        <v>1530.2343387749977</v>
      </c>
      <c r="CK13" s="15">
        <f>'Agency North'!CL13+'Agency South'!CL13</f>
        <v>1471.2829374033213</v>
      </c>
      <c r="CL13" s="15">
        <f>'Agency North'!CM13+'Agency South'!CM13</f>
        <v>1519.901033268573</v>
      </c>
      <c r="CM13" s="15">
        <f>'Agency North'!CN13+'Agency South'!CN13</f>
        <v>1570.5950160014841</v>
      </c>
      <c r="CN13" s="15">
        <f>'Agency North'!CO13+'Agency South'!CO13</f>
        <v>1506.3844718769069</v>
      </c>
      <c r="CO13" s="15">
        <f>'Agency North'!CP13+'Agency South'!CP13</f>
        <v>1560.1393478520581</v>
      </c>
      <c r="CP13" s="15">
        <f>'Agency North'!CQ13+'Agency South'!CQ13</f>
        <v>1617.217549923341</v>
      </c>
      <c r="CQ13" s="15">
        <f>'Agency North'!CR13+'Agency South'!CR13</f>
        <v>1559.690871689073</v>
      </c>
      <c r="CR13" s="15">
        <f>'Agency North'!CS13+'Agency South'!CS13</f>
        <v>1619.8490433180762</v>
      </c>
      <c r="CS13" s="96">
        <f>'Agency North'!CT13+'Agency South'!CT13</f>
        <v>1681.9583642720693</v>
      </c>
    </row>
    <row r="14" spans="1:98" s="13" customFormat="1" x14ac:dyDescent="0.25">
      <c r="A14" s="13" t="s">
        <v>45</v>
      </c>
      <c r="B14" s="13" t="e">
        <f>B15/B13</f>
        <v>#DIV/0!</v>
      </c>
      <c r="C14" s="13" t="e">
        <f t="shared" ref="C14:BN14" si="4">C15/C13</f>
        <v>#DIV/0!</v>
      </c>
      <c r="D14" s="13" t="e">
        <f t="shared" si="4"/>
        <v>#DIV/0!</v>
      </c>
      <c r="E14" s="13" t="e">
        <f t="shared" si="4"/>
        <v>#DIV/0!</v>
      </c>
      <c r="F14" s="13" t="e">
        <f t="shared" si="4"/>
        <v>#DIV/0!</v>
      </c>
      <c r="G14" s="13" t="e">
        <f t="shared" si="4"/>
        <v>#DIV/0!</v>
      </c>
      <c r="H14" s="13" t="e">
        <f t="shared" si="4"/>
        <v>#DIV/0!</v>
      </c>
      <c r="I14" s="13" t="e">
        <f t="shared" si="4"/>
        <v>#DIV/0!</v>
      </c>
      <c r="J14" s="13" t="e">
        <f t="shared" si="4"/>
        <v>#DIV/0!</v>
      </c>
      <c r="K14" s="13" t="e">
        <f t="shared" si="4"/>
        <v>#DIV/0!</v>
      </c>
      <c r="L14" s="13" t="e">
        <f t="shared" si="4"/>
        <v>#DIV/0!</v>
      </c>
      <c r="M14" s="100" t="e">
        <f t="shared" si="4"/>
        <v>#DIV/0!</v>
      </c>
      <c r="N14" s="271">
        <f t="shared" si="4"/>
        <v>1.232258064516129</v>
      </c>
      <c r="O14" s="271">
        <f t="shared" si="4"/>
        <v>1.4573643410852712</v>
      </c>
      <c r="P14" s="271">
        <f t="shared" si="4"/>
        <v>1.78125</v>
      </c>
      <c r="Q14" s="271">
        <f t="shared" si="4"/>
        <v>1.6305084745762712</v>
      </c>
      <c r="R14" s="271">
        <f t="shared" si="4"/>
        <v>1.6666666666666667</v>
      </c>
      <c r="S14" s="271">
        <f t="shared" si="4"/>
        <v>2.1104868913857677</v>
      </c>
      <c r="T14" s="271">
        <f t="shared" si="4"/>
        <v>1.8153846153846154</v>
      </c>
      <c r="U14" s="271">
        <f t="shared" si="4"/>
        <v>1.972972972972973</v>
      </c>
      <c r="V14" s="13">
        <f t="shared" si="4"/>
        <v>1.848122866894198</v>
      </c>
      <c r="W14" s="13">
        <f t="shared" si="4"/>
        <v>1.7852112676056338</v>
      </c>
      <c r="X14" s="13">
        <f t="shared" si="4"/>
        <v>1.7377567140600316</v>
      </c>
      <c r="Y14" s="100">
        <f t="shared" si="4"/>
        <v>1.9070422535211267</v>
      </c>
      <c r="Z14" s="13">
        <f t="shared" si="4"/>
        <v>1.3726114649681529</v>
      </c>
      <c r="AA14" s="13">
        <f t="shared" si="4"/>
        <v>1.8074656188605107</v>
      </c>
      <c r="AB14" s="13">
        <f t="shared" si="4"/>
        <v>2.0122377622377621</v>
      </c>
      <c r="AC14" s="13">
        <f t="shared" si="4"/>
        <v>1.9379014989293362</v>
      </c>
      <c r="AD14" s="13">
        <f t="shared" si="4"/>
        <v>2.0293453724604964</v>
      </c>
      <c r="AE14" s="13">
        <f t="shared" si="4"/>
        <v>2.5059523809523809</v>
      </c>
      <c r="AF14" s="13">
        <f t="shared" si="4"/>
        <v>2.3418259023354566</v>
      </c>
      <c r="AG14" s="13">
        <f t="shared" si="4"/>
        <v>1.9682163850570182</v>
      </c>
      <c r="AH14" s="13">
        <f t="shared" si="4"/>
        <v>2.131125822731927</v>
      </c>
      <c r="AI14" s="13">
        <f t="shared" si="4"/>
        <v>1.9663416373884586</v>
      </c>
      <c r="AJ14" s="13">
        <f t="shared" si="4"/>
        <v>1.9676639085385963</v>
      </c>
      <c r="AK14" s="100">
        <f t="shared" si="4"/>
        <v>2.1312082853223111</v>
      </c>
      <c r="AL14" s="13">
        <f t="shared" si="4"/>
        <v>1.4999999999999998</v>
      </c>
      <c r="AM14" s="13">
        <f t="shared" si="4"/>
        <v>1.5</v>
      </c>
      <c r="AN14" s="13">
        <f t="shared" si="4"/>
        <v>2</v>
      </c>
      <c r="AO14" s="13">
        <f t="shared" si="4"/>
        <v>2</v>
      </c>
      <c r="AP14" s="13">
        <f t="shared" si="4"/>
        <v>2</v>
      </c>
      <c r="AQ14" s="13">
        <f t="shared" si="4"/>
        <v>2</v>
      </c>
      <c r="AR14" s="13">
        <f t="shared" si="4"/>
        <v>2</v>
      </c>
      <c r="AS14" s="13">
        <f t="shared" si="4"/>
        <v>2</v>
      </c>
      <c r="AT14" s="13">
        <f t="shared" si="4"/>
        <v>2</v>
      </c>
      <c r="AU14" s="13">
        <f t="shared" si="4"/>
        <v>2</v>
      </c>
      <c r="AV14" s="13">
        <f t="shared" si="4"/>
        <v>2</v>
      </c>
      <c r="AW14" s="100">
        <f t="shared" si="4"/>
        <v>2</v>
      </c>
      <c r="AX14" s="13">
        <f t="shared" si="4"/>
        <v>1.3821059514434377</v>
      </c>
      <c r="AY14" s="13">
        <f t="shared" si="4"/>
        <v>1.3814265769278795</v>
      </c>
      <c r="AZ14" s="13">
        <f t="shared" si="4"/>
        <v>2.0275014981176667</v>
      </c>
      <c r="BA14" s="13">
        <f t="shared" si="4"/>
        <v>2.0278139291298927</v>
      </c>
      <c r="BB14" s="13">
        <f t="shared" si="4"/>
        <v>2.0272731739690544</v>
      </c>
      <c r="BC14" s="13">
        <f t="shared" si="4"/>
        <v>2.0633854546568351</v>
      </c>
      <c r="BD14" s="13">
        <f t="shared" si="4"/>
        <v>2.0272296952868696</v>
      </c>
      <c r="BE14" s="13">
        <f t="shared" si="4"/>
        <v>2.0268753510531909</v>
      </c>
      <c r="BF14" s="13">
        <f t="shared" si="4"/>
        <v>2.0632497127999425</v>
      </c>
      <c r="BG14" s="13">
        <f t="shared" si="4"/>
        <v>2.026983306975191</v>
      </c>
      <c r="BH14" s="13">
        <f t="shared" si="4"/>
        <v>2.0265710683571636</v>
      </c>
      <c r="BI14" s="100">
        <f t="shared" si="4"/>
        <v>2.0630712079283331</v>
      </c>
      <c r="BJ14" s="13">
        <f t="shared" si="4"/>
        <v>1.3792285490419085</v>
      </c>
      <c r="BK14" s="13">
        <f t="shared" si="4"/>
        <v>1.3787053127095226</v>
      </c>
      <c r="BL14" s="13">
        <f t="shared" si="4"/>
        <v>2.0261315436226615</v>
      </c>
      <c r="BM14" s="13">
        <f t="shared" si="4"/>
        <v>2.0267771292433192</v>
      </c>
      <c r="BN14" s="13">
        <f t="shared" si="4"/>
        <v>2.0263993874369586</v>
      </c>
      <c r="BO14" s="13">
        <f t="shared" ref="BO14:CS14" si="5">BO15/BO13</f>
        <v>2.0260718507013604</v>
      </c>
      <c r="BP14" s="13">
        <f t="shared" si="5"/>
        <v>2.0268354703109019</v>
      </c>
      <c r="BQ14" s="13">
        <f t="shared" si="5"/>
        <v>2.0266747813909043</v>
      </c>
      <c r="BR14" s="13">
        <f t="shared" si="5"/>
        <v>2.0265155895438345</v>
      </c>
      <c r="BS14" s="13">
        <f t="shared" si="5"/>
        <v>2.0273246285566153</v>
      </c>
      <c r="BT14" s="13">
        <f t="shared" si="5"/>
        <v>2.0271084189018342</v>
      </c>
      <c r="BU14" s="100">
        <f t="shared" si="5"/>
        <v>2.0268520749317669</v>
      </c>
      <c r="BV14" s="13">
        <f t="shared" si="5"/>
        <v>1.3802399804444789</v>
      </c>
      <c r="BW14" s="13">
        <f t="shared" si="5"/>
        <v>1.3797813160373786</v>
      </c>
      <c r="BX14" s="13">
        <f t="shared" si="5"/>
        <v>2.0268596784410557</v>
      </c>
      <c r="BY14" s="13">
        <f t="shared" si="5"/>
        <v>2.0274135616061248</v>
      </c>
      <c r="BZ14" s="13">
        <f t="shared" si="5"/>
        <v>2.0270567024342054</v>
      </c>
      <c r="CA14" s="13">
        <f t="shared" si="5"/>
        <v>2.0267325089515986</v>
      </c>
      <c r="CB14" s="13">
        <f t="shared" si="5"/>
        <v>2.0274175872685793</v>
      </c>
      <c r="CC14" s="13">
        <f t="shared" si="5"/>
        <v>2.027266060219362</v>
      </c>
      <c r="CD14" s="13">
        <f t="shared" si="5"/>
        <v>2.0271145712197978</v>
      </c>
      <c r="CE14" s="13">
        <f t="shared" si="5"/>
        <v>2.027881671293831</v>
      </c>
      <c r="CF14" s="13">
        <f t="shared" si="5"/>
        <v>2.0276817595117311</v>
      </c>
      <c r="CG14" s="100">
        <f t="shared" si="5"/>
        <v>2.0274420506943769</v>
      </c>
      <c r="CH14" s="13">
        <f t="shared" si="5"/>
        <v>1.3811754395914078</v>
      </c>
      <c r="CI14" s="13">
        <f t="shared" si="5"/>
        <v>1.3807335612854186</v>
      </c>
      <c r="CJ14" s="13">
        <f t="shared" si="5"/>
        <v>2.0274818246989539</v>
      </c>
      <c r="CK14" s="13">
        <f t="shared" si="5"/>
        <v>2.0280343304720452</v>
      </c>
      <c r="CL14" s="13">
        <f t="shared" si="5"/>
        <v>2.027680239852355</v>
      </c>
      <c r="CM14" s="13">
        <f t="shared" si="5"/>
        <v>2.0273572164291944</v>
      </c>
      <c r="CN14" s="13">
        <f t="shared" si="5"/>
        <v>2.028031629576446</v>
      </c>
      <c r="CO14" s="13">
        <f t="shared" si="5"/>
        <v>2.0278807355349069</v>
      </c>
      <c r="CP14" s="13">
        <f t="shared" si="5"/>
        <v>2.0277294348136916</v>
      </c>
      <c r="CQ14" s="13">
        <f t="shared" si="5"/>
        <v>2.0284883428272447</v>
      </c>
      <c r="CR14" s="13">
        <f t="shared" si="5"/>
        <v>2.028288675645423</v>
      </c>
      <c r="CS14" s="100">
        <f t="shared" si="5"/>
        <v>2.0280471682159589</v>
      </c>
    </row>
    <row r="15" spans="1:98" s="163" customFormat="1" x14ac:dyDescent="0.25">
      <c r="A15" s="163" t="s">
        <v>73</v>
      </c>
      <c r="B15" s="163">
        <f>'Agency North'!C15+'Agency South'!C15</f>
        <v>0</v>
      </c>
      <c r="C15" s="163">
        <f>'Agency North'!D15+'Agency South'!D15</f>
        <v>0</v>
      </c>
      <c r="D15" s="163">
        <f>'Agency North'!E15+'Agency South'!E15</f>
        <v>0</v>
      </c>
      <c r="E15" s="163">
        <f>'Agency North'!F15+'Agency South'!F15</f>
        <v>0</v>
      </c>
      <c r="F15" s="163">
        <f>'Agency North'!G15+'Agency South'!G15</f>
        <v>0</v>
      </c>
      <c r="G15" s="163">
        <f>'Agency North'!H15+'Agency South'!H15</f>
        <v>0</v>
      </c>
      <c r="H15" s="163">
        <f>'Agency North'!I15+'Agency South'!I15</f>
        <v>0</v>
      </c>
      <c r="I15" s="163">
        <f>'Agency North'!J15+'Agency South'!J15</f>
        <v>0</v>
      </c>
      <c r="J15" s="163">
        <f>'Agency North'!K15+'Agency South'!K15</f>
        <v>0</v>
      </c>
      <c r="K15" s="163">
        <f>'Agency North'!L15+'Agency South'!L15</f>
        <v>0</v>
      </c>
      <c r="L15" s="163">
        <f>'Agency North'!M15+'Agency South'!M15</f>
        <v>0</v>
      </c>
      <c r="M15" s="164">
        <f>'Agency North'!N15+'Agency South'!N15</f>
        <v>0</v>
      </c>
      <c r="N15" s="269">
        <f>'Agency North'!O15+'Agency South'!O15</f>
        <v>191</v>
      </c>
      <c r="O15" s="269">
        <f>'Agency North'!P15+'Agency South'!P15</f>
        <v>188</v>
      </c>
      <c r="P15" s="269">
        <f>'Agency North'!Q15+'Agency South'!Q15</f>
        <v>627</v>
      </c>
      <c r="Q15" s="269">
        <f>'Agency North'!R15+'Agency South'!R15</f>
        <v>481</v>
      </c>
      <c r="R15" s="269">
        <f>'Agency North'!S15+'Agency South'!S15</f>
        <v>625</v>
      </c>
      <c r="S15" s="269">
        <f>'Agency North'!T15+'Agency South'!T15</f>
        <v>1127</v>
      </c>
      <c r="T15" s="269">
        <f>'Agency North'!U15+'Agency South'!U15</f>
        <v>826</v>
      </c>
      <c r="U15" s="269">
        <f>'Agency North'!V15+'Agency South'!V15</f>
        <v>949</v>
      </c>
      <c r="V15" s="163">
        <f>'Agency North'!W15+'Agency South'!W15</f>
        <v>1083</v>
      </c>
      <c r="W15" s="163">
        <f>'Agency North'!X15+'Agency South'!X15</f>
        <v>1014</v>
      </c>
      <c r="X15" s="163">
        <f>'Agency North'!Y15+'Agency South'!Y15</f>
        <v>1100</v>
      </c>
      <c r="Y15" s="164">
        <f>'Agency North'!Z15+'Agency South'!Z15</f>
        <v>1354</v>
      </c>
      <c r="Z15" s="163">
        <f>'Agency North'!AA15+'Agency South'!AA15</f>
        <v>431</v>
      </c>
      <c r="AA15" s="163">
        <f>'Agency North'!AB15+'Agency South'!AB15</f>
        <v>920</v>
      </c>
      <c r="AB15" s="163">
        <f>'Agency North'!AC15+'Agency South'!AC15</f>
        <v>1151</v>
      </c>
      <c r="AC15" s="163">
        <f>'Agency North'!AD15+'Agency South'!AD15</f>
        <v>905</v>
      </c>
      <c r="AD15" s="163">
        <f>'Agency North'!AE15+'Agency South'!AE15</f>
        <v>899</v>
      </c>
      <c r="AE15" s="163">
        <f>'Agency North'!AF15+'Agency South'!AF15</f>
        <v>1684</v>
      </c>
      <c r="AF15" s="163">
        <f>'Agency North'!AG15+'Agency South'!AG15</f>
        <v>1103</v>
      </c>
      <c r="AG15" s="163">
        <f>'Agency North'!AH15+'Agency South'!AH15</f>
        <v>1261.1360559999998</v>
      </c>
      <c r="AH15" s="163">
        <f>'Agency North'!AI15+'Agency South'!AI15</f>
        <v>1506.19594231</v>
      </c>
      <c r="AI15" s="163">
        <f>'Agency North'!AJ15+'Agency South'!AJ15</f>
        <v>1188.257348120984</v>
      </c>
      <c r="AJ15" s="163">
        <f>'Agency North'!AK15+'Agency South'!AK15</f>
        <v>1429.4149064782628</v>
      </c>
      <c r="AK15" s="164">
        <f>'Agency North'!AL15+'Agency South'!AL15</f>
        <v>1677.0535864583162</v>
      </c>
      <c r="AL15" s="163">
        <f>'Agency North'!AM15+'Agency South'!AM15</f>
        <v>478.61556286554503</v>
      </c>
      <c r="AM15" s="163">
        <f>'Agency North'!AN15+'Agency South'!AN15</f>
        <v>500.63184144020948</v>
      </c>
      <c r="AN15" s="163">
        <f>'Agency North'!AO15+'Agency South'!AO15</f>
        <v>1569.1265537670915</v>
      </c>
      <c r="AO15" s="163">
        <f>'Agency North'!AP15+'Agency South'!AP15</f>
        <v>1400.9393715058932</v>
      </c>
      <c r="AP15" s="163">
        <f>'Agency North'!AQ15+'Agency South'!AQ15</f>
        <v>1626.0911289136759</v>
      </c>
      <c r="AQ15" s="163">
        <f>'Agency North'!AR15+'Agency South'!AR15</f>
        <v>1768.2171867602233</v>
      </c>
      <c r="AR15" s="163">
        <f>'Agency North'!AS15+'Agency South'!AS15</f>
        <v>1483.2146127884716</v>
      </c>
      <c r="AS15" s="163">
        <f>'Agency North'!AT15+'Agency South'!AT15</f>
        <v>1718.0716867758363</v>
      </c>
      <c r="AT15" s="163">
        <f>'Agency North'!AU15+'Agency South'!AU15</f>
        <v>1869.3722373719997</v>
      </c>
      <c r="AU15" s="163">
        <f>'Agency North'!AV15+'Agency South'!AV15</f>
        <v>1570.1559371813926</v>
      </c>
      <c r="AV15" s="163">
        <f>'Agency North'!AW15+'Agency South'!AW15</f>
        <v>1818.0693936258194</v>
      </c>
      <c r="AW15" s="164">
        <f>'Agency North'!AX15+'Agency South'!AX15</f>
        <v>1914.1537859051132</v>
      </c>
      <c r="AX15" s="163">
        <f>'Agency North'!AY15+'Agency South'!AY15</f>
        <v>566.2810678317868</v>
      </c>
      <c r="AY15" s="163">
        <f>'Agency North'!AZ15+'Agency South'!AZ15</f>
        <v>588.90165879012307</v>
      </c>
      <c r="AZ15" s="163">
        <f>'Agency North'!BA15+'Agency South'!BA15</f>
        <v>2004.267843149486</v>
      </c>
      <c r="BA15" s="163">
        <f>'Agency North'!BB15+'Agency South'!BB15</f>
        <v>1937.4935510449163</v>
      </c>
      <c r="BB15" s="163">
        <f>'Agency North'!BC15+'Agency South'!BC15</f>
        <v>2014.0654988681508</v>
      </c>
      <c r="BC15" s="163">
        <f>'Agency North'!BD15+'Agency South'!BD15</f>
        <v>2131.9941554375368</v>
      </c>
      <c r="BD15" s="163">
        <f>'Agency North'!BE15+'Agency South'!BE15</f>
        <v>2020.0827765839917</v>
      </c>
      <c r="BE15" s="163">
        <f>'Agency North'!BF15+'Agency South'!BF15</f>
        <v>2105.3757931946266</v>
      </c>
      <c r="BF15" s="163">
        <f>'Agency North'!BG15+'Agency South'!BG15</f>
        <v>2235.8561746286332</v>
      </c>
      <c r="BG15" s="163">
        <f>'Agency North'!BH15+'Agency South'!BH15</f>
        <v>2130.6253916655351</v>
      </c>
      <c r="BH15" s="163">
        <f>'Agency North'!BI15+'Agency South'!BI15</f>
        <v>2226.8899019467003</v>
      </c>
      <c r="BI15" s="164">
        <f>'Agency North'!BJ15+'Agency South'!BJ15</f>
        <v>2368.4473953731758</v>
      </c>
      <c r="BJ15" s="163">
        <f>'Agency North'!BK15+'Agency South'!BK15</f>
        <v>684.30377340242467</v>
      </c>
      <c r="BK15" s="163">
        <f>'Agency North'!BL15+'Agency South'!BL15</f>
        <v>712.38699971111851</v>
      </c>
      <c r="BL15" s="163">
        <f>'Agency North'!BM15+'Agency South'!BM15</f>
        <v>2393.9668564929784</v>
      </c>
      <c r="BM15" s="163">
        <f>'Agency North'!BN15+'Agency South'!BN15</f>
        <v>2269.3438539804147</v>
      </c>
      <c r="BN15" s="163">
        <f>'Agency North'!BO15+'Agency South'!BO15</f>
        <v>2348.4444014397368</v>
      </c>
      <c r="BO15" s="163">
        <f>'Agency North'!BP15+'Agency South'!BP15</f>
        <v>2430.6605330024058</v>
      </c>
      <c r="BP15" s="163">
        <f>'Agency North'!BQ15+'Agency South'!BQ15</f>
        <v>2301.5598798168103</v>
      </c>
      <c r="BQ15" s="163">
        <f>'Agency North'!BR15+'Agency South'!BR15</f>
        <v>2388.837926093719</v>
      </c>
      <c r="BR15" s="163">
        <f>'Agency North'!BS15+'Agency South'!BS15</f>
        <v>2481.1399309974458</v>
      </c>
      <c r="BS15" s="163">
        <f>'Agency North'!BT15+'Agency South'!BT15</f>
        <v>2358.7392918600403</v>
      </c>
      <c r="BT15" s="163">
        <f>'Agency North'!BU15+'Agency South'!BU15</f>
        <v>2455.6980339989536</v>
      </c>
      <c r="BU15" s="164">
        <f>'Agency North'!BV15+'Agency South'!BV15</f>
        <v>2555.4464428792694</v>
      </c>
      <c r="BV15" s="163">
        <f>'Agency North'!BW15+'Agency South'!BW15</f>
        <v>766.76453201539266</v>
      </c>
      <c r="BW15" s="163">
        <f>'Agency North'!BX15+'Agency South'!BX15</f>
        <v>798.54148114592545</v>
      </c>
      <c r="BX15" s="163">
        <f>'Agency North'!BY15+'Agency South'!BY15</f>
        <v>2683.9434282663738</v>
      </c>
      <c r="BY15" s="163">
        <f>'Agency North'!BZ15+'Agency South'!BZ15</f>
        <v>2584.6251664782963</v>
      </c>
      <c r="BZ15" s="163">
        <f>'Agency North'!CA15+'Agency South'!CA15</f>
        <v>2672.0950018727067</v>
      </c>
      <c r="CA15" s="163">
        <f>'Agency North'!CB15+'Agency South'!CB15</f>
        <v>2762.9192286123453</v>
      </c>
      <c r="CB15" s="163">
        <f>'Agency North'!CC15+'Agency South'!CC15</f>
        <v>2652.4010817225153</v>
      </c>
      <c r="CC15" s="163">
        <f>'Agency North'!CD15+'Agency South'!CD15</f>
        <v>2748.5055911639706</v>
      </c>
      <c r="CD15" s="163">
        <f>'Agency North'!CE15+'Agency South'!CE15</f>
        <v>2850.4167694490534</v>
      </c>
      <c r="CE15" s="163">
        <f>'Agency North'!CF15+'Agency South'!CF15</f>
        <v>2751.1105925343618</v>
      </c>
      <c r="CF15" s="163">
        <f>'Agency North'!CG15+'Agency South'!CG15</f>
        <v>2858.245866419963</v>
      </c>
      <c r="CG15" s="164">
        <f>'Agency North'!CH15+'Agency South'!CH15</f>
        <v>2968.6571540898467</v>
      </c>
      <c r="CH15" s="163">
        <f>'Agency North'!CI15+'Agency South'!CI15</f>
        <v>888.69441817174129</v>
      </c>
      <c r="CI15" s="163">
        <f>'Agency North'!CJ15+'Agency South'!CJ15</f>
        <v>924.16107765480547</v>
      </c>
      <c r="CJ15" s="163">
        <f>'Agency North'!CK15+'Agency South'!CK15</f>
        <v>3102.5223093965296</v>
      </c>
      <c r="CK15" s="163">
        <f>'Agency North'!CL15+'Agency South'!CL15</f>
        <v>2983.8123068916884</v>
      </c>
      <c r="CL15" s="163">
        <f>'Agency North'!CM15+'Agency South'!CM15</f>
        <v>3081.8732916898625</v>
      </c>
      <c r="CM15" s="163">
        <f>'Agency North'!CN15+'Agency South'!CN15</f>
        <v>3184.1571397783346</v>
      </c>
      <c r="CN15" s="163">
        <f>'Agency North'!CO15+'Agency South'!CO15</f>
        <v>3054.9953552691777</v>
      </c>
      <c r="CO15" s="163">
        <f>'Agency North'!CP15+'Agency South'!CP15</f>
        <v>3163.7765282591818</v>
      </c>
      <c r="CP15" s="163">
        <f>'Agency North'!CQ15+'Agency South'!CQ15</f>
        <v>3279.2796284768392</v>
      </c>
      <c r="CQ15" s="163">
        <f>'Agency North'!CR15+'Agency South'!CR15</f>
        <v>3163.8147516353483</v>
      </c>
      <c r="CR15" s="163">
        <f>'Agency North'!CS15+'Agency South'!CS15</f>
        <v>3285.5214708171261</v>
      </c>
      <c r="CS15" s="164">
        <f>'Agency North'!CT15+'Agency South'!CT15</f>
        <v>3411.0908977191166</v>
      </c>
    </row>
    <row r="16" spans="1:98" s="4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 s="36"/>
      <c r="N16" s="265"/>
      <c r="O16" s="265"/>
      <c r="P16" s="265"/>
      <c r="Q16" s="265"/>
      <c r="R16" s="265"/>
      <c r="S16" s="265"/>
      <c r="T16" s="265"/>
      <c r="U16" s="268">
        <f>U7+U8+U9</f>
        <v>1463.68</v>
      </c>
      <c r="V16"/>
      <c r="W16"/>
      <c r="X16"/>
      <c r="Y16" s="36"/>
      <c r="AK16" s="108"/>
      <c r="AW16" s="108"/>
      <c r="BI16" s="108"/>
      <c r="BU16" s="108"/>
      <c r="CG16" s="108"/>
      <c r="CS16" s="108"/>
    </row>
    <row r="17" spans="1:97" s="19" customFormat="1" x14ac:dyDescent="0.25">
      <c r="A17" s="19" t="s">
        <v>67</v>
      </c>
      <c r="M17" s="107"/>
      <c r="N17" s="270"/>
      <c r="O17" s="270"/>
      <c r="P17" s="270"/>
      <c r="Q17" s="270"/>
      <c r="R17" s="270"/>
      <c r="S17" s="270"/>
      <c r="T17" s="270"/>
      <c r="U17" s="270"/>
      <c r="Y17" s="107"/>
      <c r="AD17" s="15"/>
      <c r="AE17" s="15"/>
      <c r="AK17" s="107"/>
      <c r="AW17" s="107"/>
      <c r="BI17" s="107"/>
      <c r="BU17" s="107"/>
      <c r="CG17" s="107"/>
      <c r="CS17" s="107"/>
    </row>
    <row r="18" spans="1:97" s="19" customFormat="1" x14ac:dyDescent="0.25">
      <c r="A18" s="19" t="s">
        <v>68</v>
      </c>
      <c r="M18" s="107"/>
      <c r="N18" s="270"/>
      <c r="O18" s="270"/>
      <c r="P18" s="270"/>
      <c r="Q18" s="270"/>
      <c r="R18" s="270"/>
      <c r="S18" s="270"/>
      <c r="T18" s="270"/>
      <c r="U18" s="270"/>
      <c r="Y18" s="107"/>
      <c r="AK18" s="107"/>
      <c r="AW18" s="107"/>
      <c r="BI18" s="107"/>
      <c r="BU18" s="107"/>
      <c r="CG18" s="107"/>
      <c r="CS18" s="107"/>
    </row>
    <row r="20" spans="1:97" s="4" customFormat="1" x14ac:dyDescent="0.25">
      <c r="A20"/>
      <c r="B20">
        <f>B5</f>
        <v>1</v>
      </c>
      <c r="C20" s="12">
        <f t="shared" ref="C20:BN20" si="6">C5</f>
        <v>2</v>
      </c>
      <c r="D20" s="12">
        <f t="shared" si="6"/>
        <v>3</v>
      </c>
      <c r="E20" s="12">
        <f t="shared" si="6"/>
        <v>4</v>
      </c>
      <c r="F20" s="12">
        <f t="shared" si="6"/>
        <v>5</v>
      </c>
      <c r="G20" s="12">
        <f t="shared" si="6"/>
        <v>6</v>
      </c>
      <c r="H20" s="12">
        <f t="shared" si="6"/>
        <v>7</v>
      </c>
      <c r="I20" s="12">
        <f t="shared" si="6"/>
        <v>8</v>
      </c>
      <c r="J20" s="12">
        <f t="shared" si="6"/>
        <v>9</v>
      </c>
      <c r="K20" s="12">
        <f t="shared" si="6"/>
        <v>10</v>
      </c>
      <c r="L20" s="12">
        <f t="shared" si="6"/>
        <v>11</v>
      </c>
      <c r="M20" s="112">
        <f t="shared" si="6"/>
        <v>12</v>
      </c>
      <c r="N20" s="266">
        <f t="shared" si="6"/>
        <v>1</v>
      </c>
      <c r="O20" s="266">
        <f t="shared" si="6"/>
        <v>2</v>
      </c>
      <c r="P20" s="266">
        <f t="shared" si="6"/>
        <v>3</v>
      </c>
      <c r="Q20" s="266">
        <f t="shared" si="6"/>
        <v>4</v>
      </c>
      <c r="R20" s="266">
        <f t="shared" si="6"/>
        <v>5</v>
      </c>
      <c r="S20" s="266">
        <f t="shared" si="6"/>
        <v>6</v>
      </c>
      <c r="T20" s="266">
        <f t="shared" si="6"/>
        <v>7</v>
      </c>
      <c r="U20" s="266">
        <f t="shared" si="6"/>
        <v>8</v>
      </c>
      <c r="V20" s="12">
        <f t="shared" si="6"/>
        <v>9</v>
      </c>
      <c r="W20" s="12">
        <f t="shared" si="6"/>
        <v>10</v>
      </c>
      <c r="X20" s="12">
        <f t="shared" si="6"/>
        <v>11</v>
      </c>
      <c r="Y20" s="112">
        <f t="shared" si="6"/>
        <v>12</v>
      </c>
      <c r="Z20" s="12">
        <f t="shared" si="6"/>
        <v>13</v>
      </c>
      <c r="AA20" s="12">
        <f t="shared" si="6"/>
        <v>14</v>
      </c>
      <c r="AB20" s="12">
        <f t="shared" si="6"/>
        <v>15</v>
      </c>
      <c r="AC20" s="12">
        <f t="shared" si="6"/>
        <v>16</v>
      </c>
      <c r="AD20" s="12">
        <f t="shared" si="6"/>
        <v>17</v>
      </c>
      <c r="AE20" s="12">
        <f t="shared" si="6"/>
        <v>18</v>
      </c>
      <c r="AF20" s="12">
        <f t="shared" si="6"/>
        <v>19</v>
      </c>
      <c r="AG20" s="12">
        <f t="shared" si="6"/>
        <v>20</v>
      </c>
      <c r="AH20" s="12">
        <f t="shared" si="6"/>
        <v>21</v>
      </c>
      <c r="AI20" s="12">
        <f t="shared" si="6"/>
        <v>22</v>
      </c>
      <c r="AJ20" s="12">
        <f t="shared" si="6"/>
        <v>23</v>
      </c>
      <c r="AK20" s="112">
        <f t="shared" si="6"/>
        <v>24</v>
      </c>
      <c r="AL20" s="12">
        <f t="shared" si="6"/>
        <v>25</v>
      </c>
      <c r="AM20" s="12">
        <f t="shared" si="6"/>
        <v>26</v>
      </c>
      <c r="AN20" s="12">
        <f t="shared" si="6"/>
        <v>27</v>
      </c>
      <c r="AO20" s="12">
        <f t="shared" si="6"/>
        <v>28</v>
      </c>
      <c r="AP20" s="12">
        <f t="shared" si="6"/>
        <v>29</v>
      </c>
      <c r="AQ20" s="12">
        <f t="shared" si="6"/>
        <v>30</v>
      </c>
      <c r="AR20" s="12">
        <f t="shared" si="6"/>
        <v>31</v>
      </c>
      <c r="AS20" s="12">
        <f t="shared" si="6"/>
        <v>32</v>
      </c>
      <c r="AT20" s="12">
        <f t="shared" si="6"/>
        <v>33</v>
      </c>
      <c r="AU20" s="12">
        <f t="shared" si="6"/>
        <v>34</v>
      </c>
      <c r="AV20" s="12">
        <f t="shared" si="6"/>
        <v>35</v>
      </c>
      <c r="AW20" s="112">
        <f t="shared" si="6"/>
        <v>36</v>
      </c>
      <c r="AX20" s="12">
        <f t="shared" si="6"/>
        <v>37</v>
      </c>
      <c r="AY20" s="12">
        <f t="shared" si="6"/>
        <v>38</v>
      </c>
      <c r="AZ20" s="12">
        <f t="shared" si="6"/>
        <v>39</v>
      </c>
      <c r="BA20" s="12">
        <f t="shared" si="6"/>
        <v>40</v>
      </c>
      <c r="BB20" s="12">
        <f t="shared" si="6"/>
        <v>41</v>
      </c>
      <c r="BC20" s="12">
        <f t="shared" si="6"/>
        <v>42</v>
      </c>
      <c r="BD20" s="12">
        <f t="shared" si="6"/>
        <v>43</v>
      </c>
      <c r="BE20" s="12">
        <f t="shared" si="6"/>
        <v>44</v>
      </c>
      <c r="BF20" s="12">
        <f t="shared" si="6"/>
        <v>45</v>
      </c>
      <c r="BG20" s="12">
        <f t="shared" si="6"/>
        <v>46</v>
      </c>
      <c r="BH20" s="12">
        <f t="shared" si="6"/>
        <v>47</v>
      </c>
      <c r="BI20" s="112">
        <f t="shared" si="6"/>
        <v>48</v>
      </c>
      <c r="BJ20" s="12">
        <f t="shared" si="6"/>
        <v>49</v>
      </c>
      <c r="BK20" s="12">
        <f t="shared" si="6"/>
        <v>50</v>
      </c>
      <c r="BL20" s="12">
        <f t="shared" si="6"/>
        <v>51</v>
      </c>
      <c r="BM20" s="12">
        <f t="shared" si="6"/>
        <v>52</v>
      </c>
      <c r="BN20" s="12">
        <f t="shared" si="6"/>
        <v>53</v>
      </c>
      <c r="BO20" s="12">
        <f t="shared" ref="BO20:CS20" si="7">BO5</f>
        <v>54</v>
      </c>
      <c r="BP20" s="12">
        <f t="shared" si="7"/>
        <v>55</v>
      </c>
      <c r="BQ20" s="12">
        <f t="shared" si="7"/>
        <v>56</v>
      </c>
      <c r="BR20" s="12">
        <f t="shared" si="7"/>
        <v>57</v>
      </c>
      <c r="BS20" s="12">
        <f t="shared" si="7"/>
        <v>58</v>
      </c>
      <c r="BT20" s="12">
        <f t="shared" si="7"/>
        <v>59</v>
      </c>
      <c r="BU20" s="112">
        <f t="shared" si="7"/>
        <v>60</v>
      </c>
      <c r="BV20" s="12">
        <f t="shared" si="7"/>
        <v>61</v>
      </c>
      <c r="BW20" s="12">
        <f t="shared" si="7"/>
        <v>62</v>
      </c>
      <c r="BX20" s="12">
        <f t="shared" si="7"/>
        <v>63</v>
      </c>
      <c r="BY20" s="12">
        <f t="shared" si="7"/>
        <v>64</v>
      </c>
      <c r="BZ20" s="12">
        <f t="shared" si="7"/>
        <v>65</v>
      </c>
      <c r="CA20" s="12">
        <f t="shared" si="7"/>
        <v>66</v>
      </c>
      <c r="CB20" s="12">
        <f t="shared" si="7"/>
        <v>67</v>
      </c>
      <c r="CC20" s="12">
        <f t="shared" si="7"/>
        <v>68</v>
      </c>
      <c r="CD20" s="12">
        <f t="shared" si="7"/>
        <v>69</v>
      </c>
      <c r="CE20" s="12">
        <f t="shared" si="7"/>
        <v>70</v>
      </c>
      <c r="CF20" s="12">
        <f t="shared" si="7"/>
        <v>71</v>
      </c>
      <c r="CG20" s="112">
        <f t="shared" si="7"/>
        <v>72</v>
      </c>
      <c r="CH20" s="12">
        <f t="shared" si="7"/>
        <v>73</v>
      </c>
      <c r="CI20" s="12">
        <f t="shared" si="7"/>
        <v>74</v>
      </c>
      <c r="CJ20" s="12">
        <f t="shared" si="7"/>
        <v>75</v>
      </c>
      <c r="CK20" s="12">
        <f t="shared" si="7"/>
        <v>76</v>
      </c>
      <c r="CL20" s="12">
        <f t="shared" si="7"/>
        <v>77</v>
      </c>
      <c r="CM20" s="12">
        <f t="shared" si="7"/>
        <v>78</v>
      </c>
      <c r="CN20" s="12">
        <f t="shared" si="7"/>
        <v>79</v>
      </c>
      <c r="CO20" s="12">
        <f t="shared" si="7"/>
        <v>80</v>
      </c>
      <c r="CP20" s="12">
        <f t="shared" si="7"/>
        <v>81</v>
      </c>
      <c r="CQ20" s="12">
        <f t="shared" si="7"/>
        <v>82</v>
      </c>
      <c r="CR20" s="12">
        <f t="shared" si="7"/>
        <v>83</v>
      </c>
      <c r="CS20" s="112">
        <f t="shared" si="7"/>
        <v>84</v>
      </c>
    </row>
    <row r="21" spans="1:97" s="122" customFormat="1" x14ac:dyDescent="0.25">
      <c r="A21" s="122" t="s">
        <v>0</v>
      </c>
      <c r="B21" s="122">
        <f>B6</f>
        <v>42005</v>
      </c>
      <c r="C21" s="122">
        <f t="shared" ref="C21:BN21" si="8">C6</f>
        <v>42036</v>
      </c>
      <c r="D21" s="122">
        <f t="shared" si="8"/>
        <v>42064</v>
      </c>
      <c r="E21" s="122">
        <f t="shared" si="8"/>
        <v>42095</v>
      </c>
      <c r="F21" s="122">
        <f t="shared" si="8"/>
        <v>42125</v>
      </c>
      <c r="G21" s="122">
        <f t="shared" si="8"/>
        <v>42156</v>
      </c>
      <c r="H21" s="122">
        <f t="shared" si="8"/>
        <v>42186</v>
      </c>
      <c r="I21" s="122">
        <f t="shared" si="8"/>
        <v>42217</v>
      </c>
      <c r="J21" s="122">
        <f t="shared" si="8"/>
        <v>42248</v>
      </c>
      <c r="K21" s="122">
        <f t="shared" si="8"/>
        <v>42278</v>
      </c>
      <c r="L21" s="122">
        <f t="shared" si="8"/>
        <v>42309</v>
      </c>
      <c r="M21" s="123">
        <f t="shared" si="8"/>
        <v>42339</v>
      </c>
      <c r="N21" s="272">
        <f t="shared" si="8"/>
        <v>42370</v>
      </c>
      <c r="O21" s="272">
        <f t="shared" si="8"/>
        <v>42401</v>
      </c>
      <c r="P21" s="272">
        <f t="shared" si="8"/>
        <v>42430</v>
      </c>
      <c r="Q21" s="272">
        <f t="shared" si="8"/>
        <v>42461</v>
      </c>
      <c r="R21" s="272">
        <f t="shared" si="8"/>
        <v>42491</v>
      </c>
      <c r="S21" s="272">
        <f t="shared" si="8"/>
        <v>42522</v>
      </c>
      <c r="T21" s="272">
        <f t="shared" si="8"/>
        <v>42552</v>
      </c>
      <c r="U21" s="272">
        <f t="shared" si="8"/>
        <v>42583</v>
      </c>
      <c r="V21" s="122">
        <f t="shared" si="8"/>
        <v>42614</v>
      </c>
      <c r="W21" s="122">
        <f t="shared" si="8"/>
        <v>42644</v>
      </c>
      <c r="X21" s="122">
        <f t="shared" si="8"/>
        <v>42675</v>
      </c>
      <c r="Y21" s="123">
        <f t="shared" si="8"/>
        <v>42705</v>
      </c>
      <c r="Z21" s="122">
        <f t="shared" si="8"/>
        <v>42752</v>
      </c>
      <c r="AA21" s="122">
        <f t="shared" si="8"/>
        <v>42783</v>
      </c>
      <c r="AB21" s="122">
        <f t="shared" si="8"/>
        <v>42811</v>
      </c>
      <c r="AC21" s="122">
        <f t="shared" si="8"/>
        <v>42842</v>
      </c>
      <c r="AD21" s="122">
        <f t="shared" si="8"/>
        <v>42872</v>
      </c>
      <c r="AE21" s="122">
        <f t="shared" si="8"/>
        <v>42903</v>
      </c>
      <c r="AF21" s="122">
        <f t="shared" si="8"/>
        <v>42933</v>
      </c>
      <c r="AG21" s="122">
        <f t="shared" si="8"/>
        <v>42964</v>
      </c>
      <c r="AH21" s="122">
        <f t="shared" si="8"/>
        <v>42995</v>
      </c>
      <c r="AI21" s="122">
        <f t="shared" si="8"/>
        <v>43025</v>
      </c>
      <c r="AJ21" s="122">
        <f t="shared" si="8"/>
        <v>43056</v>
      </c>
      <c r="AK21" s="123">
        <f t="shared" si="8"/>
        <v>43086</v>
      </c>
      <c r="AL21" s="122">
        <f t="shared" si="8"/>
        <v>43118</v>
      </c>
      <c r="AM21" s="122">
        <f t="shared" si="8"/>
        <v>43149</v>
      </c>
      <c r="AN21" s="122">
        <f t="shared" si="8"/>
        <v>43177</v>
      </c>
      <c r="AO21" s="122">
        <f t="shared" si="8"/>
        <v>43208</v>
      </c>
      <c r="AP21" s="122">
        <f t="shared" si="8"/>
        <v>43238</v>
      </c>
      <c r="AQ21" s="122">
        <f t="shared" si="8"/>
        <v>43269</v>
      </c>
      <c r="AR21" s="122">
        <f t="shared" si="8"/>
        <v>43299</v>
      </c>
      <c r="AS21" s="122">
        <f t="shared" si="8"/>
        <v>43330</v>
      </c>
      <c r="AT21" s="122">
        <f t="shared" si="8"/>
        <v>43361</v>
      </c>
      <c r="AU21" s="122">
        <f t="shared" si="8"/>
        <v>43391</v>
      </c>
      <c r="AV21" s="122">
        <f t="shared" si="8"/>
        <v>43422</v>
      </c>
      <c r="AW21" s="123">
        <f t="shared" si="8"/>
        <v>43452</v>
      </c>
      <c r="AX21" s="122">
        <f t="shared" si="8"/>
        <v>43483</v>
      </c>
      <c r="AY21" s="122">
        <f t="shared" si="8"/>
        <v>43514</v>
      </c>
      <c r="AZ21" s="122">
        <f t="shared" si="8"/>
        <v>43542</v>
      </c>
      <c r="BA21" s="122">
        <f t="shared" si="8"/>
        <v>43573</v>
      </c>
      <c r="BB21" s="122">
        <f t="shared" si="8"/>
        <v>43603</v>
      </c>
      <c r="BC21" s="122">
        <f t="shared" si="8"/>
        <v>43634</v>
      </c>
      <c r="BD21" s="122">
        <f t="shared" si="8"/>
        <v>43664</v>
      </c>
      <c r="BE21" s="122">
        <f t="shared" si="8"/>
        <v>43695</v>
      </c>
      <c r="BF21" s="122">
        <f t="shared" si="8"/>
        <v>43726</v>
      </c>
      <c r="BG21" s="122">
        <f t="shared" si="8"/>
        <v>43756</v>
      </c>
      <c r="BH21" s="122">
        <f t="shared" si="8"/>
        <v>43787</v>
      </c>
      <c r="BI21" s="123">
        <f t="shared" si="8"/>
        <v>43817</v>
      </c>
      <c r="BJ21" s="122">
        <f t="shared" si="8"/>
        <v>43848</v>
      </c>
      <c r="BK21" s="122">
        <f t="shared" si="8"/>
        <v>43879</v>
      </c>
      <c r="BL21" s="122">
        <f t="shared" si="8"/>
        <v>43908</v>
      </c>
      <c r="BM21" s="122">
        <f t="shared" si="8"/>
        <v>43939</v>
      </c>
      <c r="BN21" s="122">
        <f t="shared" si="8"/>
        <v>43969</v>
      </c>
      <c r="BO21" s="122">
        <f t="shared" ref="BO21:CS21" si="9">BO6</f>
        <v>44000</v>
      </c>
      <c r="BP21" s="122">
        <f t="shared" si="9"/>
        <v>44030</v>
      </c>
      <c r="BQ21" s="122">
        <f t="shared" si="9"/>
        <v>44061</v>
      </c>
      <c r="BR21" s="122">
        <f t="shared" si="9"/>
        <v>44092</v>
      </c>
      <c r="BS21" s="122">
        <f t="shared" si="9"/>
        <v>44122</v>
      </c>
      <c r="BT21" s="122">
        <f t="shared" si="9"/>
        <v>44153</v>
      </c>
      <c r="BU21" s="123">
        <f t="shared" si="9"/>
        <v>44183</v>
      </c>
      <c r="BV21" s="122">
        <f t="shared" si="9"/>
        <v>44214</v>
      </c>
      <c r="BW21" s="122">
        <f t="shared" si="9"/>
        <v>44245</v>
      </c>
      <c r="BX21" s="122">
        <f t="shared" si="9"/>
        <v>44273</v>
      </c>
      <c r="BY21" s="122">
        <f t="shared" si="9"/>
        <v>44304</v>
      </c>
      <c r="BZ21" s="122">
        <f t="shared" si="9"/>
        <v>44334</v>
      </c>
      <c r="CA21" s="122">
        <f t="shared" si="9"/>
        <v>44365</v>
      </c>
      <c r="CB21" s="122">
        <f t="shared" si="9"/>
        <v>44395</v>
      </c>
      <c r="CC21" s="122">
        <f t="shared" si="9"/>
        <v>44426</v>
      </c>
      <c r="CD21" s="122">
        <f t="shared" si="9"/>
        <v>44457</v>
      </c>
      <c r="CE21" s="122">
        <f t="shared" si="9"/>
        <v>44487</v>
      </c>
      <c r="CF21" s="122">
        <f t="shared" si="9"/>
        <v>44518</v>
      </c>
      <c r="CG21" s="123">
        <f t="shared" si="9"/>
        <v>44548</v>
      </c>
      <c r="CH21" s="122">
        <f t="shared" si="9"/>
        <v>44579</v>
      </c>
      <c r="CI21" s="122">
        <f t="shared" si="9"/>
        <v>44610</v>
      </c>
      <c r="CJ21" s="122">
        <f t="shared" si="9"/>
        <v>44638</v>
      </c>
      <c r="CK21" s="122">
        <f t="shared" si="9"/>
        <v>44669</v>
      </c>
      <c r="CL21" s="122">
        <f t="shared" si="9"/>
        <v>44699</v>
      </c>
      <c r="CM21" s="122">
        <f t="shared" si="9"/>
        <v>44730</v>
      </c>
      <c r="CN21" s="122">
        <f t="shared" si="9"/>
        <v>44760</v>
      </c>
      <c r="CO21" s="122">
        <f t="shared" si="9"/>
        <v>44791</v>
      </c>
      <c r="CP21" s="122">
        <f t="shared" si="9"/>
        <v>44822</v>
      </c>
      <c r="CQ21" s="122">
        <f t="shared" si="9"/>
        <v>44852</v>
      </c>
      <c r="CR21" s="122">
        <f t="shared" si="9"/>
        <v>44883</v>
      </c>
      <c r="CS21" s="123">
        <f t="shared" si="9"/>
        <v>44913</v>
      </c>
    </row>
    <row r="22" spans="1:97" s="15" customFormat="1" x14ac:dyDescent="0.25">
      <c r="A22" s="15" t="s">
        <v>4</v>
      </c>
      <c r="B22" s="15">
        <f>'Agency North'!C22+'Agency South'!C22</f>
        <v>2052.6610000000001</v>
      </c>
      <c r="C22" s="15">
        <f>'Agency North'!D22+'Agency South'!D22</f>
        <v>1303.846</v>
      </c>
      <c r="D22" s="15">
        <f>'Agency North'!E22+'Agency South'!E22</f>
        <v>5214.3959999999997</v>
      </c>
      <c r="E22" s="15">
        <f>'Agency North'!F22+'Agency South'!F22</f>
        <v>5640.4014999999999</v>
      </c>
      <c r="F22" s="15">
        <f>'Agency North'!G22+'Agency South'!G22</f>
        <v>3233.2915000000003</v>
      </c>
      <c r="G22" s="15">
        <f>'Agency North'!H22+'Agency South'!H22</f>
        <v>4748.5650000000005</v>
      </c>
      <c r="H22" s="15">
        <f>'Agency North'!I22+'Agency South'!I22</f>
        <v>7546.5334999999995</v>
      </c>
      <c r="I22" s="15">
        <f>'Agency North'!J22+'Agency South'!J22</f>
        <v>2405.0050000000001</v>
      </c>
      <c r="J22" s="15">
        <f>'Agency North'!K22+'Agency South'!K22</f>
        <v>6777.5324999999993</v>
      </c>
      <c r="K22" s="15">
        <f>'Agency North'!L22+'Agency South'!L22</f>
        <v>4765.0289999999895</v>
      </c>
      <c r="L22" s="15">
        <f>'Agency North'!M22+'Agency South'!M22</f>
        <v>4839.5445</v>
      </c>
      <c r="M22" s="96">
        <f>'Agency North'!N22+'Agency South'!N22</f>
        <v>9263.463999999989</v>
      </c>
      <c r="N22" s="269">
        <f>'Agency North'!O22+'Agency South'!O22</f>
        <v>2249.5889999999999</v>
      </c>
      <c r="O22" s="269">
        <f>'Agency North'!P22+'Agency South'!P22</f>
        <v>2135.14499999997</v>
      </c>
      <c r="P22" s="269">
        <f>'Agency North'!Q22+'Agency South'!Q22</f>
        <v>4415.7199999999903</v>
      </c>
      <c r="Q22" s="269">
        <f>'Agency North'!R22+'Agency South'!R22</f>
        <v>6653.8460000000005</v>
      </c>
      <c r="R22" s="269">
        <f>'Agency North'!S22+'Agency South'!S22</f>
        <v>3561.0540000000001</v>
      </c>
      <c r="S22" s="269">
        <f>'Agency North'!T22+'Agency South'!T22</f>
        <v>3725.2085000000002</v>
      </c>
      <c r="T22" s="269">
        <f>'Agency North'!U22+'Agency South'!U22</f>
        <v>3438.3620000000001</v>
      </c>
      <c r="U22" s="269">
        <f>'Agency North'!V22+'Agency South'!V22</f>
        <v>2684.6194999999998</v>
      </c>
      <c r="V22" s="15">
        <f>'Agency North'!W22+'Agency South'!W22</f>
        <v>3703.7440000000001</v>
      </c>
      <c r="W22" s="15">
        <f>'Agency North'!X22+'Agency South'!X22</f>
        <v>3162.1419999999998</v>
      </c>
      <c r="X22" s="15">
        <f>'Agency North'!Y22+'Agency South'!Y22</f>
        <v>3886.2655</v>
      </c>
      <c r="Y22" s="96">
        <f>'Agency North'!Z22+'Agency South'!Z22</f>
        <v>6935.8164999999999</v>
      </c>
      <c r="Z22" s="15">
        <f>'Agency North'!AA22+'Agency South'!AA22</f>
        <v>5031.0820000000003</v>
      </c>
      <c r="AA22" s="15">
        <f>'Agency North'!AB22+'Agency South'!AB22</f>
        <v>9389.4535000000105</v>
      </c>
      <c r="AB22" s="15">
        <f>'Agency North'!AC22+'Agency South'!AC22</f>
        <v>10085.810000000001</v>
      </c>
      <c r="AC22" s="15">
        <f>'Agency North'!AD22+'Agency South'!AD22</f>
        <v>15694.68</v>
      </c>
      <c r="AD22" s="15">
        <f>'Agency North'!AE22+'Agency South'!AE22</f>
        <v>14764.74</v>
      </c>
      <c r="AE22" s="15">
        <f>'Agency North'!AF22+'Agency South'!AF22</f>
        <v>17314.75</v>
      </c>
      <c r="AF22" s="15">
        <f>'Agency North'!AG22+'Agency South'!AG22</f>
        <v>11147.51</v>
      </c>
      <c r="AG22" s="15">
        <f>'Agency North'!AH22+'Agency South'!AH22</f>
        <v>10980.007907508822</v>
      </c>
      <c r="AH22" s="15">
        <f>'Agency North'!AI22+'Agency South'!AI22</f>
        <v>11293.665197726685</v>
      </c>
      <c r="AI22" s="15">
        <f>'Agency North'!AJ22+'Agency South'!AJ22</f>
        <v>10717.88168184759</v>
      </c>
      <c r="AJ22" s="15">
        <f>'Agency North'!AK22+'Agency South'!AK22</f>
        <v>11416.690497657619</v>
      </c>
      <c r="AK22" s="96">
        <f>'Agency North'!AL22+'Agency South'!AL22</f>
        <v>11635.874546883002</v>
      </c>
      <c r="AL22" s="15">
        <f>'Agency North'!AM22+'Agency South'!AM22</f>
        <v>6083.2284453654574</v>
      </c>
      <c r="AM22" s="15">
        <f>'Agency North'!AN22+'Agency South'!AN22</f>
        <v>7022.2968929205836</v>
      </c>
      <c r="AN22" s="15">
        <f>'Agency North'!AO22+'Agency South'!AO22</f>
        <v>6963.56280176565</v>
      </c>
      <c r="AO22" s="15">
        <f>'Agency North'!AP22+'Agency South'!AP22</f>
        <v>5413.2945683177732</v>
      </c>
      <c r="AP22" s="15">
        <f>'Agency North'!AQ22+'Agency South'!AQ22</f>
        <v>4159.5364484060165</v>
      </c>
      <c r="AQ22" s="15">
        <f>'Agency North'!AR22+'Agency South'!AR22</f>
        <v>5704.4281778459608</v>
      </c>
      <c r="AR22" s="15">
        <f>'Agency North'!AS22+'Agency South'!AS22</f>
        <v>4416.900304148463</v>
      </c>
      <c r="AS22" s="15">
        <f>'Agency North'!AT22+'Agency South'!AT22</f>
        <v>4701.7256075681926</v>
      </c>
      <c r="AT22" s="15">
        <f>'Agency North'!AU22+'Agency South'!AU22</f>
        <v>4799.7380412561197</v>
      </c>
      <c r="AU22" s="15">
        <f>'Agency North'!AV22+'Agency South'!AV22</f>
        <v>4545.8607813142753</v>
      </c>
      <c r="AV22" s="15">
        <f>'Agency North'!AW22+'Agency South'!AW22</f>
        <v>4838.5478876358784</v>
      </c>
      <c r="AW22" s="96">
        <f>'Agency North'!AX22+'Agency South'!AX22</f>
        <v>5460.1552817236434</v>
      </c>
      <c r="AX22" s="15">
        <f>'Agency North'!AY22+'Agency South'!AY22</f>
        <v>8657.711734285027</v>
      </c>
      <c r="AY22" s="15">
        <f>'Agency North'!AZ22+'Agency South'!AZ22</f>
        <v>10023.724218327978</v>
      </c>
      <c r="AZ22" s="15">
        <f>'Agency North'!BA22+'Agency South'!BA22</f>
        <v>10660.495660903616</v>
      </c>
      <c r="BA22" s="15">
        <f>'Agency North'!BB22+'Agency South'!BB22</f>
        <v>8123.4352210187053</v>
      </c>
      <c r="BB22" s="15">
        <f>'Agency North'!BC22+'Agency South'!BC22</f>
        <v>6013.6506021622399</v>
      </c>
      <c r="BC22" s="15">
        <f>'Agency North'!BD22+'Agency South'!BD22</f>
        <v>8049.5491359944172</v>
      </c>
      <c r="BD22" s="15">
        <f>'Agency North'!BE22+'Agency South'!BE22</f>
        <v>6317.1927643834088</v>
      </c>
      <c r="BE22" s="15">
        <f>'Agency North'!BF22+'Agency South'!BF22</f>
        <v>6656.0042869251765</v>
      </c>
      <c r="BF22" s="15">
        <f>'Agency North'!BG22+'Agency South'!BG22</f>
        <v>6808.7068328631121</v>
      </c>
      <c r="BG22" s="15">
        <f>'Agency North'!BH22+'Agency South'!BH22</f>
        <v>6444.8075039912346</v>
      </c>
      <c r="BH22" s="15">
        <f>'Agency North'!BI22+'Agency South'!BI22</f>
        <v>6861.274057636494</v>
      </c>
      <c r="BI22" s="96">
        <f>'Agency North'!BJ22+'Agency South'!BJ22</f>
        <v>6994.9197908602127</v>
      </c>
      <c r="BJ22" s="15">
        <f>'Agency North'!BK22+'Agency South'!BK22</f>
        <v>11028.222369935327</v>
      </c>
      <c r="BK22" s="15">
        <f>'Agency North'!BL22+'Agency South'!BL22</f>
        <v>12788.137568462138</v>
      </c>
      <c r="BL22" s="15">
        <f>'Agency North'!BM22+'Agency South'!BM22</f>
        <v>13818.810019032728</v>
      </c>
      <c r="BM22" s="15">
        <f>'Agency North'!BN22+'Agency South'!BN22</f>
        <v>10665.058716424795</v>
      </c>
      <c r="BN22" s="15">
        <f>'Agency North'!BO22+'Agency South'!BO22</f>
        <v>7821.6905905311087</v>
      </c>
      <c r="BO22" s="15">
        <f>'Agency North'!BP22+'Agency South'!BP22</f>
        <v>10406.225739553092</v>
      </c>
      <c r="BP22" s="15">
        <f>'Agency North'!BQ22+'Agency South'!BQ22</f>
        <v>8277.4969721746438</v>
      </c>
      <c r="BQ22" s="15">
        <f>'Agency North'!BR22+'Agency South'!BR22</f>
        <v>8696.9869255407611</v>
      </c>
      <c r="BR22" s="15">
        <f>'Agency North'!BS22+'Agency South'!BS22</f>
        <v>9048.1310657995546</v>
      </c>
      <c r="BS22" s="15">
        <f>'Agency North'!BT22+'Agency South'!BT22</f>
        <v>8563.6958179825633</v>
      </c>
      <c r="BT22" s="15">
        <f>'Agency North'!BU22+'Agency South'!BU22</f>
        <v>9117.4275572069819</v>
      </c>
      <c r="BU22" s="96">
        <f>'Agency North'!BV22+'Agency South'!BV22</f>
        <v>9297.3728432375792</v>
      </c>
      <c r="BV22" s="15">
        <f>'Agency North'!BW22+'Agency South'!BW22</f>
        <v>14149.332149656686</v>
      </c>
      <c r="BW22" s="15">
        <f>'Agency North'!BX22+'Agency South'!BX22</f>
        <v>16425.2629370096</v>
      </c>
      <c r="BX22" s="15">
        <f>'Agency North'!BY22+'Agency South'!BY22</f>
        <v>17945.714034778735</v>
      </c>
      <c r="BY22" s="15">
        <f>'Agency North'!BZ22+'Agency South'!BZ22</f>
        <v>13861.365193459289</v>
      </c>
      <c r="BZ22" s="15">
        <f>'Agency North'!CA22+'Agency South'!CA22</f>
        <v>10451.22209808154</v>
      </c>
      <c r="CA22" s="15">
        <f>'Agency North'!CB22+'Agency South'!CB22</f>
        <v>13906.838891749567</v>
      </c>
      <c r="CB22" s="15">
        <f>'Agency North'!CC22+'Agency South'!CC22</f>
        <v>11060.952077318621</v>
      </c>
      <c r="CC22" s="15">
        <f>'Agency North'!CD22+'Agency South'!CD22</f>
        <v>11654.985806936285</v>
      </c>
      <c r="CD22" s="15">
        <f>'Agency North'!CE22+'Agency South'!CE22</f>
        <v>12127.569179635009</v>
      </c>
      <c r="CE22" s="15">
        <f>'Agency North'!CF22+'Agency South'!CF22</f>
        <v>11477.581167628035</v>
      </c>
      <c r="CF22" s="15">
        <f>'Agency North'!CG22+'Agency South'!CG22</f>
        <v>12237.948550166577</v>
      </c>
      <c r="CG22" s="96">
        <f>'Agency North'!CH22+'Agency South'!CH22</f>
        <v>12578.946266962952</v>
      </c>
      <c r="CH22" s="15">
        <f>'Agency North'!CI22+'Agency South'!CI22</f>
        <v>18172.36586026381</v>
      </c>
      <c r="CI22" s="15">
        <f>'Agency North'!CJ22+'Agency South'!CJ22</f>
        <v>21107.173294078617</v>
      </c>
      <c r="CJ22" s="15">
        <f>'Agency North'!CK22+'Agency South'!CK22</f>
        <v>23189.874299678129</v>
      </c>
      <c r="CK22" s="15">
        <f>'Agency North'!CL22+'Agency South'!CL22</f>
        <v>17919.274484652691</v>
      </c>
      <c r="CL22" s="15">
        <f>'Agency North'!CM22+'Agency South'!CM22</f>
        <v>13447.121626319073</v>
      </c>
      <c r="CM22" s="15">
        <f>'Agency North'!CN22+'Agency South'!CN22</f>
        <v>17841.149673106389</v>
      </c>
      <c r="CN22" s="15">
        <f>'Agency North'!CO22+'Agency South'!CO22</f>
        <v>14215.31586828368</v>
      </c>
      <c r="CO22" s="15">
        <f>'Agency North'!CP22+'Agency South'!CP22</f>
        <v>14959.488195592081</v>
      </c>
      <c r="CP22" s="15">
        <f>'Agency North'!CQ22+'Agency South'!CQ22</f>
        <v>15569.412572421112</v>
      </c>
      <c r="CQ22" s="15">
        <f>'Agency North'!CR22+'Agency South'!CR22</f>
        <v>14778.499454789999</v>
      </c>
      <c r="CR22" s="15">
        <f>'Agency North'!CS22+'Agency South'!CS22</f>
        <v>16025.051205246305</v>
      </c>
      <c r="CS22" s="96">
        <f>'Agency North'!CT22+'Agency South'!CT22</f>
        <v>16477.378516345507</v>
      </c>
    </row>
    <row r="23" spans="1:97" s="15" customFormat="1" x14ac:dyDescent="0.25">
      <c r="A23" s="15" t="s">
        <v>5</v>
      </c>
      <c r="B23" s="15">
        <f>'Agency North'!C23+'Agency South'!C23</f>
        <v>2215.0100000000002</v>
      </c>
      <c r="C23" s="15">
        <f>'Agency North'!D23+'Agency South'!D23</f>
        <v>1135.6510000000001</v>
      </c>
      <c r="D23" s="15">
        <f>'Agency North'!E23+'Agency South'!E23</f>
        <v>2898.5385000000001</v>
      </c>
      <c r="E23" s="15">
        <f>'Agency North'!F23+'Agency South'!F23</f>
        <v>4939.4570000000003</v>
      </c>
      <c r="F23" s="15">
        <f>'Agency North'!G23+'Agency South'!G23</f>
        <v>3233.6025</v>
      </c>
      <c r="G23" s="15">
        <f>'Agency North'!H23+'Agency South'!H23</f>
        <v>3949.9409999999998</v>
      </c>
      <c r="H23" s="15">
        <f>'Agency North'!I23+'Agency South'!I23</f>
        <v>4551.5889999999999</v>
      </c>
      <c r="I23" s="15">
        <f>'Agency North'!J23+'Agency South'!J23</f>
        <v>2968.5990000000002</v>
      </c>
      <c r="J23" s="15">
        <f>'Agency North'!K23+'Agency South'!K23</f>
        <v>6420.1669999999995</v>
      </c>
      <c r="K23" s="15">
        <f>'Agency North'!L23+'Agency South'!L23</f>
        <v>3850.6580000000004</v>
      </c>
      <c r="L23" s="15">
        <f>'Agency North'!M23+'Agency South'!M23</f>
        <v>9004.2370000000301</v>
      </c>
      <c r="M23" s="96">
        <f>'Agency North'!N23+'Agency South'!N23</f>
        <v>8940.5859999999993</v>
      </c>
      <c r="N23" s="269">
        <f>'Agency North'!O23+'Agency South'!O23</f>
        <v>1368.249</v>
      </c>
      <c r="O23" s="269">
        <f>'Agency North'!P23+'Agency South'!P23</f>
        <v>1100.796</v>
      </c>
      <c r="P23" s="269">
        <f>'Agency North'!Q23+'Agency South'!Q23</f>
        <v>9133.3290000000015</v>
      </c>
      <c r="Q23" s="269">
        <f>'Agency North'!R23+'Agency South'!R23</f>
        <v>7448.6030000000101</v>
      </c>
      <c r="R23" s="269">
        <f>'Agency North'!S23+'Agency South'!S23</f>
        <v>6115.0020000000004</v>
      </c>
      <c r="S23" s="269">
        <f>'Agency North'!T23+'Agency South'!T23</f>
        <v>12667.78900000007</v>
      </c>
      <c r="T23" s="269">
        <f>'Agency North'!U23+'Agency South'!U23</f>
        <v>6581.7240000000102</v>
      </c>
      <c r="U23" s="269">
        <f>'Agency North'!V23+'Agency South'!V23</f>
        <v>7981.6760000000195</v>
      </c>
      <c r="V23" s="15">
        <f>'Agency North'!W23+'Agency South'!W23</f>
        <v>13617.750500000049</v>
      </c>
      <c r="W23" s="15">
        <f>'Agency North'!X23+'Agency South'!X23</f>
        <v>8497.1710000000203</v>
      </c>
      <c r="X23" s="15">
        <f>'Agency North'!Y23+'Agency South'!Y23</f>
        <v>11235.910000000051</v>
      </c>
      <c r="Y23" s="96">
        <f>'Agency North'!Z23+'Agency South'!Z23</f>
        <v>20535.086000000112</v>
      </c>
      <c r="Z23" s="15">
        <f>'Agency North'!AA23+'Agency South'!AA23</f>
        <v>4021.123</v>
      </c>
      <c r="AA23" s="15">
        <f>'Agency North'!AB23+'Agency South'!AB23</f>
        <v>5862.4380000000092</v>
      </c>
      <c r="AB23" s="15">
        <f>'Agency North'!AC23+'Agency South'!AC23</f>
        <v>14371.029999999999</v>
      </c>
      <c r="AC23" s="15">
        <f>'Agency North'!AD23+'Agency South'!AD23</f>
        <v>10653.189999999999</v>
      </c>
      <c r="AD23" s="15">
        <f>'Agency North'!AE23+'Agency South'!AE23</f>
        <v>9712.19</v>
      </c>
      <c r="AE23" s="15">
        <f>'Agency North'!AF23+'Agency South'!AF23</f>
        <v>19164.91</v>
      </c>
      <c r="AF23" s="15">
        <f>'Agency North'!AG23+'Agency South'!AG23</f>
        <v>11118.03</v>
      </c>
      <c r="AG23" s="15">
        <f>'Agency North'!AH23+'Agency South'!AH23</f>
        <v>10593.773749047872</v>
      </c>
      <c r="AH23" s="15">
        <f>'Agency North'!AI23+'Agency South'!AI23</f>
        <v>13299.670448448294</v>
      </c>
      <c r="AI23" s="15">
        <f>'Agency North'!AJ23+'Agency South'!AJ23</f>
        <v>9885.0963801981543</v>
      </c>
      <c r="AJ23" s="15">
        <f>'Agency North'!AK23+'Agency South'!AK23</f>
        <v>12278.330386979349</v>
      </c>
      <c r="AK23" s="96">
        <f>'Agency North'!AL23+'Agency South'!AL23</f>
        <v>15123.144652184408</v>
      </c>
      <c r="AL23" s="15">
        <f>'Agency North'!AM23+'Agency South'!AM23</f>
        <v>2576.8396611974204</v>
      </c>
      <c r="AM23" s="15">
        <f>'Agency North'!AN23+'Agency South'!AN23</f>
        <v>2624.6485489674237</v>
      </c>
      <c r="AN23" s="15">
        <f>'Agency North'!AO23+'Agency South'!AO23</f>
        <v>20128.986851862304</v>
      </c>
      <c r="AO23" s="15">
        <f>'Agency North'!AP23+'Agency South'!AP23</f>
        <v>13281.068263618923</v>
      </c>
      <c r="AP23" s="15">
        <f>'Agency North'!AQ23+'Agency South'!AQ23</f>
        <v>15937.942447323701</v>
      </c>
      <c r="AQ23" s="15">
        <f>'Agency North'!AR23+'Agency South'!AR23</f>
        <v>23896.304986483814</v>
      </c>
      <c r="AR23" s="15">
        <f>'Agency North'!AS23+'Agency South'!AS23</f>
        <v>11986.074422391499</v>
      </c>
      <c r="AS23" s="15">
        <f>'Agency North'!AT23+'Agency South'!AT23</f>
        <v>14287.391073390809</v>
      </c>
      <c r="AT23" s="15">
        <f>'Agency North'!AU23+'Agency South'!AU23</f>
        <v>16381.371179884027</v>
      </c>
      <c r="AU23" s="15">
        <f>'Agency North'!AV23+'Agency South'!AV23</f>
        <v>13040.138184847365</v>
      </c>
      <c r="AV23" s="15">
        <f>'Agency North'!AW23+'Agency South'!AW23</f>
        <v>15677.003009349351</v>
      </c>
      <c r="AW23" s="96">
        <f>'Agency North'!AX23+'Agency South'!AX23</f>
        <v>17304.822001693596</v>
      </c>
      <c r="AX23" s="15">
        <f>'Agency North'!AY23+'Agency South'!AY23</f>
        <v>3368.1033989584012</v>
      </c>
      <c r="AY23" s="15">
        <f>'Agency North'!AZ23+'Agency South'!AZ23</f>
        <v>3392.7856604148742</v>
      </c>
      <c r="AZ23" s="15">
        <f>'Agency North'!BA23+'Agency South'!BA23</f>
        <v>29898.012023740615</v>
      </c>
      <c r="BA23" s="15">
        <f>'Agency North'!BB23+'Agency South'!BB23</f>
        <v>20828.968675835975</v>
      </c>
      <c r="BB23" s="15">
        <f>'Agency North'!BC23+'Agency South'!BC23</f>
        <v>22757.482858947682</v>
      </c>
      <c r="BC23" s="15">
        <f>'Agency North'!BD23+'Agency South'!BD23</f>
        <v>33334.126068276099</v>
      </c>
      <c r="BD23" s="15">
        <f>'Agency North'!BE23+'Agency South'!BE23</f>
        <v>18511.712620837359</v>
      </c>
      <c r="BE23" s="15">
        <f>'Agency North'!BF23+'Agency South'!BF23</f>
        <v>19768.264298093927</v>
      </c>
      <c r="BF23" s="15">
        <f>'Agency North'!BG23+'Agency South'!BG23</f>
        <v>22129.245005126686</v>
      </c>
      <c r="BG23" s="15">
        <f>'Agency North'!BH23+'Agency South'!BH23</f>
        <v>19678.229330783037</v>
      </c>
      <c r="BH23" s="15">
        <f>'Agency North'!BI23+'Agency South'!BI23</f>
        <v>21673.431678169476</v>
      </c>
      <c r="BI23" s="96">
        <f>'Agency North'!BJ23+'Agency South'!BJ23</f>
        <v>24300.650347186322</v>
      </c>
      <c r="BJ23" s="15">
        <f>'Agency North'!BK23+'Agency South'!BK23</f>
        <v>4425.0689572142101</v>
      </c>
      <c r="BK23" s="15">
        <f>'Agency North'!BL23+'Agency South'!BL23</f>
        <v>4481.0460717834048</v>
      </c>
      <c r="BL23" s="15">
        <f>'Agency North'!BM23+'Agency South'!BM23</f>
        <v>37868.274310925415</v>
      </c>
      <c r="BM23" s="15">
        <f>'Agency North'!BN23+'Agency South'!BN23</f>
        <v>26346.778352403766</v>
      </c>
      <c r="BN23" s="15">
        <f>'Agency North'!BO23+'Agency South'!BO23</f>
        <v>28575.164882725559</v>
      </c>
      <c r="BO23" s="15">
        <f>'Agency North'!BP23+'Agency South'!BP23</f>
        <v>41156.3615908504</v>
      </c>
      <c r="BP23" s="15">
        <f>'Agency North'!BQ23+'Agency South'!BQ23</f>
        <v>23014.507991286562</v>
      </c>
      <c r="BQ23" s="15">
        <f>'Agency North'!BR23+'Agency South'!BR23</f>
        <v>24540.975201233854</v>
      </c>
      <c r="BR23" s="15">
        <f>'Agency North'!BS23+'Agency South'!BS23</f>
        <v>26999.38325200777</v>
      </c>
      <c r="BS23" s="15">
        <f>'Agency North'!BT23+'Agency South'!BT23</f>
        <v>24009.299578688231</v>
      </c>
      <c r="BT23" s="15">
        <f>'Agency North'!BU23+'Agency South'!BU23</f>
        <v>26349.949706525862</v>
      </c>
      <c r="BU23" s="96">
        <f>'Agency North'!BV23+'Agency South'!BV23</f>
        <v>28823.746272123375</v>
      </c>
      <c r="BV23" s="15">
        <f>'Agency North'!BW23+'Agency South'!BW23</f>
        <v>5659.1441969363368</v>
      </c>
      <c r="BW23" s="15">
        <f>'Agency North'!BX23+'Agency South'!BX23</f>
        <v>5757.7976645245253</v>
      </c>
      <c r="BX23" s="15">
        <f>'Agency North'!BY23+'Agency South'!BY23</f>
        <v>48026.024270184309</v>
      </c>
      <c r="BY23" s="15">
        <f>'Agency North'!BZ23+'Agency South'!BZ23</f>
        <v>34047.016171684751</v>
      </c>
      <c r="BZ23" s="15">
        <f>'Agency North'!CA23+'Agency South'!CA23</f>
        <v>36759.096634306399</v>
      </c>
      <c r="CA23" s="15">
        <f>'Agency North'!CB23+'Agency South'!CB23</f>
        <v>52787.591943458494</v>
      </c>
      <c r="CB23" s="15">
        <f>'Agency North'!CC23+'Agency South'!CC23</f>
        <v>30084.798469485035</v>
      </c>
      <c r="CC23" s="15">
        <f>'Agency North'!CD23+'Agency South'!CD23</f>
        <v>32507.970125057</v>
      </c>
      <c r="CD23" s="15">
        <f>'Agency North'!CE23+'Agency South'!CE23</f>
        <v>35702.229943743296</v>
      </c>
      <c r="CE23" s="15">
        <f>'Agency North'!CF23+'Agency South'!CF23</f>
        <v>32229.174043451399</v>
      </c>
      <c r="CF23" s="15">
        <f>'Agency North'!CG23+'Agency South'!CG23</f>
        <v>35498.761639058903</v>
      </c>
      <c r="CG23" s="96">
        <f>'Agency North'!CH23+'Agency South'!CH23</f>
        <v>38749.594513470067</v>
      </c>
      <c r="CH23" s="15">
        <f>'Agency North'!CI23+'Agency South'!CI23</f>
        <v>7393.891721493912</v>
      </c>
      <c r="CI23" s="15">
        <f>'Agency North'!CJ23+'Agency South'!CJ23</f>
        <v>7516.1755667284024</v>
      </c>
      <c r="CJ23" s="15">
        <f>'Agency North'!CK23+'Agency South'!CK23</f>
        <v>62660.056557631891</v>
      </c>
      <c r="CK23" s="15">
        <f>'Agency North'!CL23+'Agency South'!CL23</f>
        <v>44378.140095874653</v>
      </c>
      <c r="CL23" s="15">
        <f>'Agency North'!CM23+'Agency South'!CM23</f>
        <v>47850.136156688342</v>
      </c>
      <c r="CM23" s="15">
        <f>'Agency North'!CN23+'Agency South'!CN23</f>
        <v>68648.674610341608</v>
      </c>
      <c r="CN23" s="15">
        <f>'Agency North'!CO23+'Agency South'!CO23</f>
        <v>39123.934438519434</v>
      </c>
      <c r="CO23" s="15">
        <f>'Agency North'!CP23+'Agency South'!CP23</f>
        <v>42269.715556905212</v>
      </c>
      <c r="CP23" s="15">
        <f>'Agency North'!CQ23+'Agency South'!CQ23</f>
        <v>46397.068667771557</v>
      </c>
      <c r="CQ23" s="15">
        <f>'Agency North'!CR23+'Agency South'!CR23</f>
        <v>42339.831112193599</v>
      </c>
      <c r="CR23" s="15">
        <f>'Agency North'!CS23+'Agency South'!CS23</f>
        <v>47015.997612868028</v>
      </c>
      <c r="CS23" s="96">
        <f>'Agency North'!CT23+'Agency South'!CT23</f>
        <v>51299.809819321461</v>
      </c>
    </row>
    <row r="24" spans="1:97" s="15" customFormat="1" x14ac:dyDescent="0.25">
      <c r="A24" s="15" t="s">
        <v>6</v>
      </c>
      <c r="B24" s="15">
        <f>'Agency North'!C24+'Agency South'!C24</f>
        <v>1833.4189999999999</v>
      </c>
      <c r="C24" s="15">
        <f>'Agency North'!D24+'Agency South'!D24</f>
        <v>1845.8719999999989</v>
      </c>
      <c r="D24" s="15">
        <f>'Agency North'!E24+'Agency South'!E24</f>
        <v>2152.123</v>
      </c>
      <c r="E24" s="15">
        <f>'Agency North'!F24+'Agency South'!F24</f>
        <v>3245.8809999999999</v>
      </c>
      <c r="F24" s="15">
        <f>'Agency North'!G24+'Agency South'!G24</f>
        <v>3462.1035000000002</v>
      </c>
      <c r="G24" s="15">
        <f>'Agency North'!H24+'Agency South'!H24</f>
        <v>3583.7950000000001</v>
      </c>
      <c r="H24" s="15">
        <f>'Agency North'!I24+'Agency South'!I24</f>
        <v>3607.2930000000001</v>
      </c>
      <c r="I24" s="15">
        <f>'Agency North'!J24+'Agency South'!J24</f>
        <v>2551.8900000000003</v>
      </c>
      <c r="J24" s="15">
        <f>'Agency North'!K24+'Agency South'!K24</f>
        <v>4640.3310000000001</v>
      </c>
      <c r="K24" s="15">
        <f>'Agency North'!L24+'Agency South'!L24</f>
        <v>4692.4780000000001</v>
      </c>
      <c r="L24" s="15">
        <f>'Agency North'!M24+'Agency South'!M24</f>
        <v>3067.681</v>
      </c>
      <c r="M24" s="96">
        <f>'Agency North'!N24+'Agency South'!N24</f>
        <v>8836.2370000000101</v>
      </c>
      <c r="N24" s="269">
        <f>'Agency North'!O24+'Agency South'!O24</f>
        <v>1892.0679999999979</v>
      </c>
      <c r="O24" s="269">
        <f>'Agency North'!P24+'Agency South'!P24</f>
        <v>1061.71</v>
      </c>
      <c r="P24" s="269">
        <f>'Agency North'!Q24+'Agency South'!Q24</f>
        <v>1584.623</v>
      </c>
      <c r="Q24" s="269">
        <f>'Agency North'!R24+'Agency South'!R24</f>
        <v>3938.538</v>
      </c>
      <c r="R24" s="269">
        <f>'Agency North'!S24+'Agency South'!S24</f>
        <v>3667.857</v>
      </c>
      <c r="S24" s="269">
        <f>'Agency North'!T24+'Agency South'!T24</f>
        <v>6452.6640000000007</v>
      </c>
      <c r="T24" s="269">
        <f>'Agency North'!U24+'Agency South'!U24</f>
        <v>5352.9589999999998</v>
      </c>
      <c r="U24" s="269">
        <f>'Agency North'!V24+'Agency South'!V24</f>
        <v>3978.529</v>
      </c>
      <c r="V24" s="15">
        <f>'Agency North'!W24+'Agency South'!W24</f>
        <v>7996.2820000000202</v>
      </c>
      <c r="W24" s="15">
        <f>'Agency North'!X24+'Agency South'!X24</f>
        <v>7832.3809999999994</v>
      </c>
      <c r="X24" s="15">
        <f>'Agency North'!Y24+'Agency South'!Y24</f>
        <v>8536.5800000000108</v>
      </c>
      <c r="Y24" s="96">
        <f>'Agency North'!Z24+'Agency South'!Z24</f>
        <v>10129.290000000021</v>
      </c>
      <c r="Z24" s="15">
        <f>'Agency North'!AA24+'Agency South'!AA24</f>
        <v>3546.127</v>
      </c>
      <c r="AA24" s="15">
        <f>'Agency North'!AB24+'Agency South'!AB24</f>
        <v>2647.5230000000001</v>
      </c>
      <c r="AB24" s="15">
        <f>'Agency North'!AC24+'Agency South'!AC24</f>
        <v>7056.42</v>
      </c>
      <c r="AC24" s="15">
        <f>'Agency North'!AD24+'Agency South'!AD24</f>
        <v>5407.6</v>
      </c>
      <c r="AD24" s="15">
        <f>'Agency North'!AE24+'Agency South'!AE24</f>
        <v>5843.96</v>
      </c>
      <c r="AE24" s="15">
        <f>'Agency North'!AF24+'Agency South'!AF24</f>
        <v>4276.42</v>
      </c>
      <c r="AF24" s="15">
        <f>'Agency North'!AG24+'Agency South'!AG24</f>
        <v>5405.5</v>
      </c>
      <c r="AG24" s="15">
        <f>'Agency North'!AH24+'Agency South'!AH24</f>
        <v>5442.7408930980591</v>
      </c>
      <c r="AH24" s="15">
        <f>'Agency North'!AI24+'Agency South'!AI24</f>
        <v>6528.6096515393929</v>
      </c>
      <c r="AI24" s="15">
        <f>'Agency North'!AJ24+'Agency South'!AJ24</f>
        <v>7230.726711312007</v>
      </c>
      <c r="AJ24" s="15">
        <f>'Agency North'!AK24+'Agency South'!AK24</f>
        <v>6091.9851379705578</v>
      </c>
      <c r="AK24" s="96">
        <f>'Agency North'!AL24+'Agency South'!AL24</f>
        <v>7551.8337965117735</v>
      </c>
      <c r="AL24" s="15">
        <f>'Agency North'!AM24+'Agency South'!AM24</f>
        <v>5145.1076541646362</v>
      </c>
      <c r="AM24" s="15">
        <f>'Agency North'!AN24+'Agency South'!AN24</f>
        <v>1903.7501853836955</v>
      </c>
      <c r="AN24" s="15">
        <f>'Agency North'!AO24+'Agency South'!AO24</f>
        <v>4454.7882917842235</v>
      </c>
      <c r="AO24" s="15">
        <f>'Agency North'!AP24+'Agency South'!AP24</f>
        <v>9223.9629413040457</v>
      </c>
      <c r="AP24" s="15">
        <f>'Agency North'!AQ24+'Agency South'!AQ24</f>
        <v>8459.3112926720678</v>
      </c>
      <c r="AQ24" s="15">
        <f>'Agency North'!AR24+'Agency South'!AR24</f>
        <v>8321.375129102209</v>
      </c>
      <c r="AR24" s="15">
        <f>'Agency North'!AS24+'Agency South'!AS24</f>
        <v>9883.9055552919817</v>
      </c>
      <c r="AS24" s="15">
        <f>'Agency North'!AT24+'Agency South'!AT24</f>
        <v>9163.5515615126897</v>
      </c>
      <c r="AT24" s="15">
        <f>'Agency North'!AU24+'Agency South'!AU24</f>
        <v>10729.881849560581</v>
      </c>
      <c r="AU24" s="15">
        <f>'Agency North'!AV24+'Agency South'!AV24</f>
        <v>11103.660417432395</v>
      </c>
      <c r="AV24" s="15">
        <f>'Agency North'!AW24+'Agency South'!AW24</f>
        <v>10046.630581812842</v>
      </c>
      <c r="AW24" s="96">
        <f>'Agency North'!AX24+'Agency South'!AX24</f>
        <v>11772.674884648161</v>
      </c>
      <c r="AX24" s="15">
        <f>'Agency North'!AY24+'Agency South'!AY24</f>
        <v>6793.0638860668805</v>
      </c>
      <c r="AY24" s="15">
        <f>'Agency North'!AZ24+'Agency South'!AZ24</f>
        <v>2504.1001355139651</v>
      </c>
      <c r="AZ24" s="15">
        <f>'Agency North'!BA24+'Agency South'!BA24</f>
        <v>6113.4262072509027</v>
      </c>
      <c r="BA24" s="15">
        <f>'Agency North'!BB24+'Agency South'!BB24</f>
        <v>13572.077420950398</v>
      </c>
      <c r="BB24" s="15">
        <f>'Agency North'!BC24+'Agency South'!BC24</f>
        <v>12680.092094681338</v>
      </c>
      <c r="BC24" s="15">
        <f>'Agency North'!BD24+'Agency South'!BD24</f>
        <v>11578.091424129318</v>
      </c>
      <c r="BD24" s="15">
        <f>'Agency North'!BE24+'Agency South'!BE24</f>
        <v>13250.530723469255</v>
      </c>
      <c r="BE24" s="15">
        <f>'Agency North'!BF24+'Agency South'!BF24</f>
        <v>13555.854766940536</v>
      </c>
      <c r="BF24" s="15">
        <f>'Agency North'!BG24+'Agency South'!BG24</f>
        <v>14737.397770090323</v>
      </c>
      <c r="BG24" s="15">
        <f>'Agency North'!BH24+'Agency South'!BH24</f>
        <v>14800.713206508281</v>
      </c>
      <c r="BH24" s="15">
        <f>'Agency North'!BI24+'Agency South'!BI24</f>
        <v>14788.834944405577</v>
      </c>
      <c r="BI24" s="96">
        <f>'Agency North'!BJ24+'Agency South'!BJ24</f>
        <v>16131.708343990402</v>
      </c>
      <c r="BJ24" s="15">
        <f>'Agency North'!BK24+'Agency South'!BK24</f>
        <v>8952.2284591501048</v>
      </c>
      <c r="BK24" s="15">
        <f>'Agency North'!BL24+'Agency South'!BL24</f>
        <v>3272.5646707031929</v>
      </c>
      <c r="BL24" s="15">
        <f>'Agency North'!BM24+'Agency South'!BM24</f>
        <v>7989.5238806567577</v>
      </c>
      <c r="BM24" s="15">
        <f>'Agency North'!BN24+'Agency South'!BN24</f>
        <v>17346.736790451767</v>
      </c>
      <c r="BN24" s="15">
        <f>'Agency North'!BO24+'Agency South'!BO24</f>
        <v>16177.567292283878</v>
      </c>
      <c r="BO24" s="15">
        <f>'Agency North'!BP24+'Agency South'!BP24</f>
        <v>14684.005011071495</v>
      </c>
      <c r="BP24" s="15">
        <f>'Agency North'!BQ24+'Agency South'!BQ24</f>
        <v>16450.060086171874</v>
      </c>
      <c r="BQ24" s="15">
        <f>'Agency North'!BR24+'Agency South'!BR24</f>
        <v>16939.101531480479</v>
      </c>
      <c r="BR24" s="15">
        <f>'Agency North'!BS24+'Agency South'!BS24</f>
        <v>18508.877342747932</v>
      </c>
      <c r="BS24" s="15">
        <f>'Agency North'!BT24+'Agency South'!BT24</f>
        <v>18043.627720293589</v>
      </c>
      <c r="BT24" s="15">
        <f>'Agency North'!BU24+'Agency South'!BU24</f>
        <v>18099.247051172184</v>
      </c>
      <c r="BU24" s="96">
        <f>'Agency North'!BV24+'Agency South'!BV24</f>
        <v>19654.308194824553</v>
      </c>
      <c r="BV24" s="15">
        <f>'Agency North'!BW24+'Agency South'!BW24</f>
        <v>10852.285546534285</v>
      </c>
      <c r="BW24" s="15">
        <f>'Agency North'!BX24+'Agency South'!BX24</f>
        <v>4163.8543839385493</v>
      </c>
      <c r="BX24" s="15">
        <f>'Agency North'!BY24+'Agency South'!BY24</f>
        <v>10159.192931764674</v>
      </c>
      <c r="BY24" s="15">
        <f>'Agency North'!BZ24+'Agency South'!BZ24</f>
        <v>22077.983158207506</v>
      </c>
      <c r="BZ24" s="15">
        <f>'Agency North'!CA24+'Agency South'!CA24</f>
        <v>21089.571738369385</v>
      </c>
      <c r="CA24" s="15">
        <f>'Agency North'!CB24+'Agency South'!CB24</f>
        <v>19096.813545686782</v>
      </c>
      <c r="CB24" s="15">
        <f>'Agency North'!CC24+'Agency South'!CC24</f>
        <v>21414.560459422395</v>
      </c>
      <c r="CC24" s="15">
        <f>'Agency North'!CD24+'Agency South'!CD24</f>
        <v>22522.453863375827</v>
      </c>
      <c r="CD24" s="15">
        <f>'Agency North'!CE24+'Agency South'!CE24</f>
        <v>24563.967331320393</v>
      </c>
      <c r="CE24" s="15">
        <f>'Agency North'!CF24+'Agency South'!CF24</f>
        <v>23915.762318624875</v>
      </c>
      <c r="CF24" s="15">
        <f>'Agency North'!CG24+'Agency South'!CG24</f>
        <v>24466.427415121107</v>
      </c>
      <c r="CG24" s="96">
        <f>'Agency North'!CH24+'Agency South'!CH24</f>
        <v>26507.626181568412</v>
      </c>
      <c r="CH24" s="15">
        <f>'Agency North'!CI24+'Agency South'!CI24</f>
        <v>14243.616138547157</v>
      </c>
      <c r="CI24" s="15">
        <f>'Agency North'!CJ24+'Agency South'!CJ24</f>
        <v>5437.4655696904483</v>
      </c>
      <c r="CJ24" s="15">
        <f>'Agency North'!CK24+'Agency South'!CK24</f>
        <v>13248.004058375733</v>
      </c>
      <c r="CK24" s="15">
        <f>'Agency North'!CL24+'Agency South'!CL24</f>
        <v>28818.059390861767</v>
      </c>
      <c r="CL24" s="15">
        <f>'Agency North'!CM24+'Agency South'!CM24</f>
        <v>27517.18952253243</v>
      </c>
      <c r="CM24" s="15">
        <f>'Agency North'!CN24+'Agency South'!CN24</f>
        <v>24890.989166113155</v>
      </c>
      <c r="CN24" s="15">
        <f>'Agency North'!CO24+'Agency South'!CO24</f>
        <v>27898.432068022139</v>
      </c>
      <c r="CO24" s="15">
        <f>'Agency North'!CP24+'Agency South'!CP24</f>
        <v>29315.240196152961</v>
      </c>
      <c r="CP24" s="15">
        <f>'Agency North'!CQ24+'Agency South'!CQ24</f>
        <v>31953.0450851938</v>
      </c>
      <c r="CQ24" s="15">
        <f>'Agency North'!CR24+'Agency South'!CR24</f>
        <v>31391.5604730046</v>
      </c>
      <c r="CR24" s="15">
        <f>'Agency North'!CS24+'Agency South'!CS24</f>
        <v>32432.462772307757</v>
      </c>
      <c r="CS24" s="96">
        <f>'Agency North'!CT24+'Agency South'!CT24</f>
        <v>35121.313121768835</v>
      </c>
    </row>
    <row r="25" spans="1:97" s="15" customFormat="1" x14ac:dyDescent="0.25">
      <c r="A25" s="15" t="s">
        <v>7</v>
      </c>
      <c r="B25" s="15">
        <f>'Agency North'!C25+'Agency South'!C25</f>
        <v>2138.857</v>
      </c>
      <c r="C25" s="15">
        <f>'Agency North'!D25+'Agency South'!D25</f>
        <v>2025.3710000000001</v>
      </c>
      <c r="D25" s="15">
        <f>'Agency North'!E25+'Agency South'!E25</f>
        <v>4003.261</v>
      </c>
      <c r="E25" s="15">
        <f>'Agency North'!F25+'Agency South'!F25</f>
        <v>2267.1480000000001</v>
      </c>
      <c r="F25" s="15">
        <f>'Agency North'!G25+'Agency South'!G25</f>
        <v>2507.89</v>
      </c>
      <c r="G25" s="15">
        <f>'Agency North'!H25+'Agency South'!H25</f>
        <v>5719.6979999999903</v>
      </c>
      <c r="H25" s="15">
        <f>'Agency North'!I25+'Agency South'!I25</f>
        <v>4692.2430000000004</v>
      </c>
      <c r="I25" s="15">
        <f>'Agency North'!J25+'Agency South'!J25</f>
        <v>2581.433</v>
      </c>
      <c r="J25" s="15">
        <f>'Agency North'!K25+'Agency South'!K25</f>
        <v>5623.4359999999997</v>
      </c>
      <c r="K25" s="15">
        <f>'Agency North'!L25+'Agency South'!L25</f>
        <v>4675.3940000000002</v>
      </c>
      <c r="L25" s="15">
        <f>'Agency North'!M25+'Agency South'!M25</f>
        <v>7509.3860000000004</v>
      </c>
      <c r="M25" s="96">
        <f>'Agency North'!N25+'Agency South'!N25</f>
        <v>7476.3194999999996</v>
      </c>
      <c r="N25" s="269">
        <f>'Agency North'!O25+'Agency South'!O25</f>
        <v>2336.337</v>
      </c>
      <c r="O25" s="269">
        <f>'Agency North'!P25+'Agency South'!P25</f>
        <v>3415.6980000000003</v>
      </c>
      <c r="P25" s="269">
        <f>'Agency North'!Q25+'Agency South'!Q25</f>
        <v>5114.1030000000001</v>
      </c>
      <c r="Q25" s="269">
        <f>'Agency North'!R25+'Agency South'!R25</f>
        <v>2133.2659999999992</v>
      </c>
      <c r="R25" s="269">
        <f>'Agency North'!S25+'Agency South'!S25</f>
        <v>4489.7569999999996</v>
      </c>
      <c r="S25" s="269">
        <f>'Agency North'!T25+'Agency South'!T25</f>
        <v>6619.0450000000001</v>
      </c>
      <c r="T25" s="269">
        <f>'Agency North'!U25+'Agency South'!U25</f>
        <v>5448.5640000000003</v>
      </c>
      <c r="U25" s="269">
        <f>'Agency North'!V25+'Agency South'!V25</f>
        <v>6037.7960000000094</v>
      </c>
      <c r="V25" s="15">
        <f>'Agency North'!W25+'Agency South'!W25</f>
        <v>8443.2695000000003</v>
      </c>
      <c r="W25" s="15">
        <f>'Agency North'!X25+'Agency South'!X25</f>
        <v>5178.5619999999999</v>
      </c>
      <c r="X25" s="15">
        <f>'Agency North'!Y25+'Agency South'!Y25</f>
        <v>10998.69850000002</v>
      </c>
      <c r="Y25" s="96">
        <f>'Agency North'!Z25+'Agency South'!Z25</f>
        <v>22703.76300000013</v>
      </c>
      <c r="Z25" s="15">
        <f>'Agency North'!AA25+'Agency South'!AA25</f>
        <v>6171.4570000000003</v>
      </c>
      <c r="AA25" s="15">
        <f>'Agency North'!AB25+'Agency South'!AB25</f>
        <v>9958.8110000000088</v>
      </c>
      <c r="AB25" s="15">
        <f>'Agency North'!AC25+'Agency South'!AC25</f>
        <v>6642.41</v>
      </c>
      <c r="AC25" s="15">
        <f>'Agency North'!AD25+'Agency South'!AD25</f>
        <v>4337.8999999999996</v>
      </c>
      <c r="AD25" s="15">
        <f>'Agency North'!AE25+'Agency South'!AE25</f>
        <v>4948.32</v>
      </c>
      <c r="AE25" s="15">
        <f>'Agency North'!AF25+'Agency South'!AF25</f>
        <v>6118.41</v>
      </c>
      <c r="AF25" s="15">
        <f>'Agency North'!AG25+'Agency South'!AG25</f>
        <v>6083.01</v>
      </c>
      <c r="AG25" s="15">
        <f>'Agency North'!AH25+'Agency South'!AH25</f>
        <v>4903.4537212597616</v>
      </c>
      <c r="AH25" s="15">
        <f>'Agency North'!AI25+'Agency South'!AI25</f>
        <v>3666.2144457969039</v>
      </c>
      <c r="AI25" s="15">
        <f>'Agency North'!AJ25+'Agency South'!AJ25</f>
        <v>3962.7550816710232</v>
      </c>
      <c r="AJ25" s="15">
        <f>'Agency North'!AK25+'Agency South'!AK25</f>
        <v>5056.7360639273247</v>
      </c>
      <c r="AK25" s="96">
        <f>'Agency North'!AL25+'Agency South'!AL25</f>
        <v>4194.4459863671254</v>
      </c>
      <c r="AL25" s="15">
        <f>'Agency North'!AM25+'Agency South'!AM25</f>
        <v>5126.4160963559152</v>
      </c>
      <c r="AM25" s="15">
        <f>'Agency North'!AN25+'Agency South'!AN25</f>
        <v>6003.803644266025</v>
      </c>
      <c r="AN25" s="15">
        <f>'Agency North'!AO25+'Agency South'!AO25</f>
        <v>2180.846113943303</v>
      </c>
      <c r="AO25" s="15">
        <f>'Agency North'!AP25+'Agency South'!AP25</f>
        <v>2028.4894181327966</v>
      </c>
      <c r="AP25" s="15">
        <f>'Agency North'!AQ25+'Agency South'!AQ25</f>
        <v>6415.670208659687</v>
      </c>
      <c r="AQ25" s="15">
        <f>'Agency North'!AR25+'Agency South'!AR25</f>
        <v>6570.6645237162702</v>
      </c>
      <c r="AR25" s="15">
        <f>'Agency North'!AS25+'Agency South'!AS25</f>
        <v>7258.1127721517896</v>
      </c>
      <c r="AS25" s="15">
        <f>'Agency North'!AT25+'Agency South'!AT25</f>
        <v>8333.5628889934906</v>
      </c>
      <c r="AT25" s="15">
        <f>'Agency North'!AU25+'Agency South'!AU25</f>
        <v>7409.1099582573224</v>
      </c>
      <c r="AU25" s="15">
        <f>'Agency North'!AV25+'Agency South'!AV25</f>
        <v>7694.2544099993929</v>
      </c>
      <c r="AV25" s="15">
        <f>'Agency North'!AW25+'Agency South'!AW25</f>
        <v>9142.7353001003939</v>
      </c>
      <c r="AW25" s="96">
        <f>'Agency North'!AX25+'Agency South'!AX25</f>
        <v>8122.7956285282235</v>
      </c>
      <c r="AX25" s="15">
        <f>'Agency North'!AY25+'Agency South'!AY25</f>
        <v>7649.7327215152782</v>
      </c>
      <c r="AY25" s="15">
        <f>'Agency North'!AZ25+'Agency South'!AZ25</f>
        <v>8139.8604182680465</v>
      </c>
      <c r="AZ25" s="15">
        <f>'Agency North'!BA25+'Agency South'!BA25</f>
        <v>2958.5546977918511</v>
      </c>
      <c r="BA25" s="15">
        <f>'Agency North'!BB25+'Agency South'!BB25</f>
        <v>2682.9566050038975</v>
      </c>
      <c r="BB25" s="15">
        <f>'Agency North'!BC25+'Agency South'!BC25</f>
        <v>9418.1639126812661</v>
      </c>
      <c r="BC25" s="15">
        <f>'Agency North'!BD25+'Agency South'!BD25</f>
        <v>9525.2594956664962</v>
      </c>
      <c r="BD25" s="15">
        <f>'Agency North'!BE25+'Agency South'!BE25</f>
        <v>9999.2732589593306</v>
      </c>
      <c r="BE25" s="15">
        <f>'Agency North'!BF25+'Agency South'!BF25</f>
        <v>11015.976381572513</v>
      </c>
      <c r="BF25" s="15">
        <f>'Agency North'!BG25+'Agency South'!BG25</f>
        <v>10552.615512282206</v>
      </c>
      <c r="BG25" s="15">
        <f>'Agency North'!BH25+'Agency South'!BH25</f>
        <v>10376.797932327623</v>
      </c>
      <c r="BH25" s="15">
        <f>'Agency North'!BI25+'Agency South'!BI25</f>
        <v>11900.892321992445</v>
      </c>
      <c r="BI25" s="96">
        <f>'Agency North'!BJ25+'Agency South'!BJ25</f>
        <v>11469.250749039142</v>
      </c>
      <c r="BJ25" s="15">
        <f>'Agency North'!BK25+'Agency South'!BK25</f>
        <v>9863.493917046244</v>
      </c>
      <c r="BK25" s="15">
        <f>'Agency North'!BL25+'Agency South'!BL25</f>
        <v>10663.430259255991</v>
      </c>
      <c r="BL25" s="15">
        <f>'Agency North'!BM25+'Agency South'!BM25</f>
        <v>3896.8582190526649</v>
      </c>
      <c r="BM25" s="15">
        <f>'Agency North'!BN25+'Agency South'!BN25</f>
        <v>3572.7383830647623</v>
      </c>
      <c r="BN25" s="15">
        <f>'Agency North'!BO25+'Agency South'!BO25</f>
        <v>12141.29768711951</v>
      </c>
      <c r="BO25" s="15">
        <f>'Agency North'!BP25+'Agency South'!BP25</f>
        <v>12226.238424439722</v>
      </c>
      <c r="BP25" s="15">
        <f>'Agency North'!BQ25+'Agency South'!BQ25</f>
        <v>12873.833614883129</v>
      </c>
      <c r="BQ25" s="15">
        <f>'Agency North'!BR25+'Agency South'!BR25</f>
        <v>13653.937823738506</v>
      </c>
      <c r="BR25" s="15">
        <f>'Agency North'!BS25+'Agency South'!BS25</f>
        <v>13420.79988696894</v>
      </c>
      <c r="BS25" s="15">
        <f>'Agency North'!BT25+'Agency South'!BT25</f>
        <v>13136.946218407998</v>
      </c>
      <c r="BT25" s="15">
        <f>'Agency North'!BU25+'Agency South'!BU25</f>
        <v>14487.491939770443</v>
      </c>
      <c r="BU25" s="96">
        <f>'Agency North'!BV25+'Agency South'!BV25</f>
        <v>14111.128336640715</v>
      </c>
      <c r="BV25" s="15">
        <f>'Agency North'!BW25+'Agency South'!BW25</f>
        <v>12314.378174762111</v>
      </c>
      <c r="BW25" s="15">
        <f>'Agency North'!BX25+'Agency South'!BX25</f>
        <v>12909.372796844538</v>
      </c>
      <c r="BX25" s="15">
        <f>'Agency North'!BY25+'Agency South'!BY25</f>
        <v>4995.7626178266082</v>
      </c>
      <c r="BY25" s="15">
        <f>'Agency North'!BZ25+'Agency South'!BZ25</f>
        <v>4577.7109305805316</v>
      </c>
      <c r="BZ25" s="15">
        <f>'Agency North'!CA25+'Agency South'!CA25</f>
        <v>15581.33228662996</v>
      </c>
      <c r="CA25" s="15">
        <f>'Agency North'!CB25+'Agency South'!CB25</f>
        <v>16035.560257534911</v>
      </c>
      <c r="CB25" s="15">
        <f>'Agency North'!CC25+'Agency South'!CC25</f>
        <v>16836.707694281606</v>
      </c>
      <c r="CC25" s="15">
        <f>'Agency North'!CD25+'Agency South'!CD25</f>
        <v>17978.036951266153</v>
      </c>
      <c r="CD25" s="15">
        <f>'Agency North'!CE25+'Agency South'!CE25</f>
        <v>17915.88415698165</v>
      </c>
      <c r="CE25" s="15">
        <f>'Agency North'!CF25+'Agency South'!CF25</f>
        <v>17511.372546348292</v>
      </c>
      <c r="CF25" s="15">
        <f>'Agency North'!CG25+'Agency South'!CG25</f>
        <v>19342.411268640295</v>
      </c>
      <c r="CG25" s="96">
        <f>'Agency North'!CH25+'Agency South'!CH25</f>
        <v>19122.574512516316</v>
      </c>
      <c r="CH25" s="15">
        <f>'Agency North'!CI25+'Agency South'!CI25</f>
        <v>16197.722098151324</v>
      </c>
      <c r="CI25" s="15">
        <f>'Agency North'!CJ25+'Agency South'!CJ25</f>
        <v>16953.80790216455</v>
      </c>
      <c r="CJ25" s="15">
        <f>'Agency North'!CK25+'Agency South'!CK25</f>
        <v>6528.7322060459828</v>
      </c>
      <c r="CK25" s="15">
        <f>'Agency North'!CL25+'Agency South'!CL25</f>
        <v>5974.0334766347751</v>
      </c>
      <c r="CL25" s="15">
        <f>'Agency North'!CM25+'Agency South'!CM25</f>
        <v>20358.861781567593</v>
      </c>
      <c r="CM25" s="15">
        <f>'Agency North'!CN25+'Agency South'!CN25</f>
        <v>20937.620068625198</v>
      </c>
      <c r="CN25" s="15">
        <f>'Agency North'!CO25+'Agency South'!CO25</f>
        <v>21959.612084095505</v>
      </c>
      <c r="CO25" s="15">
        <f>'Agency North'!CP25+'Agency South'!CP25</f>
        <v>23435.786623395787</v>
      </c>
      <c r="CP25" s="15">
        <f>'Agency North'!CQ25+'Agency South'!CQ25</f>
        <v>23338.835066731746</v>
      </c>
      <c r="CQ25" s="15">
        <f>'Agency North'!CR25+'Agency South'!CR25</f>
        <v>22941.423162554624</v>
      </c>
      <c r="CR25" s="15">
        <f>'Agency North'!CS25+'Agency South'!CS25</f>
        <v>25675.228314701515</v>
      </c>
      <c r="CS25" s="96">
        <f>'Agency North'!CT25+'Agency South'!CT25</f>
        <v>25370.005674743144</v>
      </c>
    </row>
    <row r="26" spans="1:97" s="15" customFormat="1" x14ac:dyDescent="0.25">
      <c r="A26" s="15" t="s">
        <v>8</v>
      </c>
      <c r="B26" s="15">
        <f>'Agency North'!C26+'Agency South'!C26</f>
        <v>892.84500000000003</v>
      </c>
      <c r="C26" s="15">
        <f>'Agency North'!D26+'Agency South'!D26</f>
        <v>1141.2380000000001</v>
      </c>
      <c r="D26" s="15">
        <f>'Agency North'!E26+'Agency South'!E26</f>
        <v>2651.183</v>
      </c>
      <c r="E26" s="15">
        <f>'Agency North'!F26+'Agency South'!F26</f>
        <v>3955.297</v>
      </c>
      <c r="F26" s="15">
        <f>'Agency North'!G26+'Agency South'!G26</f>
        <v>3118.8090000000002</v>
      </c>
      <c r="G26" s="15">
        <f>'Agency North'!H26+'Agency South'!H26</f>
        <v>2872.9290000000001</v>
      </c>
      <c r="H26" s="15">
        <f>'Agency North'!I26+'Agency South'!I26</f>
        <v>3602.7525000000001</v>
      </c>
      <c r="I26" s="15">
        <f>'Agency North'!J26+'Agency South'!J26</f>
        <v>2927.777</v>
      </c>
      <c r="J26" s="15">
        <f>'Agency North'!K26+'Agency South'!K26</f>
        <v>4745.6809999999896</v>
      </c>
      <c r="K26" s="15">
        <f>'Agency North'!L26+'Agency South'!L26</f>
        <v>3822.6244999999999</v>
      </c>
      <c r="L26" s="15">
        <f>'Agency North'!M26+'Agency South'!M26</f>
        <v>5850.9989999999998</v>
      </c>
      <c r="M26" s="96">
        <f>'Agency North'!N26+'Agency South'!N26</f>
        <v>8437.9279999999999</v>
      </c>
      <c r="N26" s="269">
        <f>'Agency North'!O26+'Agency South'!O26</f>
        <v>1984.9610000000002</v>
      </c>
      <c r="O26" s="269">
        <f>'Agency North'!P26+'Agency South'!P26</f>
        <v>1746.779</v>
      </c>
      <c r="P26" s="269">
        <f>'Agency North'!Q26+'Agency South'!Q26</f>
        <v>5648.0219999999999</v>
      </c>
      <c r="Q26" s="269">
        <f>'Agency North'!R26+'Agency South'!R26</f>
        <v>5598.7109999999993</v>
      </c>
      <c r="R26" s="269">
        <f>'Agency North'!S26+'Agency South'!S26</f>
        <v>2982.6890000000003</v>
      </c>
      <c r="S26" s="269">
        <f>'Agency North'!T26+'Agency South'!T26</f>
        <v>2686.616</v>
      </c>
      <c r="T26" s="269">
        <f>'Agency North'!U26+'Agency South'!U26</f>
        <v>2630.8220000000001</v>
      </c>
      <c r="U26" s="269">
        <f>'Agency North'!V26+'Agency South'!V26</f>
        <v>3954.4870000000001</v>
      </c>
      <c r="V26" s="15">
        <f>'Agency North'!W26+'Agency South'!W26</f>
        <v>6037.6844999999994</v>
      </c>
      <c r="W26" s="15">
        <f>'Agency North'!X26+'Agency South'!X26</f>
        <v>6882.4295000000002</v>
      </c>
      <c r="X26" s="15">
        <f>'Agency North'!Y26+'Agency South'!Y26</f>
        <v>4610.6565000000001</v>
      </c>
      <c r="Y26" s="96">
        <f>'Agency North'!Z26+'Agency South'!Z26</f>
        <v>9361.8205000000198</v>
      </c>
      <c r="Z26" s="15">
        <f>'Agency North'!AA26+'Agency South'!AA26</f>
        <v>2961.2905000000001</v>
      </c>
      <c r="AA26" s="15">
        <f>'Agency North'!AB26+'Agency South'!AB26</f>
        <v>6837.1260000000002</v>
      </c>
      <c r="AB26" s="15">
        <f>'Agency North'!AC26+'Agency South'!AC26</f>
        <v>10339.25</v>
      </c>
      <c r="AC26" s="15">
        <f>'Agency North'!AD26+'Agency South'!AD26</f>
        <v>3249.18</v>
      </c>
      <c r="AD26" s="15">
        <f>'Agency North'!AE26+'Agency South'!AE26</f>
        <v>2678.03</v>
      </c>
      <c r="AE26" s="15">
        <f>'Agency North'!AF26+'Agency South'!AF26</f>
        <v>2477.69</v>
      </c>
      <c r="AF26" s="15">
        <f>'Agency North'!AG26+'Agency South'!AG26</f>
        <v>2726.22</v>
      </c>
      <c r="AG26" s="15">
        <f>'Agency North'!AH26+'Agency South'!AH26</f>
        <v>6733.5482000493921</v>
      </c>
      <c r="AH26" s="15">
        <f>'Agency North'!AI26+'Agency South'!AI26</f>
        <v>8284.490376954318</v>
      </c>
      <c r="AI26" s="15">
        <f>'Agency North'!AJ26+'Agency South'!AJ26</f>
        <v>8016.7561633434198</v>
      </c>
      <c r="AJ26" s="15">
        <f>'Agency North'!AK26+'Agency South'!AK26</f>
        <v>9015.6292532349671</v>
      </c>
      <c r="AK26" s="96">
        <f>'Agency North'!AL26+'Agency South'!AL26</f>
        <v>9717.0592698092951</v>
      </c>
      <c r="AL26" s="15">
        <f>'Agency North'!AM26+'Agency South'!AM26</f>
        <v>5726.5454332886256</v>
      </c>
      <c r="AM26" s="15">
        <f>'Agency North'!AN26+'Agency South'!AN26</f>
        <v>10279.7232381207</v>
      </c>
      <c r="AN26" s="15">
        <f>'Agency North'!AO26+'Agency South'!AO26</f>
        <v>17624.787601374217</v>
      </c>
      <c r="AO26" s="15">
        <f>'Agency North'!AP26+'Agency South'!AP26</f>
        <v>8246.2490708626719</v>
      </c>
      <c r="AP26" s="15">
        <f>'Agency North'!AQ26+'Agency South'!AQ26</f>
        <v>5358.3246240258459</v>
      </c>
      <c r="AQ26" s="15">
        <f>'Agency North'!AR26+'Agency South'!AR26</f>
        <v>7017.3033719167452</v>
      </c>
      <c r="AR26" s="15">
        <f>'Agency North'!AS26+'Agency South'!AS26</f>
        <v>10368.651515904485</v>
      </c>
      <c r="AS26" s="15">
        <f>'Agency North'!AT26+'Agency South'!AT26</f>
        <v>13561.057853427166</v>
      </c>
      <c r="AT26" s="15">
        <f>'Agency North'!AU26+'Agency South'!AU26</f>
        <v>15047.769507458797</v>
      </c>
      <c r="AU26" s="15">
        <f>'Agency North'!AV26+'Agency South'!AV26</f>
        <v>14269.277939167843</v>
      </c>
      <c r="AV26" s="15">
        <f>'Agency North'!AW26+'Agency South'!AW26</f>
        <v>15344.054927072038</v>
      </c>
      <c r="AW26" s="96">
        <f>'Agency North'!AX26+'Agency South'!AX26</f>
        <v>16513.252689453406</v>
      </c>
      <c r="AX26" s="15">
        <f>'Agency North'!AY26+'Agency South'!AY26</f>
        <v>8391.7610044711982</v>
      </c>
      <c r="AY26" s="15">
        <f>'Agency North'!AZ26+'Agency South'!AZ26</f>
        <v>15839.884799221894</v>
      </c>
      <c r="AZ26" s="15">
        <f>'Agency North'!BA26+'Agency South'!BA26</f>
        <v>25774.769421193672</v>
      </c>
      <c r="BA26" s="15">
        <f>'Agency North'!BB26+'Agency South'!BB26</f>
        <v>11788.648417593398</v>
      </c>
      <c r="BB26" s="15">
        <f>'Agency North'!BC26+'Agency South'!BC26</f>
        <v>7232.1246344894962</v>
      </c>
      <c r="BC26" s="15">
        <f>'Agency North'!BD26+'Agency South'!BD26</f>
        <v>9955.4215437436687</v>
      </c>
      <c r="BD26" s="15">
        <f>'Agency North'!BE26+'Agency South'!BE26</f>
        <v>15356.326693375111</v>
      </c>
      <c r="BE26" s="15">
        <f>'Agency North'!BF26+'Agency South'!BF26</f>
        <v>19454.151840268787</v>
      </c>
      <c r="BF26" s="15">
        <f>'Agency North'!BG26+'Agency South'!BG26</f>
        <v>20861.948670485719</v>
      </c>
      <c r="BG26" s="15">
        <f>'Agency North'!BH26+'Agency South'!BH26</f>
        <v>19797.429429382086</v>
      </c>
      <c r="BH26" s="15">
        <f>'Agency North'!BI26+'Agency South'!BI26</f>
        <v>21121.436320145946</v>
      </c>
      <c r="BI26" s="96">
        <f>'Agency North'!BJ26+'Agency South'!BJ26</f>
        <v>22543.249711173259</v>
      </c>
      <c r="BJ26" s="15">
        <f>'Agency North'!BK26+'Agency South'!BK26</f>
        <v>11245.713696516845</v>
      </c>
      <c r="BK26" s="15">
        <f>'Agency North'!BL26+'Agency South'!BL26</f>
        <v>20475.947176466525</v>
      </c>
      <c r="BL26" s="15">
        <f>'Agency North'!BM26+'Agency South'!BM26</f>
        <v>34604.444268417181</v>
      </c>
      <c r="BM26" s="15">
        <f>'Agency North'!BN26+'Agency South'!BN26</f>
        <v>15517.267041868552</v>
      </c>
      <c r="BN26" s="15">
        <f>'Agency North'!BO26+'Agency South'!BO26</f>
        <v>9604.711280459489</v>
      </c>
      <c r="BO26" s="15">
        <f>'Agency North'!BP26+'Agency South'!BP26</f>
        <v>12946.322421533852</v>
      </c>
      <c r="BP26" s="15">
        <f>'Agency North'!BQ26+'Agency South'!BQ26</f>
        <v>19849.677566121307</v>
      </c>
      <c r="BQ26" s="15">
        <f>'Agency North'!BR26+'Agency South'!BR26</f>
        <v>25169.61087503341</v>
      </c>
      <c r="BR26" s="15">
        <f>'Agency North'!BS26+'Agency South'!BS26</f>
        <v>26783.836756588702</v>
      </c>
      <c r="BS26" s="15">
        <f>'Agency North'!BT26+'Agency South'!BT26</f>
        <v>25195.431932623535</v>
      </c>
      <c r="BT26" s="15">
        <f>'Agency North'!BU26+'Agency South'!BU26</f>
        <v>26659.728131489926</v>
      </c>
      <c r="BU26" s="96">
        <f>'Agency North'!BV26+'Agency South'!BV26</f>
        <v>28076.489997538993</v>
      </c>
      <c r="BV26" s="15">
        <f>'Agency North'!BW26+'Agency South'!BW26</f>
        <v>14123.759344502565</v>
      </c>
      <c r="BW26" s="15">
        <f>'Agency North'!BX26+'Agency South'!BX26</f>
        <v>25657.852691377495</v>
      </c>
      <c r="BX26" s="15">
        <f>'Agency North'!BY26+'Agency South'!BY26</f>
        <v>42643.737374159879</v>
      </c>
      <c r="BY26" s="15">
        <f>'Agency North'!BZ26+'Agency South'!BZ26</f>
        <v>19188.817584873032</v>
      </c>
      <c r="BZ26" s="15">
        <f>'Agency North'!CA26+'Agency South'!CA26</f>
        <v>11913.946599968436</v>
      </c>
      <c r="CA26" s="15">
        <f>'Agency North'!CB26+'Agency South'!CB26</f>
        <v>16581.794052616366</v>
      </c>
      <c r="CB26" s="15">
        <f>'Agency North'!CC26+'Agency South'!CC26</f>
        <v>25512.768824384933</v>
      </c>
      <c r="CC26" s="15">
        <f>'Agency North'!CD26+'Agency South'!CD26</f>
        <v>32985.654089979231</v>
      </c>
      <c r="CD26" s="15">
        <f>'Agency North'!CE26+'Agency South'!CE26</f>
        <v>35228.985926066896</v>
      </c>
      <c r="CE26" s="15">
        <f>'Agency North'!CF26+'Agency South'!CF26</f>
        <v>33297.831057609525</v>
      </c>
      <c r="CF26" s="15">
        <f>'Agency North'!CG26+'Agency South'!CG26</f>
        <v>35501.27234604329</v>
      </c>
      <c r="CG26" s="96">
        <f>'Agency North'!CH26+'Agency South'!CH26</f>
        <v>37487.071125806287</v>
      </c>
      <c r="CH26" s="15">
        <f>'Agency North'!CI26+'Agency South'!CI26</f>
        <v>18435.619848844341</v>
      </c>
      <c r="CI26" s="15">
        <f>'Agency North'!CJ26+'Agency South'!CJ26</f>
        <v>33660.866354416925</v>
      </c>
      <c r="CJ26" s="15">
        <f>'Agency North'!CK26+'Agency South'!CK26</f>
        <v>56044.589556377148</v>
      </c>
      <c r="CK26" s="15">
        <f>'Agency North'!CL26+'Agency South'!CL26</f>
        <v>25196.705608919492</v>
      </c>
      <c r="CL26" s="15">
        <f>'Agency North'!CM26+'Agency South'!CM26</f>
        <v>15605.067767000339</v>
      </c>
      <c r="CM26" s="15">
        <f>'Agency North'!CN26+'Agency South'!CN26</f>
        <v>21658.184518778358</v>
      </c>
      <c r="CN26" s="15">
        <f>'Agency North'!CO26+'Agency South'!CO26</f>
        <v>33287.259018965211</v>
      </c>
      <c r="CO26" s="15">
        <f>'Agency North'!CP26+'Agency South'!CP26</f>
        <v>43056.027337300184</v>
      </c>
      <c r="CP26" s="15">
        <f>'Agency North'!CQ26+'Agency South'!CQ26</f>
        <v>45935.847752951158</v>
      </c>
      <c r="CQ26" s="15">
        <f>'Agency North'!CR26+'Agency South'!CR26</f>
        <v>43715.516108331263</v>
      </c>
      <c r="CR26" s="15">
        <f>'Agency North'!CS26+'Agency South'!CS26</f>
        <v>47156.209902435396</v>
      </c>
      <c r="CS26" s="96">
        <f>'Agency North'!CT26+'Agency South'!CT26</f>
        <v>49760.662448419607</v>
      </c>
    </row>
    <row r="27" spans="1:97" s="15" customFormat="1" x14ac:dyDescent="0.25">
      <c r="A27" s="15" t="s">
        <v>1</v>
      </c>
      <c r="B27" s="15">
        <f>'Agency North'!C27+'Agency South'!C27</f>
        <v>914.47900000000004</v>
      </c>
      <c r="C27" s="15">
        <f>'Agency North'!D27+'Agency South'!D27</f>
        <v>1213.105</v>
      </c>
      <c r="D27" s="15">
        <f>'Agency North'!E27+'Agency South'!E27</f>
        <v>1431.7315000000001</v>
      </c>
      <c r="E27" s="15">
        <f>'Agency North'!F27+'Agency South'!F27</f>
        <v>3355.0014999999999</v>
      </c>
      <c r="F27" s="15">
        <f>'Agency North'!G27+'Agency South'!G27</f>
        <v>2541.7690000000002</v>
      </c>
      <c r="G27" s="15">
        <f>'Agency North'!H27+'Agency South'!H27</f>
        <v>5312.2894999999999</v>
      </c>
      <c r="H27" s="15">
        <f>'Agency North'!I27+'Agency South'!I27</f>
        <v>4173.518</v>
      </c>
      <c r="I27" s="15">
        <f>'Agency North'!J27+'Agency South'!J27</f>
        <v>2275.2130000000002</v>
      </c>
      <c r="J27" s="15">
        <f>'Agency North'!K27+'Agency South'!K27</f>
        <v>5555.9755000000005</v>
      </c>
      <c r="K27" s="15">
        <f>'Agency North'!L27+'Agency South'!L27</f>
        <v>4704.2089999999998</v>
      </c>
      <c r="L27" s="15">
        <f>'Agency North'!M27+'Agency South'!M27</f>
        <v>7974.4080000000104</v>
      </c>
      <c r="M27" s="96">
        <f>'Agency North'!N27+'Agency South'!N27</f>
        <v>8764.4260000000104</v>
      </c>
      <c r="N27" s="269">
        <f>'Agency North'!O27+'Agency South'!O27</f>
        <v>1616.8400000000001</v>
      </c>
      <c r="O27" s="269">
        <f>'Agency North'!P27+'Agency South'!P27</f>
        <v>2068.085</v>
      </c>
      <c r="P27" s="269">
        <f>'Agency North'!Q27+'Agency South'!Q27</f>
        <v>5000.5460000000003</v>
      </c>
      <c r="Q27" s="269">
        <f>'Agency North'!R27+'Agency South'!R27</f>
        <v>3447.4809999999998</v>
      </c>
      <c r="R27" s="269">
        <f>'Agency North'!S27+'Agency South'!S27</f>
        <v>4656.9429999999993</v>
      </c>
      <c r="S27" s="269">
        <f>'Agency North'!T27+'Agency South'!T27</f>
        <v>5839.1910000000007</v>
      </c>
      <c r="T27" s="269">
        <f>'Agency North'!U27+'Agency South'!U27</f>
        <v>4157.2150000000001</v>
      </c>
      <c r="U27" s="269">
        <f>'Agency North'!V27+'Agency South'!V27</f>
        <v>3667.2645000000002</v>
      </c>
      <c r="V27" s="15">
        <f>'Agency North'!W27+'Agency South'!W27</f>
        <v>4619.116</v>
      </c>
      <c r="W27" s="15">
        <f>'Agency North'!X27+'Agency South'!X27</f>
        <v>3624.163</v>
      </c>
      <c r="X27" s="15">
        <f>'Agency North'!Y27+'Agency South'!Y27</f>
        <v>6912.0489999999991</v>
      </c>
      <c r="Y27" s="96">
        <f>'Agency North'!Z27+'Agency South'!Z27</f>
        <v>13800.907000000021</v>
      </c>
      <c r="Z27" s="15">
        <f>'Agency North'!AA27+'Agency South'!AA27</f>
        <v>992.26800000000003</v>
      </c>
      <c r="AA27" s="15">
        <f>'Agency North'!AB27+'Agency South'!AB27</f>
        <v>1700.1190000000001</v>
      </c>
      <c r="AB27" s="15">
        <f>'Agency North'!AC27+'Agency South'!AC27</f>
        <v>3432.09</v>
      </c>
      <c r="AC27" s="15">
        <f>'Agency North'!AD27+'Agency South'!AD27</f>
        <v>4359.2299999999996</v>
      </c>
      <c r="AD27" s="15">
        <f>'Agency North'!AE27+'Agency South'!AE27</f>
        <v>9286.26</v>
      </c>
      <c r="AE27" s="15">
        <f>'Agency North'!AF27+'Agency South'!AF27</f>
        <v>3614</v>
      </c>
      <c r="AF27" s="15">
        <f>'Agency North'!AG27+'Agency South'!AG27</f>
        <v>3347.19</v>
      </c>
      <c r="AG27" s="15">
        <f>'Agency North'!AH27+'Agency South'!AH27</f>
        <v>9464.1720405298092</v>
      </c>
      <c r="AH27" s="15">
        <f>'Agency North'!AI27+'Agency South'!AI27</f>
        <v>9751.47481111261</v>
      </c>
      <c r="AI27" s="15">
        <f>'Agency North'!AJ27+'Agency South'!AJ27</f>
        <v>8728.0530194600105</v>
      </c>
      <c r="AJ27" s="15">
        <f>'Agency North'!AK27+'Agency South'!AK27</f>
        <v>8310.5265443568733</v>
      </c>
      <c r="AK27" s="96">
        <f>'Agency North'!AL27+'Agency South'!AL27</f>
        <v>10533.170964493907</v>
      </c>
      <c r="AL27" s="15">
        <f>'Agency North'!AM27+'Agency South'!AM27</f>
        <v>5336.1877408921646</v>
      </c>
      <c r="AM27" s="15">
        <f>'Agency North'!AN27+'Agency South'!AN27</f>
        <v>7395.6216544400941</v>
      </c>
      <c r="AN27" s="15">
        <f>'Agency North'!AO27+'Agency South'!AO27</f>
        <v>19248.459476130833</v>
      </c>
      <c r="AO27" s="15">
        <f>'Agency North'!AP27+'Agency South'!AP27</f>
        <v>24973.453631388053</v>
      </c>
      <c r="AP27" s="15">
        <f>'Agency North'!AQ27+'Agency South'!AQ27</f>
        <v>116970.60334541986</v>
      </c>
      <c r="AQ27" s="15">
        <f>'Agency North'!AR27+'Agency South'!AR27</f>
        <v>25142.241326198553</v>
      </c>
      <c r="AR27" s="15">
        <f>'Agency North'!AS27+'Agency South'!AS27</f>
        <v>24066.227699447794</v>
      </c>
      <c r="AS27" s="15">
        <f>'Agency North'!AT27+'Agency South'!AT27</f>
        <v>12014.228222505437</v>
      </c>
      <c r="AT27" s="15">
        <f>'Agency North'!AU27+'Agency South'!AU27</f>
        <v>13212.719045769605</v>
      </c>
      <c r="AU27" s="15">
        <f>'Agency North'!AV27+'Agency South'!AV27</f>
        <v>12617.829203630276</v>
      </c>
      <c r="AV27" s="15">
        <f>'Agency North'!AW27+'Agency South'!AW27</f>
        <v>14004.516856564696</v>
      </c>
      <c r="AW27" s="96">
        <f>'Agency North'!AX27+'Agency South'!AX27</f>
        <v>15795.915876719948</v>
      </c>
      <c r="AX27" s="15">
        <f>'Agency North'!AY27+'Agency South'!AY27</f>
        <v>6799.9524940439933</v>
      </c>
      <c r="AY27" s="15">
        <f>'Agency North'!AZ27+'Agency South'!AZ27</f>
        <v>9999.6774078684975</v>
      </c>
      <c r="AZ27" s="15">
        <f>'Agency North'!BA27+'Agency South'!BA27</f>
        <v>26744.773748697859</v>
      </c>
      <c r="BA27" s="15">
        <f>'Agency North'!BB27+'Agency South'!BB27</f>
        <v>32539.722539157352</v>
      </c>
      <c r="BB27" s="15">
        <f>'Agency North'!BC27+'Agency South'!BC27</f>
        <v>159394.30916511838</v>
      </c>
      <c r="BC27" s="15">
        <f>'Agency North'!BD27+'Agency South'!BD27</f>
        <v>33570.292621343586</v>
      </c>
      <c r="BD27" s="15">
        <f>'Agency North'!BE27+'Agency South'!BE27</f>
        <v>31923.088964619816</v>
      </c>
      <c r="BE27" s="15">
        <f>'Agency North'!BF27+'Agency South'!BF27</f>
        <v>16058.998663397368</v>
      </c>
      <c r="BF27" s="15">
        <f>'Agency North'!BG27+'Agency South'!BG27</f>
        <v>18220.802381356814</v>
      </c>
      <c r="BG27" s="15">
        <f>'Agency North'!BH27+'Agency South'!BH27</f>
        <v>18445.626990189467</v>
      </c>
      <c r="BH27" s="15">
        <f>'Agency North'!BI27+'Agency South'!BI27</f>
        <v>20787.026834110944</v>
      </c>
      <c r="BI27" s="96">
        <f>'Agency North'!BJ27+'Agency South'!BJ27</f>
        <v>23268.76631526677</v>
      </c>
      <c r="BJ27" s="15">
        <f>'Agency North'!BK27+'Agency South'!BK27</f>
        <v>9775.4775114312579</v>
      </c>
      <c r="BK27" s="15">
        <f>'Agency North'!BL27+'Agency South'!BL27</f>
        <v>14272.621665950624</v>
      </c>
      <c r="BL27" s="15">
        <f>'Agency North'!BM27+'Agency South'!BM27</f>
        <v>37419.915898268468</v>
      </c>
      <c r="BM27" s="15">
        <f>'Agency North'!BN27+'Agency South'!BN27</f>
        <v>47450.481028329501</v>
      </c>
      <c r="BN27" s="15">
        <f>'Agency North'!BO27+'Agency South'!BO27</f>
        <v>232160.70320917433</v>
      </c>
      <c r="BO27" s="15">
        <f>'Agency North'!BP27+'Agency South'!BP27</f>
        <v>47861.954640711447</v>
      </c>
      <c r="BP27" s="15">
        <f>'Agency North'!BQ27+'Agency South'!BQ27</f>
        <v>45645.111930162842</v>
      </c>
      <c r="BQ27" s="15">
        <f>'Agency North'!BR27+'Agency South'!BR27</f>
        <v>22691.197214627668</v>
      </c>
      <c r="BR27" s="15">
        <f>'Agency North'!BS27+'Agency South'!BS27</f>
        <v>25040.119451359507</v>
      </c>
      <c r="BS27" s="15">
        <f>'Agency North'!BT27+'Agency South'!BT27</f>
        <v>24679.368439961247</v>
      </c>
      <c r="BT27" s="15">
        <f>'Agency North'!BU27+'Agency South'!BU27</f>
        <v>27402.589523924285</v>
      </c>
      <c r="BU27" s="96">
        <f>'Agency North'!BV27+'Agency South'!BV27</f>
        <v>30471.86063683829</v>
      </c>
      <c r="BV27" s="15">
        <f>'Agency North'!BW27+'Agency South'!BW27</f>
        <v>12814.28428828014</v>
      </c>
      <c r="BW27" s="15">
        <f>'Agency North'!BX27+'Agency South'!BX27</f>
        <v>18607.128001628382</v>
      </c>
      <c r="BX27" s="15">
        <f>'Agency North'!BY27+'Agency South'!BY27</f>
        <v>48882.031370528683</v>
      </c>
      <c r="BY27" s="15">
        <f>'Agency North'!BZ27+'Agency South'!BZ27</f>
        <v>61963.574180575968</v>
      </c>
      <c r="BZ27" s="15">
        <f>'Agency North'!CA27+'Agency South'!CA27</f>
        <v>303723.3532624162</v>
      </c>
      <c r="CA27" s="15">
        <f>'Agency North'!CB27+'Agency South'!CB27</f>
        <v>62063.307096178294</v>
      </c>
      <c r="CB27" s="15">
        <f>'Agency North'!CC27+'Agency South'!CC27</f>
        <v>59178.394457004193</v>
      </c>
      <c r="CC27" s="15">
        <f>'Agency North'!CD27+'Agency South'!CD27</f>
        <v>29222.370753479307</v>
      </c>
      <c r="CD27" s="15">
        <f>'Agency North'!CE27+'Agency South'!CE27</f>
        <v>32506.764019035432</v>
      </c>
      <c r="CE27" s="15">
        <f>'Agency North'!CF27+'Agency South'!CF27</f>
        <v>32357.027862141076</v>
      </c>
      <c r="CF27" s="15">
        <f>'Agency North'!CG27+'Agency South'!CG27</f>
        <v>36181.404017340086</v>
      </c>
      <c r="CG27" s="96">
        <f>'Agency North'!CH27+'Agency South'!CH27</f>
        <v>40613.305924364016</v>
      </c>
      <c r="CH27" s="15">
        <f>'Agency North'!CI27+'Agency South'!CI27</f>
        <v>16584.167734443981</v>
      </c>
      <c r="CI27" s="15">
        <f>'Agency North'!CJ27+'Agency South'!CJ27</f>
        <v>24155.712039115831</v>
      </c>
      <c r="CJ27" s="15">
        <f>'Agency North'!CK27+'Agency South'!CK27</f>
        <v>63811.17462944211</v>
      </c>
      <c r="CK27" s="15">
        <f>'Agency North'!CL27+'Agency South'!CL27</f>
        <v>81466.016126216186</v>
      </c>
      <c r="CL27" s="15">
        <f>'Agency North'!CM27+'Agency South'!CM27</f>
        <v>402533.36556636629</v>
      </c>
      <c r="CM27" s="15">
        <f>'Agency North'!CN27+'Agency South'!CN27</f>
        <v>82325.733679668832</v>
      </c>
      <c r="CN27" s="15">
        <f>'Agency North'!CO27+'Agency South'!CO27</f>
        <v>78573.585759048059</v>
      </c>
      <c r="CO27" s="15">
        <f>'Agency North'!CP27+'Agency South'!CP27</f>
        <v>38752.58126640931</v>
      </c>
      <c r="CP27" s="15">
        <f>'Agency North'!CQ27+'Agency South'!CQ27</f>
        <v>43082.753262163897</v>
      </c>
      <c r="CQ27" s="15">
        <f>'Agency North'!CR27+'Agency South'!CR27</f>
        <v>42986.451516577836</v>
      </c>
      <c r="CR27" s="15">
        <f>'Agency North'!CS27+'Agency South'!CS27</f>
        <v>48738.968732121823</v>
      </c>
      <c r="CS27" s="96">
        <f>'Agency North'!CT27+'Agency South'!CT27</f>
        <v>54678.391249282155</v>
      </c>
    </row>
    <row r="28" spans="1:97" s="15" customFormat="1" x14ac:dyDescent="0.25">
      <c r="A28" s="15" t="s">
        <v>2</v>
      </c>
      <c r="B28" s="15">
        <f>'Agency North'!C28+'Agency South'!C28</f>
        <v>370.36799999999999</v>
      </c>
      <c r="C28" s="15">
        <f>'Agency North'!D28+'Agency South'!D28</f>
        <v>383.92399999999998</v>
      </c>
      <c r="D28" s="15">
        <f>'Agency North'!E28+'Agency South'!E28</f>
        <v>652.58399999999995</v>
      </c>
      <c r="E28" s="15">
        <f>'Agency North'!F28+'Agency South'!F28</f>
        <v>435.28000000000003</v>
      </c>
      <c r="F28" s="15">
        <f>'Agency North'!G28+'Agency South'!G28</f>
        <v>488.78949999999998</v>
      </c>
      <c r="G28" s="15">
        <f>'Agency North'!H28+'Agency South'!H28</f>
        <v>1118.5895</v>
      </c>
      <c r="H28" s="15">
        <f>'Agency North'!I28+'Agency South'!I28</f>
        <v>1025.4450000000002</v>
      </c>
      <c r="I28" s="15">
        <f>'Agency North'!J28+'Agency South'!J28</f>
        <v>1095.4749999999999</v>
      </c>
      <c r="J28" s="15">
        <f>'Agency North'!K28+'Agency South'!K28</f>
        <v>5113.8140000000003</v>
      </c>
      <c r="K28" s="15">
        <f>'Agency North'!L28+'Agency South'!L28</f>
        <v>-761.30449999999996</v>
      </c>
      <c r="L28" s="15">
        <f>'Agency North'!M28+'Agency South'!M28</f>
        <v>4491.8275000000003</v>
      </c>
      <c r="M28" s="96">
        <f>'Agency North'!N28+'Agency South'!N28</f>
        <v>6641.0084999999899</v>
      </c>
      <c r="N28" s="269">
        <f>'Agency North'!O28+'Agency South'!O28</f>
        <v>1390.241</v>
      </c>
      <c r="O28" s="269">
        <f>'Agency North'!P28+'Agency South'!P28</f>
        <v>2245.1</v>
      </c>
      <c r="P28" s="269">
        <f>'Agency North'!Q28+'Agency South'!Q28</f>
        <v>3288.703</v>
      </c>
      <c r="Q28" s="269">
        <f>'Agency North'!R28+'Agency South'!R28</f>
        <v>1626.6079999999999</v>
      </c>
      <c r="R28" s="269">
        <f>'Agency North'!S28+'Agency South'!S28</f>
        <v>2680.299</v>
      </c>
      <c r="S28" s="269">
        <f>'Agency North'!T28+'Agency South'!T28</f>
        <v>4180.3064999999997</v>
      </c>
      <c r="T28" s="269">
        <f>'Agency North'!U28+'Agency South'!U28</f>
        <v>2403.6120000000001</v>
      </c>
      <c r="U28" s="269">
        <f>'Agency North'!V28+'Agency South'!V28</f>
        <v>3551.4490000000005</v>
      </c>
      <c r="V28" s="15">
        <f>'Agency North'!W28+'Agency South'!W28</f>
        <v>4639.3344999999999</v>
      </c>
      <c r="W28" s="15">
        <f>'Agency North'!X28+'Agency South'!X28</f>
        <v>4941.2674999999999</v>
      </c>
      <c r="X28" s="15">
        <f>'Agency North'!Y28+'Agency South'!Y28</f>
        <v>4847.0514999999996</v>
      </c>
      <c r="Y28" s="96">
        <f>'Agency North'!Z28+'Agency South'!Z28</f>
        <v>12830.06100000002</v>
      </c>
      <c r="Z28" s="15">
        <f>'Agency North'!AA28+'Agency South'!AA28</f>
        <v>2906.8535000000002</v>
      </c>
      <c r="AA28" s="15">
        <f>'Agency North'!AB28+'Agency South'!AB28</f>
        <v>2951.9944999999998</v>
      </c>
      <c r="AB28" s="15">
        <f>'Agency North'!AC28+'Agency South'!AC28</f>
        <v>4007.6600000000003</v>
      </c>
      <c r="AC28" s="15">
        <f>'Agency North'!AD28+'Agency South'!AD28</f>
        <v>4493.7199999999993</v>
      </c>
      <c r="AD28" s="15">
        <f>'Agency North'!AE28+'Agency South'!AE28</f>
        <v>4531.3099999999995</v>
      </c>
      <c r="AE28" s="15">
        <f>'Agency North'!AF28+'Agency South'!AF28</f>
        <v>4248.12</v>
      </c>
      <c r="AF28" s="15">
        <f>'Agency North'!AG28+'Agency South'!AG28</f>
        <v>4507.4799999999996</v>
      </c>
      <c r="AG28" s="15">
        <f>'Agency North'!AH28+'Agency South'!AH28</f>
        <v>8312.7199574238348</v>
      </c>
      <c r="AH28" s="15">
        <f>'Agency North'!AI28+'Agency South'!AI28</f>
        <v>10358.043296060163</v>
      </c>
      <c r="AI28" s="15">
        <f>'Agency North'!AJ28+'Agency South'!AJ28</f>
        <v>10224.568962702117</v>
      </c>
      <c r="AJ28" s="15">
        <f>'Agency North'!AK28+'Agency South'!AK28</f>
        <v>11979.00842115862</v>
      </c>
      <c r="AK28" s="96">
        <f>'Agency North'!AL28+'Agency South'!AL28</f>
        <v>13754.568569460938</v>
      </c>
      <c r="AL28" s="15">
        <f>'Agency North'!AM28+'Agency South'!AM28</f>
        <v>6847.4590621389962</v>
      </c>
      <c r="AM28" s="15">
        <f>'Agency North'!AN28+'Agency South'!AN28</f>
        <v>7725.8322196004319</v>
      </c>
      <c r="AN28" s="15">
        <f>'Agency North'!AO28+'Agency South'!AO28</f>
        <v>14924.555119679228</v>
      </c>
      <c r="AO28" s="15">
        <f>'Agency North'!AP28+'Agency South'!AP28</f>
        <v>18269.916696024025</v>
      </c>
      <c r="AP28" s="15">
        <f>'Agency North'!AQ28+'Agency South'!AQ28</f>
        <v>16675.060530099916</v>
      </c>
      <c r="AQ28" s="15">
        <f>'Agency North'!AR28+'Agency South'!AR28</f>
        <v>16300.475636269661</v>
      </c>
      <c r="AR28" s="15">
        <f>'Agency North'!AS28+'Agency South'!AS28</f>
        <v>13872.998681978788</v>
      </c>
      <c r="AS28" s="15">
        <f>'Agency North'!AT28+'Agency South'!AT28</f>
        <v>12213.735449354503</v>
      </c>
      <c r="AT28" s="15">
        <f>'Agency North'!AU28+'Agency South'!AU28</f>
        <v>13495.766222432121</v>
      </c>
      <c r="AU28" s="15">
        <f>'Agency North'!AV28+'Agency South'!AV28</f>
        <v>12772.825101522905</v>
      </c>
      <c r="AV28" s="15">
        <f>'Agency North'!AW28+'Agency South'!AW28</f>
        <v>14373.208104316072</v>
      </c>
      <c r="AW28" s="96">
        <f>'Agency North'!AX28+'Agency South'!AX28</f>
        <v>16213.115440595098</v>
      </c>
      <c r="AX28" s="15">
        <f>'Agency North'!AY28+'Agency South'!AY28</f>
        <v>8910.0014401936223</v>
      </c>
      <c r="AY28" s="15">
        <f>'Agency North'!AZ28+'Agency South'!AZ28</f>
        <v>9175.178268215881</v>
      </c>
      <c r="AZ28" s="15">
        <f>'Agency North'!BA28+'Agency South'!BA28</f>
        <v>19772.992343162154</v>
      </c>
      <c r="BA28" s="15">
        <f>'Agency North'!BB28+'Agency South'!BB28</f>
        <v>23926.727164871867</v>
      </c>
      <c r="BB28" s="15">
        <f>'Agency North'!BC28+'Agency South'!BC28</f>
        <v>23837.984134134385</v>
      </c>
      <c r="BC28" s="15">
        <f>'Agency North'!BD28+'Agency South'!BD28</f>
        <v>23476.480346840006</v>
      </c>
      <c r="BD28" s="15">
        <f>'Agency North'!BE28+'Agency South'!BE28</f>
        <v>21289.278306604665</v>
      </c>
      <c r="BE28" s="15">
        <f>'Agency North'!BF28+'Agency South'!BF28</f>
        <v>18693.47645434416</v>
      </c>
      <c r="BF28" s="15">
        <f>'Agency North'!BG28+'Agency South'!BG28</f>
        <v>22058.239573078663</v>
      </c>
      <c r="BG28" s="15">
        <f>'Agency North'!BH28+'Agency South'!BH28</f>
        <v>20864.192490190937</v>
      </c>
      <c r="BH28" s="15">
        <f>'Agency North'!BI28+'Agency South'!BI28</f>
        <v>22850.435503556335</v>
      </c>
      <c r="BI28" s="96">
        <f>'Agency North'!BJ28+'Agency South'!BJ28</f>
        <v>24302.507247700953</v>
      </c>
      <c r="BJ28" s="15">
        <f>'Agency North'!BK28+'Agency South'!BK28</f>
        <v>12224.273770399506</v>
      </c>
      <c r="BK28" s="15">
        <f>'Agency North'!BL28+'Agency South'!BL28</f>
        <v>12406.819167196067</v>
      </c>
      <c r="BL28" s="15">
        <f>'Agency North'!BM28+'Agency South'!BM28</f>
        <v>27378.687924508245</v>
      </c>
      <c r="BM28" s="15">
        <f>'Agency North'!BN28+'Agency South'!BN28</f>
        <v>33003.571637918067</v>
      </c>
      <c r="BN28" s="15">
        <f>'Agency North'!BO28+'Agency South'!BO28</f>
        <v>32527.561396138342</v>
      </c>
      <c r="BO28" s="15">
        <f>'Agency North'!BP28+'Agency South'!BP28</f>
        <v>31372.440170863214</v>
      </c>
      <c r="BP28" s="15">
        <f>'Agency North'!BQ28+'Agency South'!BQ28</f>
        <v>28826.943941613925</v>
      </c>
      <c r="BQ28" s="15">
        <f>'Agency North'!BR28+'Agency South'!BR28</f>
        <v>25477.099943117028</v>
      </c>
      <c r="BR28" s="15">
        <f>'Agency North'!BS28+'Agency South'!BS28</f>
        <v>30194.272344733334</v>
      </c>
      <c r="BS28" s="15">
        <f>'Agency North'!BT28+'Agency South'!BT28</f>
        <v>28555.418696354995</v>
      </c>
      <c r="BT28" s="15">
        <f>'Agency North'!BU28+'Agency South'!BU28</f>
        <v>30874.668377433554</v>
      </c>
      <c r="BU28" s="96">
        <f>'Agency North'!BV28+'Agency South'!BV28</f>
        <v>32893.325786315065</v>
      </c>
      <c r="BV28" s="15">
        <f>'Agency North'!BW28+'Agency South'!BW28</f>
        <v>17226.594213155062</v>
      </c>
      <c r="BW28" s="15">
        <f>'Agency North'!BX28+'Agency South'!BX28</f>
        <v>17268.508703965501</v>
      </c>
      <c r="BX28" s="15">
        <f>'Agency North'!BY28+'Agency South'!BY28</f>
        <v>37624.120255826725</v>
      </c>
      <c r="BY28" s="15">
        <f>'Agency North'!BZ28+'Agency South'!BZ28</f>
        <v>45452.15012468295</v>
      </c>
      <c r="BZ28" s="15">
        <f>'Agency North'!CA28+'Agency South'!CA28</f>
        <v>44010.698991133002</v>
      </c>
      <c r="CA28" s="15">
        <f>'Agency North'!CB28+'Agency South'!CB28</f>
        <v>42043.048440365281</v>
      </c>
      <c r="CB28" s="15">
        <f>'Agency North'!CC28+'Agency South'!CC28</f>
        <v>38435.949462466975</v>
      </c>
      <c r="CC28" s="15">
        <f>'Agency North'!CD28+'Agency South'!CD28</f>
        <v>33817.98342371716</v>
      </c>
      <c r="CD28" s="15">
        <f>'Agency North'!CE28+'Agency South'!CE28</f>
        <v>39653.955273998297</v>
      </c>
      <c r="CE28" s="15">
        <f>'Agency North'!CF28+'Agency South'!CF28</f>
        <v>37132.307732492001</v>
      </c>
      <c r="CF28" s="15">
        <f>'Agency North'!CG28+'Agency South'!CG28</f>
        <v>39967.05629953013</v>
      </c>
      <c r="CG28" s="96">
        <f>'Agency North'!CH28+'Agency South'!CH28</f>
        <v>42019.073986285999</v>
      </c>
      <c r="CH28" s="15">
        <f>'Agency North'!CI28+'Agency South'!CI28</f>
        <v>21428.672375372727</v>
      </c>
      <c r="CI28" s="15">
        <f>'Agency North'!CJ28+'Agency South'!CJ28</f>
        <v>21416.733324333309</v>
      </c>
      <c r="CJ28" s="15">
        <f>'Agency North'!CK28+'Agency South'!CK28</f>
        <v>46538.014536504284</v>
      </c>
      <c r="CK28" s="15">
        <f>'Agency North'!CL28+'Agency South'!CL28</f>
        <v>56706.593497554444</v>
      </c>
      <c r="CL28" s="15">
        <f>'Agency North'!CM28+'Agency South'!CM28</f>
        <v>55234.531381512759</v>
      </c>
      <c r="CM28" s="15">
        <f>'Agency North'!CN28+'Agency South'!CN28</f>
        <v>53129.543161152469</v>
      </c>
      <c r="CN28" s="15">
        <f>'Agency North'!CO28+'Agency South'!CO28</f>
        <v>49332.178008410032</v>
      </c>
      <c r="CO28" s="15">
        <f>'Agency North'!CP28+'Agency South'!CP28</f>
        <v>43509.803377899429</v>
      </c>
      <c r="CP28" s="15">
        <f>'Agency North'!CQ28+'Agency South'!CQ28</f>
        <v>51125.775212395667</v>
      </c>
      <c r="CQ28" s="15">
        <f>'Agency North'!CR28+'Agency South'!CR28</f>
        <v>48587.951098568839</v>
      </c>
      <c r="CR28" s="15">
        <f>'Agency North'!CS28+'Agency South'!CS28</f>
        <v>53026.731428951753</v>
      </c>
      <c r="CS28" s="96">
        <f>'Agency North'!CT28+'Agency South'!CT28</f>
        <v>55912.297736699024</v>
      </c>
    </row>
    <row r="29" spans="1:97" s="16" customFormat="1" x14ac:dyDescent="0.25">
      <c r="A29" s="16" t="s">
        <v>3</v>
      </c>
      <c r="B29" s="16">
        <f>SUM(B22:B28)</f>
        <v>10417.638999999999</v>
      </c>
      <c r="C29" s="16">
        <f t="shared" ref="C29" si="10">SUM(C22:C28)</f>
        <v>9049.0069999999978</v>
      </c>
      <c r="D29" s="16">
        <f t="shared" ref="D29" si="11">SUM(D22:D28)</f>
        <v>19003.816999999999</v>
      </c>
      <c r="E29" s="16">
        <f t="shared" ref="E29" si="12">SUM(E22:E28)</f>
        <v>23838.465999999997</v>
      </c>
      <c r="F29" s="16">
        <f t="shared" ref="F29" si="13">SUM(F22:F28)</f>
        <v>18586.255000000001</v>
      </c>
      <c r="G29" s="16">
        <f t="shared" ref="G29" si="14">SUM(G22:G28)</f>
        <v>27305.806999999993</v>
      </c>
      <c r="H29" s="16">
        <f t="shared" ref="H29" si="15">SUM(H22:H28)</f>
        <v>29199.373999999996</v>
      </c>
      <c r="I29" s="16">
        <f t="shared" ref="I29" si="16">SUM(I22:I28)</f>
        <v>16805.392</v>
      </c>
      <c r="J29" s="16">
        <f t="shared" ref="J29" si="17">SUM(J22:J28)</f>
        <v>38876.936999999991</v>
      </c>
      <c r="K29" s="16">
        <f t="shared" ref="K29" si="18">SUM(K22:K28)</f>
        <v>25749.087999999992</v>
      </c>
      <c r="L29" s="16">
        <f t="shared" ref="L29" si="19">SUM(L22:L28)</f>
        <v>42738.083000000042</v>
      </c>
      <c r="M29" s="97">
        <f t="shared" ref="M29" si="20">SUM(M22:M28)</f>
        <v>58359.96899999999</v>
      </c>
      <c r="N29" s="273">
        <f t="shared" ref="N29" si="21">SUM(N22:N28)</f>
        <v>12838.284999999998</v>
      </c>
      <c r="O29" s="273">
        <f t="shared" ref="O29" si="22">SUM(O22:O28)</f>
        <v>13773.312999999971</v>
      </c>
      <c r="P29" s="273">
        <f t="shared" ref="P29" si="23">SUM(P22:P28)</f>
        <v>34185.045999999995</v>
      </c>
      <c r="Q29" s="273">
        <f t="shared" ref="Q29" si="24">SUM(Q22:Q28)</f>
        <v>30847.053000000011</v>
      </c>
      <c r="R29" s="273">
        <f t="shared" ref="R29" si="25">SUM(R22:R28)</f>
        <v>28153.600999999995</v>
      </c>
      <c r="S29" s="273">
        <f t="shared" ref="S29" si="26">SUM(S22:S28)</f>
        <v>42170.820000000072</v>
      </c>
      <c r="T29" s="273">
        <f t="shared" ref="T29" si="27">SUM(T22:T28)</f>
        <v>30013.258000000013</v>
      </c>
      <c r="U29" s="273">
        <f t="shared" ref="U29" si="28">SUM(U22:U28)</f>
        <v>31855.821000000029</v>
      </c>
      <c r="V29" s="16">
        <f t="shared" ref="V29" si="29">SUM(V22:V28)</f>
        <v>49057.181000000062</v>
      </c>
      <c r="W29" s="16">
        <f t="shared" ref="W29" si="30">SUM(W22:W28)</f>
        <v>40118.116000000016</v>
      </c>
      <c r="X29" s="16">
        <f t="shared" ref="X29" si="31">SUM(X22:X28)</f>
        <v>51027.211000000083</v>
      </c>
      <c r="Y29" s="97">
        <f t="shared" ref="Y29:CJ29" si="32">SUM(Y22:Y28)</f>
        <v>96296.744000000326</v>
      </c>
      <c r="Z29" s="16">
        <f t="shared" si="32"/>
        <v>25630.201000000001</v>
      </c>
      <c r="AA29" s="16">
        <f t="shared" si="32"/>
        <v>39347.465000000033</v>
      </c>
      <c r="AB29" s="16">
        <f t="shared" si="32"/>
        <v>55934.67</v>
      </c>
      <c r="AC29" s="16">
        <f t="shared" si="32"/>
        <v>48195.5</v>
      </c>
      <c r="AD29" s="16">
        <f t="shared" si="32"/>
        <v>51764.81</v>
      </c>
      <c r="AE29" s="16">
        <f t="shared" si="32"/>
        <v>57214.30000000001</v>
      </c>
      <c r="AF29" s="16">
        <f t="shared" si="32"/>
        <v>44334.94</v>
      </c>
      <c r="AG29" s="16">
        <f t="shared" si="32"/>
        <v>56430.416468917552</v>
      </c>
      <c r="AH29" s="16">
        <f t="shared" si="32"/>
        <v>63182.168227638365</v>
      </c>
      <c r="AI29" s="16">
        <f t="shared" si="32"/>
        <v>58765.838000534335</v>
      </c>
      <c r="AJ29" s="16">
        <f t="shared" si="32"/>
        <v>64148.906305285316</v>
      </c>
      <c r="AK29" s="97">
        <f t="shared" si="32"/>
        <v>72510.097785710459</v>
      </c>
      <c r="AL29" s="16">
        <f t="shared" si="32"/>
        <v>36841.784093403214</v>
      </c>
      <c r="AM29" s="16">
        <f t="shared" si="32"/>
        <v>42955.676383698948</v>
      </c>
      <c r="AN29" s="16">
        <f t="shared" si="32"/>
        <v>85525.986256539763</v>
      </c>
      <c r="AO29" s="16">
        <f t="shared" si="32"/>
        <v>81436.434589648299</v>
      </c>
      <c r="AP29" s="16">
        <f t="shared" si="32"/>
        <v>173976.44889660709</v>
      </c>
      <c r="AQ29" s="16">
        <f t="shared" si="32"/>
        <v>92952.793151533217</v>
      </c>
      <c r="AR29" s="16">
        <f t="shared" si="32"/>
        <v>81852.870951314806</v>
      </c>
      <c r="AS29" s="16">
        <f t="shared" si="32"/>
        <v>74275.252656752287</v>
      </c>
      <c r="AT29" s="16">
        <f t="shared" si="32"/>
        <v>81076.355804618579</v>
      </c>
      <c r="AU29" s="16">
        <f t="shared" si="32"/>
        <v>76043.846037914453</v>
      </c>
      <c r="AV29" s="16">
        <f t="shared" si="32"/>
        <v>83426.696666851276</v>
      </c>
      <c r="AW29" s="97">
        <f t="shared" si="32"/>
        <v>91182.731803362069</v>
      </c>
      <c r="AX29" s="16">
        <f t="shared" si="32"/>
        <v>50570.326679534403</v>
      </c>
      <c r="AY29" s="16">
        <f t="shared" si="32"/>
        <v>59075.210907831133</v>
      </c>
      <c r="AZ29" s="16">
        <f t="shared" si="32"/>
        <v>121923.02410274067</v>
      </c>
      <c r="BA29" s="16">
        <f t="shared" si="32"/>
        <v>113462.53604443162</v>
      </c>
      <c r="BB29" s="16">
        <f t="shared" si="32"/>
        <v>241333.80740221479</v>
      </c>
      <c r="BC29" s="16">
        <f t="shared" si="32"/>
        <v>129489.2206359936</v>
      </c>
      <c r="BD29" s="16">
        <f t="shared" si="32"/>
        <v>116647.40333224896</v>
      </c>
      <c r="BE29" s="16">
        <f t="shared" si="32"/>
        <v>105202.72669154247</v>
      </c>
      <c r="BF29" s="16">
        <f t="shared" si="32"/>
        <v>115368.95574528353</v>
      </c>
      <c r="BG29" s="16">
        <f t="shared" si="32"/>
        <v>110407.79688337266</v>
      </c>
      <c r="BH29" s="16">
        <f t="shared" si="32"/>
        <v>119983.33166001723</v>
      </c>
      <c r="BI29" s="97">
        <f t="shared" si="32"/>
        <v>129011.05250521706</v>
      </c>
      <c r="BJ29" s="16">
        <f t="shared" si="32"/>
        <v>67514.478681693494</v>
      </c>
      <c r="BK29" s="16">
        <f t="shared" si="32"/>
        <v>78360.566579817954</v>
      </c>
      <c r="BL29" s="16">
        <f t="shared" si="32"/>
        <v>162976.51452086144</v>
      </c>
      <c r="BM29" s="16">
        <f t="shared" si="32"/>
        <v>153902.63195046122</v>
      </c>
      <c r="BN29" s="16">
        <f t="shared" si="32"/>
        <v>339008.6963384322</v>
      </c>
      <c r="BO29" s="16">
        <f t="shared" si="32"/>
        <v>170653.54799902323</v>
      </c>
      <c r="BP29" s="16">
        <f t="shared" si="32"/>
        <v>154937.63210241427</v>
      </c>
      <c r="BQ29" s="16">
        <f t="shared" si="32"/>
        <v>137168.90951477172</v>
      </c>
      <c r="BR29" s="16">
        <f t="shared" si="32"/>
        <v>149995.42010020575</v>
      </c>
      <c r="BS29" s="16">
        <f t="shared" si="32"/>
        <v>142183.78840431216</v>
      </c>
      <c r="BT29" s="16">
        <f t="shared" si="32"/>
        <v>152991.10228752322</v>
      </c>
      <c r="BU29" s="97">
        <f t="shared" si="32"/>
        <v>163328.23206751858</v>
      </c>
      <c r="BV29" s="16">
        <f t="shared" si="32"/>
        <v>87139.777913827187</v>
      </c>
      <c r="BW29" s="16">
        <f t="shared" si="32"/>
        <v>100789.77717928861</v>
      </c>
      <c r="BX29" s="16">
        <f t="shared" si="32"/>
        <v>210276.5828550696</v>
      </c>
      <c r="BY29" s="16">
        <f t="shared" si="32"/>
        <v>201168.61734406403</v>
      </c>
      <c r="BZ29" s="16">
        <f t="shared" si="32"/>
        <v>443529.2216109049</v>
      </c>
      <c r="CA29" s="16">
        <f t="shared" si="32"/>
        <v>222514.95422758971</v>
      </c>
      <c r="CB29" s="16">
        <f t="shared" si="32"/>
        <v>202524.1314443638</v>
      </c>
      <c r="CC29" s="16">
        <f t="shared" si="32"/>
        <v>180689.45501381095</v>
      </c>
      <c r="CD29" s="16">
        <f t="shared" si="32"/>
        <v>197699.35583078099</v>
      </c>
      <c r="CE29" s="16">
        <f t="shared" si="32"/>
        <v>187921.05672829523</v>
      </c>
      <c r="CF29" s="16">
        <f t="shared" si="32"/>
        <v>203195.28153590037</v>
      </c>
      <c r="CG29" s="97">
        <f t="shared" si="32"/>
        <v>217078.19251097404</v>
      </c>
      <c r="CH29" s="16">
        <f t="shared" si="32"/>
        <v>112456.05577711725</v>
      </c>
      <c r="CI29" s="16">
        <f t="shared" si="32"/>
        <v>130247.93405052809</v>
      </c>
      <c r="CJ29" s="16">
        <f t="shared" si="32"/>
        <v>272020.44584405527</v>
      </c>
      <c r="CK29" s="16">
        <f t="shared" ref="CK29:CS29" si="33">SUM(CK22:CK28)</f>
        <v>260458.82268071405</v>
      </c>
      <c r="CL29" s="16">
        <f t="shared" si="33"/>
        <v>582546.27380198683</v>
      </c>
      <c r="CM29" s="16">
        <f t="shared" si="33"/>
        <v>289431.89487778599</v>
      </c>
      <c r="CN29" s="16">
        <f t="shared" si="33"/>
        <v>264390.31724534405</v>
      </c>
      <c r="CO29" s="16">
        <f t="shared" si="33"/>
        <v>235298.64255365497</v>
      </c>
      <c r="CP29" s="16">
        <f t="shared" si="33"/>
        <v>257402.73761962893</v>
      </c>
      <c r="CQ29" s="16">
        <f t="shared" si="33"/>
        <v>246741.23292602075</v>
      </c>
      <c r="CR29" s="16">
        <f t="shared" si="33"/>
        <v>270070.64996863261</v>
      </c>
      <c r="CS29" s="97">
        <f t="shared" si="33"/>
        <v>288619.85856657976</v>
      </c>
    </row>
    <row r="30" spans="1:97" s="17" customFormat="1" x14ac:dyDescent="0.25">
      <c r="G30" s="18"/>
      <c r="H30" s="18"/>
      <c r="I30" s="18"/>
      <c r="J30" s="18"/>
      <c r="K30" s="18"/>
      <c r="L30" s="18"/>
      <c r="M30" s="121"/>
      <c r="N30" s="274"/>
      <c r="O30" s="274"/>
      <c r="P30" s="274"/>
      <c r="Q30" s="274"/>
      <c r="R30" s="274"/>
      <c r="S30" s="275"/>
      <c r="T30" s="275"/>
      <c r="U30" s="275"/>
      <c r="Y30" s="36"/>
      <c r="AK30" s="36"/>
      <c r="AW30" s="36"/>
      <c r="BI30" s="36"/>
      <c r="BU30" s="36"/>
      <c r="CG30" s="36"/>
      <c r="CS30" s="36"/>
    </row>
    <row r="31" spans="1:97" s="4" customFormat="1" x14ac:dyDescent="0.25">
      <c r="A31"/>
      <c r="B31">
        <v>1</v>
      </c>
      <c r="C31" s="12">
        <v>2</v>
      </c>
      <c r="D31" s="12">
        <v>3</v>
      </c>
      <c r="E31" s="12">
        <v>4</v>
      </c>
      <c r="F31" s="12">
        <v>5</v>
      </c>
      <c r="G31" s="12">
        <v>6</v>
      </c>
      <c r="H31" s="12">
        <v>7</v>
      </c>
      <c r="I31" s="12">
        <v>8</v>
      </c>
      <c r="J31" s="12">
        <v>9</v>
      </c>
      <c r="K31" s="12">
        <v>10</v>
      </c>
      <c r="L31" s="12">
        <v>11</v>
      </c>
      <c r="M31" s="112">
        <v>12</v>
      </c>
      <c r="N31" s="266">
        <v>13</v>
      </c>
      <c r="O31" s="266">
        <v>14</v>
      </c>
      <c r="P31" s="266">
        <v>15</v>
      </c>
      <c r="Q31" s="266">
        <v>16</v>
      </c>
      <c r="R31" s="266">
        <v>17</v>
      </c>
      <c r="S31" s="266">
        <v>18</v>
      </c>
      <c r="T31" s="266">
        <v>19</v>
      </c>
      <c r="U31" s="266">
        <v>20</v>
      </c>
      <c r="V31" s="12">
        <v>21</v>
      </c>
      <c r="W31" s="12">
        <v>22</v>
      </c>
      <c r="X31" s="12">
        <v>23</v>
      </c>
      <c r="Y31" s="112">
        <v>24</v>
      </c>
      <c r="Z31" s="12">
        <v>25</v>
      </c>
      <c r="AA31" s="12">
        <v>26</v>
      </c>
      <c r="AB31" s="12">
        <v>27</v>
      </c>
      <c r="AC31" s="12">
        <v>28</v>
      </c>
      <c r="AD31" s="12">
        <v>29</v>
      </c>
      <c r="AE31" s="12">
        <v>30</v>
      </c>
      <c r="AF31" s="12">
        <v>31</v>
      </c>
      <c r="AG31" s="12">
        <v>32</v>
      </c>
      <c r="AH31" s="12">
        <v>33</v>
      </c>
      <c r="AI31" s="12">
        <v>34</v>
      </c>
      <c r="AJ31" s="12">
        <v>35</v>
      </c>
      <c r="AK31" s="112">
        <v>36</v>
      </c>
      <c r="AL31" s="12">
        <v>37</v>
      </c>
      <c r="AM31" s="12">
        <v>38</v>
      </c>
      <c r="AN31" s="12">
        <v>39</v>
      </c>
      <c r="AO31" s="12">
        <v>40</v>
      </c>
      <c r="AP31" s="12">
        <v>41</v>
      </c>
      <c r="AQ31" s="12">
        <v>42</v>
      </c>
      <c r="AR31" s="12">
        <v>43</v>
      </c>
      <c r="AS31" s="12">
        <v>44</v>
      </c>
      <c r="AT31" s="12">
        <v>45</v>
      </c>
      <c r="AU31" s="12">
        <v>46</v>
      </c>
      <c r="AV31" s="12">
        <v>47</v>
      </c>
      <c r="AW31" s="112">
        <v>48</v>
      </c>
      <c r="AX31" s="12">
        <v>49</v>
      </c>
      <c r="AY31" s="12">
        <v>50</v>
      </c>
      <c r="AZ31" s="12">
        <v>51</v>
      </c>
      <c r="BA31" s="12">
        <v>52</v>
      </c>
      <c r="BB31" s="12">
        <v>53</v>
      </c>
      <c r="BC31" s="12">
        <v>54</v>
      </c>
      <c r="BD31" s="12">
        <v>55</v>
      </c>
      <c r="BE31" s="12">
        <v>56</v>
      </c>
      <c r="BF31" s="12">
        <v>57</v>
      </c>
      <c r="BG31" s="12">
        <v>58</v>
      </c>
      <c r="BH31" s="12">
        <v>59</v>
      </c>
      <c r="BI31" s="112">
        <v>60</v>
      </c>
      <c r="BJ31" s="12">
        <v>61</v>
      </c>
      <c r="BK31" s="12">
        <v>62</v>
      </c>
      <c r="BL31" s="12">
        <v>63</v>
      </c>
      <c r="BM31" s="12">
        <v>64</v>
      </c>
      <c r="BN31" s="12">
        <v>65</v>
      </c>
      <c r="BO31" s="12">
        <v>66</v>
      </c>
      <c r="BP31" s="12">
        <v>67</v>
      </c>
      <c r="BQ31" s="12">
        <v>68</v>
      </c>
      <c r="BR31" s="12">
        <v>69</v>
      </c>
      <c r="BS31" s="12">
        <v>70</v>
      </c>
      <c r="BT31" s="12">
        <v>71</v>
      </c>
      <c r="BU31" s="112">
        <v>72</v>
      </c>
      <c r="BV31" s="12">
        <v>73</v>
      </c>
      <c r="BW31" s="12">
        <v>74</v>
      </c>
      <c r="BX31" s="12">
        <v>75</v>
      </c>
      <c r="BY31" s="12">
        <v>76</v>
      </c>
      <c r="BZ31" s="12">
        <v>77</v>
      </c>
      <c r="CA31" s="12">
        <v>78</v>
      </c>
      <c r="CB31" s="12">
        <v>79</v>
      </c>
      <c r="CC31" s="12">
        <v>80</v>
      </c>
      <c r="CD31" s="12">
        <v>81</v>
      </c>
      <c r="CE31" s="12">
        <v>82</v>
      </c>
      <c r="CF31" s="12">
        <v>83</v>
      </c>
      <c r="CG31" s="112">
        <v>84</v>
      </c>
      <c r="CH31" s="12">
        <v>85</v>
      </c>
      <c r="CI31" s="12">
        <v>86</v>
      </c>
      <c r="CJ31" s="12">
        <v>87</v>
      </c>
      <c r="CK31" s="12">
        <v>88</v>
      </c>
      <c r="CL31" s="12">
        <v>89</v>
      </c>
      <c r="CM31" s="12">
        <v>90</v>
      </c>
      <c r="CN31" s="12">
        <v>91</v>
      </c>
      <c r="CO31" s="12">
        <v>92</v>
      </c>
      <c r="CP31" s="12">
        <v>93</v>
      </c>
      <c r="CQ31" s="12">
        <v>94</v>
      </c>
      <c r="CR31" s="12">
        <v>95</v>
      </c>
      <c r="CS31" s="112">
        <v>96</v>
      </c>
    </row>
    <row r="32" spans="1:97" s="2" customFormat="1" x14ac:dyDescent="0.25">
      <c r="A32" s="2" t="s">
        <v>9</v>
      </c>
      <c r="B32" s="3">
        <f t="shared" ref="B32:BM32" si="34">B21</f>
        <v>42005</v>
      </c>
      <c r="C32" s="3">
        <f t="shared" si="34"/>
        <v>42036</v>
      </c>
      <c r="D32" s="3">
        <f t="shared" si="34"/>
        <v>42064</v>
      </c>
      <c r="E32" s="3">
        <f t="shared" si="34"/>
        <v>42095</v>
      </c>
      <c r="F32" s="3">
        <f t="shared" si="34"/>
        <v>42125</v>
      </c>
      <c r="G32" s="3">
        <f t="shared" si="34"/>
        <v>42156</v>
      </c>
      <c r="H32" s="3">
        <f t="shared" si="34"/>
        <v>42186</v>
      </c>
      <c r="I32" s="3">
        <f t="shared" si="34"/>
        <v>42217</v>
      </c>
      <c r="J32" s="3">
        <f t="shared" si="34"/>
        <v>42248</v>
      </c>
      <c r="K32" s="3">
        <f t="shared" si="34"/>
        <v>42278</v>
      </c>
      <c r="L32" s="3">
        <f t="shared" si="34"/>
        <v>42309</v>
      </c>
      <c r="M32" s="95">
        <f t="shared" si="34"/>
        <v>42339</v>
      </c>
      <c r="N32" s="276">
        <f t="shared" si="34"/>
        <v>42370</v>
      </c>
      <c r="O32" s="276">
        <f t="shared" si="34"/>
        <v>42401</v>
      </c>
      <c r="P32" s="276">
        <f t="shared" si="34"/>
        <v>42430</v>
      </c>
      <c r="Q32" s="276">
        <f t="shared" si="34"/>
        <v>42461</v>
      </c>
      <c r="R32" s="276">
        <f t="shared" si="34"/>
        <v>42491</v>
      </c>
      <c r="S32" s="276">
        <f t="shared" si="34"/>
        <v>42522</v>
      </c>
      <c r="T32" s="276">
        <f t="shared" si="34"/>
        <v>42552</v>
      </c>
      <c r="U32" s="276">
        <f t="shared" si="34"/>
        <v>42583</v>
      </c>
      <c r="V32" s="3">
        <f t="shared" si="34"/>
        <v>42614</v>
      </c>
      <c r="W32" s="3">
        <f t="shared" si="34"/>
        <v>42644</v>
      </c>
      <c r="X32" s="3">
        <f t="shared" si="34"/>
        <v>42675</v>
      </c>
      <c r="Y32" s="95">
        <f t="shared" si="34"/>
        <v>42705</v>
      </c>
      <c r="Z32" s="3">
        <f t="shared" si="34"/>
        <v>42752</v>
      </c>
      <c r="AA32" s="3">
        <f t="shared" si="34"/>
        <v>42783</v>
      </c>
      <c r="AB32" s="3">
        <f t="shared" si="34"/>
        <v>42811</v>
      </c>
      <c r="AC32" s="3">
        <f t="shared" si="34"/>
        <v>42842</v>
      </c>
      <c r="AD32" s="3">
        <f t="shared" si="34"/>
        <v>42872</v>
      </c>
      <c r="AE32" s="3">
        <f t="shared" si="34"/>
        <v>42903</v>
      </c>
      <c r="AF32" s="3">
        <f t="shared" si="34"/>
        <v>42933</v>
      </c>
      <c r="AG32" s="3">
        <f t="shared" si="34"/>
        <v>42964</v>
      </c>
      <c r="AH32" s="3">
        <f t="shared" si="34"/>
        <v>42995</v>
      </c>
      <c r="AI32" s="3">
        <f t="shared" si="34"/>
        <v>43025</v>
      </c>
      <c r="AJ32" s="3">
        <f t="shared" si="34"/>
        <v>43056</v>
      </c>
      <c r="AK32" s="95">
        <f t="shared" si="34"/>
        <v>43086</v>
      </c>
      <c r="AL32" s="3">
        <f t="shared" si="34"/>
        <v>43118</v>
      </c>
      <c r="AM32" s="3">
        <f t="shared" si="34"/>
        <v>43149</v>
      </c>
      <c r="AN32" s="3">
        <f t="shared" si="34"/>
        <v>43177</v>
      </c>
      <c r="AO32" s="3">
        <f t="shared" si="34"/>
        <v>43208</v>
      </c>
      <c r="AP32" s="3">
        <f t="shared" si="34"/>
        <v>43238</v>
      </c>
      <c r="AQ32" s="3">
        <f t="shared" si="34"/>
        <v>43269</v>
      </c>
      <c r="AR32" s="3">
        <f t="shared" si="34"/>
        <v>43299</v>
      </c>
      <c r="AS32" s="3">
        <f t="shared" si="34"/>
        <v>43330</v>
      </c>
      <c r="AT32" s="3">
        <f t="shared" si="34"/>
        <v>43361</v>
      </c>
      <c r="AU32" s="3">
        <f t="shared" si="34"/>
        <v>43391</v>
      </c>
      <c r="AV32" s="3">
        <f t="shared" si="34"/>
        <v>43422</v>
      </c>
      <c r="AW32" s="95">
        <f t="shared" si="34"/>
        <v>43452</v>
      </c>
      <c r="AX32" s="3">
        <f t="shared" si="34"/>
        <v>43483</v>
      </c>
      <c r="AY32" s="3">
        <f t="shared" si="34"/>
        <v>43514</v>
      </c>
      <c r="AZ32" s="3">
        <f t="shared" si="34"/>
        <v>43542</v>
      </c>
      <c r="BA32" s="3">
        <f t="shared" si="34"/>
        <v>43573</v>
      </c>
      <c r="BB32" s="3">
        <f t="shared" si="34"/>
        <v>43603</v>
      </c>
      <c r="BC32" s="3">
        <f t="shared" si="34"/>
        <v>43634</v>
      </c>
      <c r="BD32" s="3">
        <f t="shared" si="34"/>
        <v>43664</v>
      </c>
      <c r="BE32" s="3">
        <f t="shared" si="34"/>
        <v>43695</v>
      </c>
      <c r="BF32" s="3">
        <f t="shared" si="34"/>
        <v>43726</v>
      </c>
      <c r="BG32" s="3">
        <f t="shared" si="34"/>
        <v>43756</v>
      </c>
      <c r="BH32" s="3">
        <f t="shared" si="34"/>
        <v>43787</v>
      </c>
      <c r="BI32" s="95">
        <f t="shared" si="34"/>
        <v>43817</v>
      </c>
      <c r="BJ32" s="3">
        <f t="shared" si="34"/>
        <v>43848</v>
      </c>
      <c r="BK32" s="3">
        <f t="shared" si="34"/>
        <v>43879</v>
      </c>
      <c r="BL32" s="3">
        <f t="shared" si="34"/>
        <v>43908</v>
      </c>
      <c r="BM32" s="3">
        <f t="shared" si="34"/>
        <v>43939</v>
      </c>
      <c r="BN32" s="3">
        <f t="shared" ref="BN32:CS32" si="35">BN21</f>
        <v>43969</v>
      </c>
      <c r="BO32" s="3">
        <f t="shared" si="35"/>
        <v>44000</v>
      </c>
      <c r="BP32" s="3">
        <f t="shared" si="35"/>
        <v>44030</v>
      </c>
      <c r="BQ32" s="3">
        <f t="shared" si="35"/>
        <v>44061</v>
      </c>
      <c r="BR32" s="3">
        <f t="shared" si="35"/>
        <v>44092</v>
      </c>
      <c r="BS32" s="3">
        <f t="shared" si="35"/>
        <v>44122</v>
      </c>
      <c r="BT32" s="3">
        <f t="shared" si="35"/>
        <v>44153</v>
      </c>
      <c r="BU32" s="95">
        <f t="shared" si="35"/>
        <v>44183</v>
      </c>
      <c r="BV32" s="3">
        <f t="shared" si="35"/>
        <v>44214</v>
      </c>
      <c r="BW32" s="3">
        <f t="shared" si="35"/>
        <v>44245</v>
      </c>
      <c r="BX32" s="3">
        <f t="shared" si="35"/>
        <v>44273</v>
      </c>
      <c r="BY32" s="3">
        <f t="shared" si="35"/>
        <v>44304</v>
      </c>
      <c r="BZ32" s="3">
        <f t="shared" si="35"/>
        <v>44334</v>
      </c>
      <c r="CA32" s="3">
        <f t="shared" si="35"/>
        <v>44365</v>
      </c>
      <c r="CB32" s="3">
        <f t="shared" si="35"/>
        <v>44395</v>
      </c>
      <c r="CC32" s="3">
        <f t="shared" si="35"/>
        <v>44426</v>
      </c>
      <c r="CD32" s="3">
        <f t="shared" si="35"/>
        <v>44457</v>
      </c>
      <c r="CE32" s="3">
        <f t="shared" si="35"/>
        <v>44487</v>
      </c>
      <c r="CF32" s="3">
        <f t="shared" si="35"/>
        <v>44518</v>
      </c>
      <c r="CG32" s="95">
        <f t="shared" si="35"/>
        <v>44548</v>
      </c>
      <c r="CH32" s="3">
        <f t="shared" si="35"/>
        <v>44579</v>
      </c>
      <c r="CI32" s="3">
        <f t="shared" si="35"/>
        <v>44610</v>
      </c>
      <c r="CJ32" s="3">
        <f t="shared" si="35"/>
        <v>44638</v>
      </c>
      <c r="CK32" s="3">
        <f t="shared" si="35"/>
        <v>44669</v>
      </c>
      <c r="CL32" s="3">
        <f t="shared" si="35"/>
        <v>44699</v>
      </c>
      <c r="CM32" s="3">
        <f t="shared" si="35"/>
        <v>44730</v>
      </c>
      <c r="CN32" s="3">
        <f t="shared" si="35"/>
        <v>44760</v>
      </c>
      <c r="CO32" s="3">
        <f t="shared" si="35"/>
        <v>44791</v>
      </c>
      <c r="CP32" s="3">
        <f t="shared" si="35"/>
        <v>44822</v>
      </c>
      <c r="CQ32" s="3">
        <f t="shared" si="35"/>
        <v>44852</v>
      </c>
      <c r="CR32" s="3">
        <f t="shared" si="35"/>
        <v>44883</v>
      </c>
      <c r="CS32" s="95">
        <f t="shared" si="35"/>
        <v>44913</v>
      </c>
    </row>
    <row r="33" spans="1:97" s="15" customFormat="1" x14ac:dyDescent="0.25">
      <c r="A33" s="15" t="s">
        <v>4</v>
      </c>
      <c r="B33" s="15">
        <f>'Agency North'!C34+'Agency South'!C34</f>
        <v>52</v>
      </c>
      <c r="C33" s="15">
        <f>'Agency North'!D34+'Agency South'!D34</f>
        <v>57</v>
      </c>
      <c r="D33" s="15">
        <f>'Agency North'!E34+'Agency South'!E34</f>
        <v>63</v>
      </c>
      <c r="E33" s="15">
        <f>'Agency North'!F34+'Agency South'!F34</f>
        <v>70</v>
      </c>
      <c r="F33" s="15">
        <f>'Agency North'!G34+'Agency South'!G34</f>
        <v>71</v>
      </c>
      <c r="G33" s="15">
        <f>'Agency North'!H34+'Agency South'!H34</f>
        <v>71</v>
      </c>
      <c r="H33" s="15">
        <f>'Agency North'!I34+'Agency South'!I34</f>
        <v>76</v>
      </c>
      <c r="I33" s="15">
        <f>'Agency North'!J34+'Agency South'!J34</f>
        <v>76</v>
      </c>
      <c r="J33" s="15">
        <f>'Agency North'!K34+'Agency South'!K34</f>
        <v>77</v>
      </c>
      <c r="K33" s="15">
        <f>'Agency North'!L34+'Agency South'!L34</f>
        <v>77</v>
      </c>
      <c r="L33" s="15">
        <f>'Agency North'!M34+'Agency South'!M34</f>
        <v>73</v>
      </c>
      <c r="M33" s="96">
        <f>'Agency North'!N34+'Agency South'!N34</f>
        <v>76</v>
      </c>
      <c r="N33" s="269">
        <f>'Agency North'!O34+'Agency South'!O34</f>
        <v>117</v>
      </c>
      <c r="O33" s="269">
        <f>'Agency North'!P34+'Agency South'!P34</f>
        <v>116</v>
      </c>
      <c r="P33" s="269">
        <f>'Agency North'!Q34+'Agency South'!Q34</f>
        <v>118</v>
      </c>
      <c r="Q33" s="269">
        <f>'Agency North'!R34+'Agency South'!R34</f>
        <v>117</v>
      </c>
      <c r="R33" s="269">
        <f>'Agency North'!S34+'Agency South'!S34</f>
        <v>112</v>
      </c>
      <c r="S33" s="269">
        <f>'Agency North'!T34+'Agency South'!T34</f>
        <v>107</v>
      </c>
      <c r="T33" s="269">
        <f>'Agency North'!U34+'Agency South'!U34</f>
        <v>99</v>
      </c>
      <c r="U33" s="269">
        <f>'Agency North'!V34+'Agency South'!V34</f>
        <v>96</v>
      </c>
      <c r="V33" s="15">
        <f>'Agency North'!W34+'Agency South'!W34</f>
        <v>94</v>
      </c>
      <c r="W33" s="15">
        <f>'Agency North'!X34+'Agency South'!X34</f>
        <v>93</v>
      </c>
      <c r="X33" s="15">
        <f>'Agency North'!Y34+'Agency South'!Y34</f>
        <v>90</v>
      </c>
      <c r="Y33" s="96">
        <f>'Agency North'!Z34+'Agency South'!Z34</f>
        <v>83</v>
      </c>
      <c r="Z33" s="15">
        <f>'Agency North'!AA34+'Agency South'!AA34</f>
        <v>145</v>
      </c>
      <c r="AA33" s="15">
        <f>'Agency North'!AB34+'Agency South'!AB34</f>
        <v>143</v>
      </c>
      <c r="AB33" s="15">
        <f>'Agency North'!AC34+'Agency South'!AC34</f>
        <v>143</v>
      </c>
      <c r="AC33" s="15">
        <f>'Agency North'!AD34+'Agency South'!AD34</f>
        <v>588</v>
      </c>
      <c r="AD33" s="15">
        <f>'Agency North'!AE34+'Agency South'!AE34</f>
        <v>577</v>
      </c>
      <c r="AE33" s="15">
        <f>'Agency North'!AF34+'Agency South'!AF34</f>
        <v>550</v>
      </c>
      <c r="AF33" s="15">
        <f>'Agency North'!AG34+'Agency South'!AG34</f>
        <v>508</v>
      </c>
      <c r="AG33" s="15">
        <f>'Agency North'!AH34+'Agency South'!AH34</f>
        <v>508</v>
      </c>
      <c r="AH33" s="15">
        <f>'Agency North'!AI34+'Agency South'!AI34</f>
        <v>508</v>
      </c>
      <c r="AI33" s="15">
        <f>'Agency North'!AJ34+'Agency South'!AJ34</f>
        <v>508</v>
      </c>
      <c r="AJ33" s="15">
        <f>'Agency North'!AK34+'Agency South'!AK34</f>
        <v>508</v>
      </c>
      <c r="AK33" s="96">
        <f>'Agency North'!AL34+'Agency South'!AL34</f>
        <v>508</v>
      </c>
      <c r="AL33" s="15">
        <f>'Agency North'!AM34+'Agency South'!AM34</f>
        <v>170</v>
      </c>
      <c r="AM33" s="15">
        <f>'Agency North'!AN34+'Agency South'!AN34</f>
        <v>170</v>
      </c>
      <c r="AN33" s="15">
        <f>'Agency North'!AO34+'Agency South'!AO34</f>
        <v>170</v>
      </c>
      <c r="AO33" s="15">
        <f>'Agency North'!AP34+'Agency South'!AP34</f>
        <v>170</v>
      </c>
      <c r="AP33" s="15">
        <f>'Agency North'!AQ34+'Agency South'!AQ34</f>
        <v>170</v>
      </c>
      <c r="AQ33" s="15">
        <f>'Agency North'!AR34+'Agency South'!AR34</f>
        <v>170</v>
      </c>
      <c r="AR33" s="15">
        <f>'Agency North'!AS34+'Agency South'!AS34</f>
        <v>170</v>
      </c>
      <c r="AS33" s="15">
        <f>'Agency North'!AT34+'Agency South'!AT34</f>
        <v>170</v>
      </c>
      <c r="AT33" s="15">
        <f>'Agency North'!AU34+'Agency South'!AU34</f>
        <v>170</v>
      </c>
      <c r="AU33" s="15">
        <f>'Agency North'!AV34+'Agency South'!AV34</f>
        <v>170</v>
      </c>
      <c r="AV33" s="15">
        <f>'Agency North'!AW34+'Agency South'!AW34</f>
        <v>170</v>
      </c>
      <c r="AW33" s="96">
        <f>'Agency North'!AX34+'Agency South'!AX34</f>
        <v>170</v>
      </c>
      <c r="AX33" s="15">
        <f>'Agency North'!AY34+'Agency South'!AY34</f>
        <v>210</v>
      </c>
      <c r="AY33" s="15">
        <f>'Agency North'!AZ34+'Agency South'!AZ34</f>
        <v>210</v>
      </c>
      <c r="AZ33" s="15">
        <f>'Agency North'!BA34+'Agency South'!BA34</f>
        <v>210</v>
      </c>
      <c r="BA33" s="15">
        <f>'Agency North'!BB34+'Agency South'!BB34</f>
        <v>210</v>
      </c>
      <c r="BB33" s="15">
        <f>'Agency North'!BC34+'Agency South'!BC34</f>
        <v>210</v>
      </c>
      <c r="BC33" s="15">
        <f>'Agency North'!BD34+'Agency South'!BD34</f>
        <v>210</v>
      </c>
      <c r="BD33" s="15">
        <f>'Agency North'!BE34+'Agency South'!BE34</f>
        <v>210</v>
      </c>
      <c r="BE33" s="15">
        <f>'Agency North'!BF34+'Agency South'!BF34</f>
        <v>210</v>
      </c>
      <c r="BF33" s="15">
        <f>'Agency North'!BG34+'Agency South'!BG34</f>
        <v>210</v>
      </c>
      <c r="BG33" s="15">
        <f>'Agency North'!BH34+'Agency South'!BH34</f>
        <v>210</v>
      </c>
      <c r="BH33" s="15">
        <f>'Agency North'!BI34+'Agency South'!BI34</f>
        <v>210</v>
      </c>
      <c r="BI33" s="96">
        <f>'Agency North'!BJ34+'Agency South'!BJ34</f>
        <v>210</v>
      </c>
      <c r="BJ33" s="15">
        <f>'Agency North'!BK34+'Agency South'!BK34</f>
        <v>250</v>
      </c>
      <c r="BK33" s="15">
        <f>'Agency North'!BL34+'Agency South'!BL34</f>
        <v>250</v>
      </c>
      <c r="BL33" s="15">
        <f>'Agency North'!BM34+'Agency South'!BM34</f>
        <v>250</v>
      </c>
      <c r="BM33" s="15">
        <f>'Agency North'!BN34+'Agency South'!BN34</f>
        <v>250</v>
      </c>
      <c r="BN33" s="15">
        <f>'Agency North'!BO34+'Agency South'!BO34</f>
        <v>250</v>
      </c>
      <c r="BO33" s="15">
        <f>'Agency North'!BP34+'Agency South'!BP34</f>
        <v>250</v>
      </c>
      <c r="BP33" s="15">
        <f>'Agency North'!BQ34+'Agency South'!BQ34</f>
        <v>250</v>
      </c>
      <c r="BQ33" s="15">
        <f>'Agency North'!BR34+'Agency South'!BR34</f>
        <v>250</v>
      </c>
      <c r="BR33" s="15">
        <f>'Agency North'!BS34+'Agency South'!BS34</f>
        <v>250</v>
      </c>
      <c r="BS33" s="15">
        <f>'Agency North'!BT34+'Agency South'!BT34</f>
        <v>250</v>
      </c>
      <c r="BT33" s="15">
        <f>'Agency North'!BU34+'Agency South'!BU34</f>
        <v>250</v>
      </c>
      <c r="BU33" s="96">
        <f>'Agency North'!BV34+'Agency South'!BV34</f>
        <v>250</v>
      </c>
      <c r="BV33" s="15">
        <f>'Agency North'!BW34+'Agency South'!BW34</f>
        <v>290</v>
      </c>
      <c r="BW33" s="15">
        <f>'Agency North'!BX34+'Agency South'!BX34</f>
        <v>290</v>
      </c>
      <c r="BX33" s="15">
        <f>'Agency North'!BY34+'Agency South'!BY34</f>
        <v>290</v>
      </c>
      <c r="BY33" s="15">
        <f>'Agency North'!BZ34+'Agency South'!BZ34</f>
        <v>290</v>
      </c>
      <c r="BZ33" s="15">
        <f>'Agency North'!CA34+'Agency South'!CA34</f>
        <v>290</v>
      </c>
      <c r="CA33" s="15">
        <f>'Agency North'!CB34+'Agency South'!CB34</f>
        <v>290</v>
      </c>
      <c r="CB33" s="15">
        <f>'Agency North'!CC34+'Agency South'!CC34</f>
        <v>290</v>
      </c>
      <c r="CC33" s="15">
        <f>'Agency North'!CD34+'Agency South'!CD34</f>
        <v>290</v>
      </c>
      <c r="CD33" s="15">
        <f>'Agency North'!CE34+'Agency South'!CE34</f>
        <v>290</v>
      </c>
      <c r="CE33" s="15">
        <f>'Agency North'!CF34+'Agency South'!CF34</f>
        <v>290</v>
      </c>
      <c r="CF33" s="15">
        <f>'Agency North'!CG34+'Agency South'!CG34</f>
        <v>290</v>
      </c>
      <c r="CG33" s="96">
        <f>'Agency North'!CH34+'Agency South'!CH34</f>
        <v>290</v>
      </c>
      <c r="CH33" s="15">
        <f>'Agency North'!CI34+'Agency South'!CI34</f>
        <v>330</v>
      </c>
      <c r="CI33" s="15">
        <f>'Agency North'!CJ34+'Agency South'!CJ34</f>
        <v>330</v>
      </c>
      <c r="CJ33" s="15">
        <f>'Agency North'!CK34+'Agency South'!CK34</f>
        <v>330</v>
      </c>
      <c r="CK33" s="15">
        <f>'Agency North'!CL34+'Agency South'!CL34</f>
        <v>330</v>
      </c>
      <c r="CL33" s="15">
        <f>'Agency North'!CM34+'Agency South'!CM34</f>
        <v>330</v>
      </c>
      <c r="CM33" s="15">
        <f>'Agency North'!CN34+'Agency South'!CN34</f>
        <v>330</v>
      </c>
      <c r="CN33" s="15">
        <f>'Agency North'!CO34+'Agency South'!CO34</f>
        <v>330</v>
      </c>
      <c r="CO33" s="15">
        <f>'Agency North'!CP34+'Agency South'!CP34</f>
        <v>330</v>
      </c>
      <c r="CP33" s="15">
        <f>'Agency North'!CQ34+'Agency South'!CQ34</f>
        <v>330</v>
      </c>
      <c r="CQ33" s="15">
        <f>'Agency North'!CR34+'Agency South'!CR34</f>
        <v>330</v>
      </c>
      <c r="CR33" s="15">
        <f>'Agency North'!CS34+'Agency South'!CS34</f>
        <v>330</v>
      </c>
      <c r="CS33" s="96">
        <f>'Agency North'!CT34+'Agency South'!CT34</f>
        <v>330</v>
      </c>
    </row>
    <row r="34" spans="1:97" s="15" customFormat="1" x14ac:dyDescent="0.25">
      <c r="A34" s="15" t="s">
        <v>5</v>
      </c>
      <c r="B34" s="15">
        <f>'Agency North'!C35+'Agency South'!C35</f>
        <v>434</v>
      </c>
      <c r="C34" s="15">
        <f>'Agency North'!D35+'Agency South'!D35</f>
        <v>211</v>
      </c>
      <c r="D34" s="15">
        <f>'Agency North'!E35+'Agency South'!E35</f>
        <v>452</v>
      </c>
      <c r="E34" s="15">
        <f>'Agency North'!F35+'Agency South'!F35</f>
        <v>580</v>
      </c>
      <c r="F34" s="15">
        <f>'Agency North'!G35+'Agency South'!G35</f>
        <v>470</v>
      </c>
      <c r="G34" s="15">
        <f>'Agency North'!H35+'Agency South'!H35</f>
        <v>502</v>
      </c>
      <c r="H34" s="15">
        <f>'Agency North'!I35+'Agency South'!I35</f>
        <v>498</v>
      </c>
      <c r="I34" s="15">
        <f>'Agency North'!J35+'Agency South'!J35</f>
        <v>488</v>
      </c>
      <c r="J34" s="15">
        <f>'Agency North'!K35+'Agency South'!K35</f>
        <v>574</v>
      </c>
      <c r="K34" s="15">
        <f>'Agency North'!L35+'Agency South'!L35</f>
        <v>464</v>
      </c>
      <c r="L34" s="15">
        <f>'Agency North'!M35+'Agency South'!M35</f>
        <v>805</v>
      </c>
      <c r="M34" s="96">
        <f>'Agency North'!N35+'Agency South'!N35</f>
        <v>592</v>
      </c>
      <c r="N34" s="269">
        <f>'Agency North'!O35+'Agency South'!O35</f>
        <v>205</v>
      </c>
      <c r="O34" s="269">
        <f>'Agency North'!P35+'Agency South'!P35</f>
        <v>196</v>
      </c>
      <c r="P34" s="269">
        <f>'Agency North'!Q35+'Agency South'!Q35</f>
        <v>683</v>
      </c>
      <c r="Q34" s="269">
        <f>'Agency North'!R35+'Agency South'!R35</f>
        <v>545</v>
      </c>
      <c r="R34" s="269">
        <f>'Agency North'!S35+'Agency South'!S35</f>
        <v>748</v>
      </c>
      <c r="S34" s="269">
        <f>'Agency North'!T35+'Agency South'!T35</f>
        <v>1300</v>
      </c>
      <c r="T34" s="269">
        <f>'Agency North'!U35+'Agency South'!U35</f>
        <v>926</v>
      </c>
      <c r="U34" s="269">
        <f>'Agency North'!V35+'Agency South'!V35</f>
        <v>1052</v>
      </c>
      <c r="V34" s="15">
        <f>'Agency North'!W35+'Agency South'!W35</f>
        <v>1267</v>
      </c>
      <c r="W34" s="15">
        <f>'Agency North'!X35+'Agency South'!X35</f>
        <v>1186</v>
      </c>
      <c r="X34" s="15">
        <f>'Agency North'!Y35+'Agency South'!Y35</f>
        <v>1312</v>
      </c>
      <c r="Y34" s="96">
        <f>'Agency North'!Z35+'Agency South'!Z35</f>
        <v>1497</v>
      </c>
      <c r="Z34" s="15">
        <f>'Agency North'!AA35+'Agency South'!AA35</f>
        <v>509</v>
      </c>
      <c r="AA34" s="15">
        <f>'Agency North'!AB35+'Agency South'!AB35</f>
        <v>1045</v>
      </c>
      <c r="AB34" s="15">
        <f>'Agency North'!AC35+'Agency South'!AC35</f>
        <v>1201</v>
      </c>
      <c r="AC34" s="15">
        <f>'Agency North'!AD35+'Agency South'!AD35</f>
        <v>939</v>
      </c>
      <c r="AD34" s="15">
        <f>'Agency North'!AE35+'Agency South'!AE35</f>
        <v>934</v>
      </c>
      <c r="AE34" s="15">
        <f>'Agency North'!AF35+'Agency South'!AF35</f>
        <v>1717</v>
      </c>
      <c r="AF34" s="15">
        <f>'Agency North'!AG35+'Agency South'!AG35</f>
        <v>1163</v>
      </c>
      <c r="AG34" s="15">
        <f>'Agency North'!AH35+'Agency South'!AH35</f>
        <v>1316.1360559999998</v>
      </c>
      <c r="AH34" s="15">
        <f>'Agency North'!AI35+'Agency South'!AI35</f>
        <v>1561.19594231</v>
      </c>
      <c r="AI34" s="15">
        <f>'Agency North'!AJ35+'Agency South'!AJ35</f>
        <v>1243.257348120984</v>
      </c>
      <c r="AJ34" s="15">
        <f>'Agency North'!AK35+'Agency South'!AK35</f>
        <v>1474.4149064782628</v>
      </c>
      <c r="AK34" s="96">
        <f>'Agency North'!AL35+'Agency South'!AL35</f>
        <v>1722.0535864583162</v>
      </c>
      <c r="AL34" s="15">
        <f>'Agency North'!AM35+'Agency South'!AM35</f>
        <v>498.61556286554503</v>
      </c>
      <c r="AM34" s="15">
        <f>'Agency North'!AN35+'Agency South'!AN35</f>
        <v>520.63184144020943</v>
      </c>
      <c r="AN34" s="15">
        <f>'Agency North'!AO35+'Agency South'!AO35</f>
        <v>1629.1265537670915</v>
      </c>
      <c r="AO34" s="15">
        <f>'Agency North'!AP35+'Agency South'!AP35</f>
        <v>1460.9393715058932</v>
      </c>
      <c r="AP34" s="15">
        <f>'Agency North'!AQ35+'Agency South'!AQ35</f>
        <v>1681.0911289136759</v>
      </c>
      <c r="AQ34" s="15">
        <f>'Agency North'!AR35+'Agency South'!AR35</f>
        <v>1823.2171867602233</v>
      </c>
      <c r="AR34" s="15">
        <f>'Agency North'!AS35+'Agency South'!AS35</f>
        <v>1538.2146127884716</v>
      </c>
      <c r="AS34" s="15">
        <f>'Agency North'!AT35+'Agency South'!AT35</f>
        <v>1773.0716867758363</v>
      </c>
      <c r="AT34" s="15">
        <f>'Agency North'!AU35+'Agency South'!AU35</f>
        <v>1924.3722373719997</v>
      </c>
      <c r="AU34" s="15">
        <f>'Agency North'!AV35+'Agency South'!AV35</f>
        <v>1625.1559371813926</v>
      </c>
      <c r="AV34" s="15">
        <f>'Agency North'!AW35+'Agency South'!AW35</f>
        <v>1873.0693936258194</v>
      </c>
      <c r="AW34" s="96">
        <f>'Agency North'!AX35+'Agency South'!AX35</f>
        <v>1969.1537859051132</v>
      </c>
      <c r="AX34" s="15">
        <f>'Agency North'!AY35+'Agency South'!AY35</f>
        <v>586.2810678317868</v>
      </c>
      <c r="AY34" s="15">
        <f>'Agency North'!AZ35+'Agency South'!AZ35</f>
        <v>608.90165879012307</v>
      </c>
      <c r="AZ34" s="15">
        <f>'Agency North'!BA35+'Agency South'!BA35</f>
        <v>2064.267843149486</v>
      </c>
      <c r="BA34" s="15">
        <f>'Agency North'!BB35+'Agency South'!BB35</f>
        <v>1977.4935510449163</v>
      </c>
      <c r="BB34" s="15">
        <f>'Agency North'!BC35+'Agency South'!BC35</f>
        <v>2054.0654988681508</v>
      </c>
      <c r="BC34" s="15">
        <f>'Agency North'!BD35+'Agency South'!BD35</f>
        <v>2171.9941554375368</v>
      </c>
      <c r="BD34" s="15">
        <f>'Agency North'!BE35+'Agency South'!BE35</f>
        <v>2060.0827765839917</v>
      </c>
      <c r="BE34" s="15">
        <f>'Agency North'!BF35+'Agency South'!BF35</f>
        <v>2145.3757931946266</v>
      </c>
      <c r="BF34" s="15">
        <f>'Agency North'!BG35+'Agency South'!BG35</f>
        <v>2275.8561746286332</v>
      </c>
      <c r="BG34" s="15">
        <f>'Agency North'!BH35+'Agency South'!BH35</f>
        <v>2170.6253916655351</v>
      </c>
      <c r="BH34" s="15">
        <f>'Agency North'!BI35+'Agency South'!BI35</f>
        <v>2266.8899019467003</v>
      </c>
      <c r="BI34" s="96">
        <f>'Agency North'!BJ35+'Agency South'!BJ35</f>
        <v>2408.4473953731758</v>
      </c>
      <c r="BJ34" s="15">
        <f>'Agency North'!BK35+'Agency South'!BK35</f>
        <v>704.30377340242467</v>
      </c>
      <c r="BK34" s="15">
        <f>'Agency North'!BL35+'Agency South'!BL35</f>
        <v>732.38699971111851</v>
      </c>
      <c r="BL34" s="15">
        <f>'Agency North'!BM35+'Agency South'!BM35</f>
        <v>2413.9668564929784</v>
      </c>
      <c r="BM34" s="15">
        <f>'Agency North'!BN35+'Agency South'!BN35</f>
        <v>2289.3438539804147</v>
      </c>
      <c r="BN34" s="15">
        <f>'Agency North'!BO35+'Agency South'!BO35</f>
        <v>2368.4444014397368</v>
      </c>
      <c r="BO34" s="15">
        <f>'Agency North'!BP35+'Agency South'!BP35</f>
        <v>2450.6605330024058</v>
      </c>
      <c r="BP34" s="15">
        <f>'Agency North'!BQ35+'Agency South'!BQ35</f>
        <v>2321.5598798168103</v>
      </c>
      <c r="BQ34" s="15">
        <f>'Agency North'!BR35+'Agency South'!BR35</f>
        <v>2408.837926093719</v>
      </c>
      <c r="BR34" s="15">
        <f>'Agency North'!BS35+'Agency South'!BS35</f>
        <v>2501.1399309974458</v>
      </c>
      <c r="BS34" s="15">
        <f>'Agency North'!BT35+'Agency South'!BT35</f>
        <v>2378.7392918600403</v>
      </c>
      <c r="BT34" s="15">
        <f>'Agency North'!BU35+'Agency South'!BU35</f>
        <v>2475.6980339989536</v>
      </c>
      <c r="BU34" s="96">
        <f>'Agency North'!BV35+'Agency South'!BV35</f>
        <v>2575.4464428792694</v>
      </c>
      <c r="BV34" s="15">
        <f>'Agency North'!BW35+'Agency South'!BW35</f>
        <v>786.76453201539266</v>
      </c>
      <c r="BW34" s="15">
        <f>'Agency North'!BX35+'Agency South'!BX35</f>
        <v>818.54148114592545</v>
      </c>
      <c r="BX34" s="15">
        <f>'Agency North'!BY35+'Agency South'!BY35</f>
        <v>2703.9434282663738</v>
      </c>
      <c r="BY34" s="15">
        <f>'Agency North'!BZ35+'Agency South'!BZ35</f>
        <v>2604.6251664782963</v>
      </c>
      <c r="BZ34" s="15">
        <f>'Agency North'!CA35+'Agency South'!CA35</f>
        <v>2692.0950018727067</v>
      </c>
      <c r="CA34" s="15">
        <f>'Agency North'!CB35+'Agency South'!CB35</f>
        <v>2782.9192286123453</v>
      </c>
      <c r="CB34" s="15">
        <f>'Agency North'!CC35+'Agency South'!CC35</f>
        <v>2672.4010817225153</v>
      </c>
      <c r="CC34" s="15">
        <f>'Agency North'!CD35+'Agency South'!CD35</f>
        <v>2768.5055911639706</v>
      </c>
      <c r="CD34" s="15">
        <f>'Agency North'!CE35+'Agency South'!CE35</f>
        <v>2870.4167694490534</v>
      </c>
      <c r="CE34" s="15">
        <f>'Agency North'!CF35+'Agency South'!CF35</f>
        <v>2771.1105925343618</v>
      </c>
      <c r="CF34" s="15">
        <f>'Agency North'!CG35+'Agency South'!CG35</f>
        <v>2878.245866419963</v>
      </c>
      <c r="CG34" s="96">
        <f>'Agency North'!CH35+'Agency South'!CH35</f>
        <v>2988.6571540898467</v>
      </c>
      <c r="CH34" s="15">
        <f>'Agency North'!CI35+'Agency South'!CI35</f>
        <v>908.69441817174129</v>
      </c>
      <c r="CI34" s="15">
        <f>'Agency North'!CJ35+'Agency South'!CJ35</f>
        <v>944.16107765480547</v>
      </c>
      <c r="CJ34" s="15">
        <f>'Agency North'!CK35+'Agency South'!CK35</f>
        <v>3122.5223093965296</v>
      </c>
      <c r="CK34" s="15">
        <f>'Agency North'!CL35+'Agency South'!CL35</f>
        <v>3003.8123068916884</v>
      </c>
      <c r="CL34" s="15">
        <f>'Agency North'!CM35+'Agency South'!CM35</f>
        <v>3101.8732916898625</v>
      </c>
      <c r="CM34" s="15">
        <f>'Agency North'!CN35+'Agency South'!CN35</f>
        <v>3204.1571397783346</v>
      </c>
      <c r="CN34" s="15">
        <f>'Agency North'!CO35+'Agency South'!CO35</f>
        <v>3074.9953552691777</v>
      </c>
      <c r="CO34" s="15">
        <f>'Agency North'!CP35+'Agency South'!CP35</f>
        <v>3183.7765282591818</v>
      </c>
      <c r="CP34" s="15">
        <f>'Agency North'!CQ35+'Agency South'!CQ35</f>
        <v>3299.2796284768392</v>
      </c>
      <c r="CQ34" s="15">
        <f>'Agency North'!CR35+'Agency South'!CR35</f>
        <v>3183.8147516353483</v>
      </c>
      <c r="CR34" s="15">
        <f>'Agency North'!CS35+'Agency South'!CS35</f>
        <v>3305.5214708171261</v>
      </c>
      <c r="CS34" s="96">
        <f>'Agency North'!CT35+'Agency South'!CT35</f>
        <v>3431.0908977191166</v>
      </c>
    </row>
    <row r="35" spans="1:97" s="15" customFormat="1" x14ac:dyDescent="0.25">
      <c r="A35" s="15" t="s">
        <v>6</v>
      </c>
      <c r="B35" s="15">
        <f>'Agency North'!C36+'Agency South'!C36</f>
        <v>407</v>
      </c>
      <c r="C35" s="15">
        <f>'Agency North'!D36+'Agency South'!D36</f>
        <v>432</v>
      </c>
      <c r="D35" s="15">
        <f>'Agency North'!E36+'Agency South'!E36</f>
        <v>208</v>
      </c>
      <c r="E35" s="15">
        <f>'Agency North'!F36+'Agency South'!F36</f>
        <v>449</v>
      </c>
      <c r="F35" s="15">
        <f>'Agency North'!G36+'Agency South'!G36</f>
        <v>563</v>
      </c>
      <c r="G35" s="15">
        <f>'Agency North'!H36+'Agency South'!H36</f>
        <v>442</v>
      </c>
      <c r="H35" s="15">
        <f>'Agency North'!I36+'Agency South'!I36</f>
        <v>483</v>
      </c>
      <c r="I35" s="15">
        <f>'Agency North'!J36+'Agency South'!J36</f>
        <v>490</v>
      </c>
      <c r="J35" s="15">
        <f>'Agency North'!K36+'Agency South'!K36</f>
        <v>472</v>
      </c>
      <c r="K35" s="15">
        <f>'Agency North'!L36+'Agency South'!L36</f>
        <v>567</v>
      </c>
      <c r="L35" s="15">
        <f>'Agency North'!M36+'Agency South'!M36</f>
        <v>452</v>
      </c>
      <c r="M35" s="96">
        <f>'Agency North'!N36+'Agency South'!N36</f>
        <v>773</v>
      </c>
      <c r="N35" s="269">
        <f>'Agency North'!O36+'Agency South'!O36</f>
        <v>590</v>
      </c>
      <c r="O35" s="269">
        <f>'Agency North'!P36+'Agency South'!P36</f>
        <v>205</v>
      </c>
      <c r="P35" s="269">
        <f>'Agency North'!Q36+'Agency South'!Q36</f>
        <v>192</v>
      </c>
      <c r="Q35" s="269">
        <f>'Agency North'!R36+'Agency South'!R36</f>
        <v>676</v>
      </c>
      <c r="R35" s="269">
        <f>'Agency North'!S36+'Agency South'!S36</f>
        <v>544</v>
      </c>
      <c r="S35" s="269">
        <f>'Agency North'!T36+'Agency South'!T36</f>
        <v>737</v>
      </c>
      <c r="T35" s="269">
        <f>'Agency North'!U36+'Agency South'!U36</f>
        <v>1290</v>
      </c>
      <c r="U35" s="269">
        <f>'Agency North'!V36+'Agency South'!V36</f>
        <v>914</v>
      </c>
      <c r="V35" s="15">
        <f>'Agency North'!W36+'Agency South'!W36</f>
        <v>1042</v>
      </c>
      <c r="W35" s="15">
        <f>'Agency North'!X36+'Agency South'!X36</f>
        <v>1263</v>
      </c>
      <c r="X35" s="15">
        <f>'Agency North'!Y36+'Agency South'!Y36</f>
        <v>1177</v>
      </c>
      <c r="Y35" s="96">
        <f>'Agency North'!Z36+'Agency South'!Z36</f>
        <v>1291</v>
      </c>
      <c r="Z35" s="15">
        <f>'Agency North'!AA36+'Agency South'!AA36</f>
        <v>1495</v>
      </c>
      <c r="AA35" s="15">
        <f>'Agency North'!AB36+'Agency South'!AB36</f>
        <v>508</v>
      </c>
      <c r="AB35" s="15">
        <f>'Agency North'!AC36+'Agency South'!AC36</f>
        <v>1040</v>
      </c>
      <c r="AC35" s="15">
        <f>'Agency North'!AD36+'Agency South'!AD36</f>
        <v>1158</v>
      </c>
      <c r="AD35" s="15">
        <f>'Agency North'!AE36+'Agency South'!AE36</f>
        <v>936</v>
      </c>
      <c r="AE35" s="15">
        <f>'Agency North'!AF36+'Agency South'!AF36</f>
        <v>887</v>
      </c>
      <c r="AF35" s="15">
        <f>'Agency North'!AG36+'Agency South'!AG36</f>
        <v>1705</v>
      </c>
      <c r="AG35" s="15">
        <f>'Agency North'!AH36+'Agency South'!AH36</f>
        <v>1163</v>
      </c>
      <c r="AH35" s="15">
        <f>'Agency North'!AI36+'Agency South'!AI36</f>
        <v>1316.1360559999998</v>
      </c>
      <c r="AI35" s="15">
        <f>'Agency North'!AJ36+'Agency South'!AJ36</f>
        <v>1561.19594231</v>
      </c>
      <c r="AJ35" s="15">
        <f>'Agency North'!AK36+'Agency South'!AK36</f>
        <v>1243.257348120984</v>
      </c>
      <c r="AK35" s="96">
        <f>'Agency North'!AL36+'Agency South'!AL36</f>
        <v>1474.4149064782628</v>
      </c>
      <c r="AL35" s="15">
        <f>'Agency North'!AM36+'Agency South'!AM36</f>
        <v>1722.0535864583162</v>
      </c>
      <c r="AM35" s="15">
        <f>'Agency North'!AN36+'Agency South'!AN36</f>
        <v>498.61556286554503</v>
      </c>
      <c r="AN35" s="15">
        <f>'Agency North'!AO36+'Agency South'!AO36</f>
        <v>520.63184144020943</v>
      </c>
      <c r="AO35" s="15">
        <f>'Agency North'!AP36+'Agency South'!AP36</f>
        <v>1629.1265537670915</v>
      </c>
      <c r="AP35" s="15">
        <f>'Agency North'!AQ36+'Agency South'!AQ36</f>
        <v>1460.9393715058932</v>
      </c>
      <c r="AQ35" s="15">
        <f>'Agency North'!AR36+'Agency South'!AR36</f>
        <v>1681.0911289136759</v>
      </c>
      <c r="AR35" s="15">
        <f>'Agency North'!AS36+'Agency South'!AS36</f>
        <v>1823.2171867602233</v>
      </c>
      <c r="AS35" s="15">
        <f>'Agency North'!AT36+'Agency South'!AT36</f>
        <v>1538.2146127884716</v>
      </c>
      <c r="AT35" s="15">
        <f>'Agency North'!AU36+'Agency South'!AU36</f>
        <v>1773.0716867758363</v>
      </c>
      <c r="AU35" s="15">
        <f>'Agency North'!AV36+'Agency South'!AV36</f>
        <v>1924.3722373719997</v>
      </c>
      <c r="AV35" s="15">
        <f>'Agency North'!AW36+'Agency South'!AW36</f>
        <v>1625.1559371813926</v>
      </c>
      <c r="AW35" s="96">
        <f>'Agency North'!AX36+'Agency South'!AX36</f>
        <v>1873.0693936258194</v>
      </c>
      <c r="AX35" s="15">
        <f>'Agency North'!AY36+'Agency South'!AY36</f>
        <v>1969.1537859051132</v>
      </c>
      <c r="AY35" s="15">
        <f>'Agency North'!AZ36+'Agency South'!AZ36</f>
        <v>586.2810678317868</v>
      </c>
      <c r="AZ35" s="15">
        <f>'Agency North'!BA36+'Agency South'!BA36</f>
        <v>608.90165879012307</v>
      </c>
      <c r="BA35" s="15">
        <f>'Agency North'!BB36+'Agency South'!BB36</f>
        <v>2064.267843149486</v>
      </c>
      <c r="BB35" s="15">
        <f>'Agency North'!BC36+'Agency South'!BC36</f>
        <v>1977.4935510449163</v>
      </c>
      <c r="BC35" s="15">
        <f>'Agency North'!BD36+'Agency South'!BD36</f>
        <v>2054.0654988681508</v>
      </c>
      <c r="BD35" s="15">
        <f>'Agency North'!BE36+'Agency South'!BE36</f>
        <v>2171.9941554375368</v>
      </c>
      <c r="BE35" s="15">
        <f>'Agency North'!BF36+'Agency South'!BF36</f>
        <v>2060.0827765839917</v>
      </c>
      <c r="BF35" s="15">
        <f>'Agency North'!BG36+'Agency South'!BG36</f>
        <v>2145.3757931946266</v>
      </c>
      <c r="BG35" s="15">
        <f>'Agency North'!BH36+'Agency South'!BH36</f>
        <v>2275.8561746286332</v>
      </c>
      <c r="BH35" s="15">
        <f>'Agency North'!BI36+'Agency South'!BI36</f>
        <v>2170.6253916655351</v>
      </c>
      <c r="BI35" s="96">
        <f>'Agency North'!BJ36+'Agency South'!BJ36</f>
        <v>2266.8899019467003</v>
      </c>
      <c r="BJ35" s="15">
        <f>'Agency North'!BK36+'Agency South'!BK36</f>
        <v>2408.4473953731758</v>
      </c>
      <c r="BK35" s="15">
        <f>'Agency North'!BL36+'Agency South'!BL36</f>
        <v>704.30377340242467</v>
      </c>
      <c r="BL35" s="15">
        <f>'Agency North'!BM36+'Agency South'!BM36</f>
        <v>732.38699971111851</v>
      </c>
      <c r="BM35" s="15">
        <f>'Agency North'!BN36+'Agency South'!BN36</f>
        <v>2413.9668564929784</v>
      </c>
      <c r="BN35" s="15">
        <f>'Agency North'!BO36+'Agency South'!BO36</f>
        <v>2289.3438539804147</v>
      </c>
      <c r="BO35" s="15">
        <f>'Agency North'!BP36+'Agency South'!BP36</f>
        <v>2368.4444014397368</v>
      </c>
      <c r="BP35" s="15">
        <f>'Agency North'!BQ36+'Agency South'!BQ36</f>
        <v>2450.6605330024058</v>
      </c>
      <c r="BQ35" s="15">
        <f>'Agency North'!BR36+'Agency South'!BR36</f>
        <v>2321.5598798168103</v>
      </c>
      <c r="BR35" s="15">
        <f>'Agency North'!BS36+'Agency South'!BS36</f>
        <v>2408.837926093719</v>
      </c>
      <c r="BS35" s="15">
        <f>'Agency North'!BT36+'Agency South'!BT36</f>
        <v>2501.1399309974458</v>
      </c>
      <c r="BT35" s="15">
        <f>'Agency North'!BU36+'Agency South'!BU36</f>
        <v>2378.7392918600403</v>
      </c>
      <c r="BU35" s="96">
        <f>'Agency North'!BV36+'Agency South'!BV36</f>
        <v>2475.6980339989536</v>
      </c>
      <c r="BV35" s="15">
        <f>'Agency North'!BW36+'Agency South'!BW36</f>
        <v>2575.4464428792694</v>
      </c>
      <c r="BW35" s="15">
        <f>'Agency North'!BX36+'Agency South'!BX36</f>
        <v>786.76453201539266</v>
      </c>
      <c r="BX35" s="15">
        <f>'Agency North'!BY36+'Agency South'!BY36</f>
        <v>818.54148114592545</v>
      </c>
      <c r="BY35" s="15">
        <f>'Agency North'!BZ36+'Agency South'!BZ36</f>
        <v>2703.9434282663738</v>
      </c>
      <c r="BZ35" s="15">
        <f>'Agency North'!CA36+'Agency South'!CA36</f>
        <v>2604.6251664782963</v>
      </c>
      <c r="CA35" s="15">
        <f>'Agency North'!CB36+'Agency South'!CB36</f>
        <v>2692.0950018727067</v>
      </c>
      <c r="CB35" s="15">
        <f>'Agency North'!CC36+'Agency South'!CC36</f>
        <v>2782.9192286123453</v>
      </c>
      <c r="CC35" s="15">
        <f>'Agency North'!CD36+'Agency South'!CD36</f>
        <v>2672.4010817225153</v>
      </c>
      <c r="CD35" s="15">
        <f>'Agency North'!CE36+'Agency South'!CE36</f>
        <v>2768.5055911639706</v>
      </c>
      <c r="CE35" s="15">
        <f>'Agency North'!CF36+'Agency South'!CF36</f>
        <v>2870.4167694490534</v>
      </c>
      <c r="CF35" s="15">
        <f>'Agency North'!CG36+'Agency South'!CG36</f>
        <v>2771.1105925343618</v>
      </c>
      <c r="CG35" s="96">
        <f>'Agency North'!CH36+'Agency South'!CH36</f>
        <v>2878.245866419963</v>
      </c>
      <c r="CH35" s="15">
        <f>'Agency North'!CI36+'Agency South'!CI36</f>
        <v>2988.6571540898467</v>
      </c>
      <c r="CI35" s="15">
        <f>'Agency North'!CJ36+'Agency South'!CJ36</f>
        <v>908.69441817174129</v>
      </c>
      <c r="CJ35" s="15">
        <f>'Agency North'!CK36+'Agency South'!CK36</f>
        <v>944.16107765480547</v>
      </c>
      <c r="CK35" s="15">
        <f>'Agency North'!CL36+'Agency South'!CL36</f>
        <v>3122.5223093965296</v>
      </c>
      <c r="CL35" s="15">
        <f>'Agency North'!CM36+'Agency South'!CM36</f>
        <v>3003.8123068916884</v>
      </c>
      <c r="CM35" s="15">
        <f>'Agency North'!CN36+'Agency South'!CN36</f>
        <v>3101.8732916898625</v>
      </c>
      <c r="CN35" s="15">
        <f>'Agency North'!CO36+'Agency South'!CO36</f>
        <v>3204.1571397783346</v>
      </c>
      <c r="CO35" s="15">
        <f>'Agency North'!CP36+'Agency South'!CP36</f>
        <v>3074.9953552691777</v>
      </c>
      <c r="CP35" s="15">
        <f>'Agency North'!CQ36+'Agency South'!CQ36</f>
        <v>3183.7765282591818</v>
      </c>
      <c r="CQ35" s="15">
        <f>'Agency North'!CR36+'Agency South'!CR36</f>
        <v>3299.2796284768392</v>
      </c>
      <c r="CR35" s="15">
        <f>'Agency North'!CS36+'Agency South'!CS36</f>
        <v>3183.8147516353483</v>
      </c>
      <c r="CS35" s="96">
        <f>'Agency North'!CT36+'Agency South'!CT36</f>
        <v>3305.5214708171261</v>
      </c>
    </row>
    <row r="36" spans="1:97" s="15" customFormat="1" x14ac:dyDescent="0.25">
      <c r="A36" s="15" t="s">
        <v>7</v>
      </c>
      <c r="B36" s="15">
        <f>'Agency North'!C37+'Agency South'!C37</f>
        <v>567</v>
      </c>
      <c r="C36" s="15">
        <f>'Agency North'!D37+'Agency South'!D37</f>
        <v>770</v>
      </c>
      <c r="D36" s="15">
        <f>'Agency North'!E37+'Agency South'!E37</f>
        <v>803</v>
      </c>
      <c r="E36" s="15">
        <f>'Agency North'!F37+'Agency South'!F37</f>
        <v>613</v>
      </c>
      <c r="F36" s="15">
        <f>'Agency North'!G37+'Agency South'!G37</f>
        <v>533</v>
      </c>
      <c r="G36" s="15">
        <f>'Agency North'!H37+'Agency South'!H37</f>
        <v>807</v>
      </c>
      <c r="H36" s="15">
        <f>'Agency North'!I37+'Agency South'!I37</f>
        <v>830</v>
      </c>
      <c r="I36" s="15">
        <f>'Agency North'!J37+'Agency South'!J37</f>
        <v>827</v>
      </c>
      <c r="J36" s="15">
        <f>'Agency North'!K37+'Agency South'!K37</f>
        <v>836</v>
      </c>
      <c r="K36" s="15">
        <f>'Agency North'!L37+'Agency South'!L37</f>
        <v>848</v>
      </c>
      <c r="L36" s="15">
        <f>'Agency North'!M37+'Agency South'!M37</f>
        <v>907</v>
      </c>
      <c r="M36" s="96">
        <f>'Agency North'!N37+'Agency South'!N37</f>
        <v>838</v>
      </c>
      <c r="N36" s="269">
        <f>'Agency North'!O37+'Agency South'!O37</f>
        <v>1091</v>
      </c>
      <c r="O36" s="269">
        <f>'Agency North'!P37+'Agency South'!P37</f>
        <v>1241</v>
      </c>
      <c r="P36" s="269">
        <f>'Agency North'!Q37+'Agency South'!Q37</f>
        <v>707</v>
      </c>
      <c r="Q36" s="269">
        <f>'Agency North'!R37+'Agency South'!R37</f>
        <v>370</v>
      </c>
      <c r="R36" s="269">
        <f>'Agency North'!S37+'Agency South'!S37</f>
        <v>812</v>
      </c>
      <c r="S36" s="269">
        <f>'Agency North'!T37+'Agency South'!T37</f>
        <v>1126</v>
      </c>
      <c r="T36" s="269">
        <f>'Agency North'!U37+'Agency South'!U37</f>
        <v>1221</v>
      </c>
      <c r="U36" s="269">
        <f>'Agency North'!V37+'Agency South'!V37</f>
        <v>1902</v>
      </c>
      <c r="V36" s="15">
        <f>'Agency North'!W37+'Agency South'!W37</f>
        <v>2032</v>
      </c>
      <c r="W36" s="15">
        <f>'Agency North'!X37+'Agency South'!X37</f>
        <v>1852</v>
      </c>
      <c r="X36" s="15">
        <f>'Agency North'!Y37+'Agency South'!Y37</f>
        <v>2178</v>
      </c>
      <c r="Y36" s="96">
        <f>'Agency North'!Z37+'Agency South'!Z37</f>
        <v>2293</v>
      </c>
      <c r="Z36" s="15">
        <f>'Agency North'!AA37+'Agency South'!AA37</f>
        <v>2385</v>
      </c>
      <c r="AA36" s="15">
        <f>'Agency North'!AB37+'Agency South'!AB37</f>
        <v>2739</v>
      </c>
      <c r="AB36" s="15">
        <f>'Agency North'!AC37+'Agency South'!AC37</f>
        <v>1933</v>
      </c>
      <c r="AC36" s="15">
        <f>'Agency North'!AD37+'Agency South'!AD37</f>
        <v>1419</v>
      </c>
      <c r="AD36" s="15">
        <f>'Agency North'!AE37+'Agency South'!AE37</f>
        <v>2136</v>
      </c>
      <c r="AE36" s="15">
        <f>'Agency North'!AF37+'Agency South'!AF37</f>
        <v>2003</v>
      </c>
      <c r="AF36" s="15">
        <f>'Agency North'!AG37+'Agency South'!AG37</f>
        <v>1708</v>
      </c>
      <c r="AG36" s="15">
        <f>'Agency North'!AH37+'Agency South'!AH37</f>
        <v>1631.1499999999999</v>
      </c>
      <c r="AH36" s="15">
        <f>'Agency North'!AI37+'Agency South'!AI37</f>
        <v>1104.8499999999999</v>
      </c>
      <c r="AI36" s="15">
        <f>'Agency North'!AJ37+'Agency South'!AJ37</f>
        <v>1250.3292531999998</v>
      </c>
      <c r="AJ36" s="15">
        <f>'Agency North'!AK37+'Agency South'!AK37</f>
        <v>1483.1361451944999</v>
      </c>
      <c r="AK36" s="96">
        <f>'Agency North'!AL37+'Agency South'!AL37</f>
        <v>1181.0944807149347</v>
      </c>
      <c r="AL36" s="15">
        <f>'Agency North'!AM37+'Agency South'!AM37</f>
        <v>1400.6941611543496</v>
      </c>
      <c r="AM36" s="15">
        <f>'Agency North'!AN37+'Agency South'!AN37</f>
        <v>1635.9509071354003</v>
      </c>
      <c r="AN36" s="15">
        <f>'Agency North'!AO37+'Agency South'!AO37</f>
        <v>473.68478472226775</v>
      </c>
      <c r="AO36" s="15">
        <f>'Agency North'!AP37+'Agency South'!AP37</f>
        <v>494.600249368199</v>
      </c>
      <c r="AP36" s="15">
        <f>'Agency North'!AQ37+'Agency South'!AQ37</f>
        <v>1547.670226078737</v>
      </c>
      <c r="AQ36" s="15">
        <f>'Agency North'!AR37+'Agency South'!AR37</f>
        <v>1387.8924029305986</v>
      </c>
      <c r="AR36" s="15">
        <f>'Agency North'!AS37+'Agency South'!AS37</f>
        <v>1597.0365724679918</v>
      </c>
      <c r="AS36" s="15">
        <f>'Agency North'!AT37+'Agency South'!AT37</f>
        <v>1732.056327422212</v>
      </c>
      <c r="AT36" s="15">
        <f>'Agency North'!AU37+'Agency South'!AU37</f>
        <v>1461.3038821490479</v>
      </c>
      <c r="AU36" s="15">
        <f>'Agency North'!AV37+'Agency South'!AV37</f>
        <v>1684.4181024370446</v>
      </c>
      <c r="AV36" s="15">
        <f>'Agency North'!AW37+'Agency South'!AW37</f>
        <v>1828.1536255033998</v>
      </c>
      <c r="AW36" s="96">
        <f>'Agency North'!AX37+'Agency South'!AX37</f>
        <v>1543.8981403223229</v>
      </c>
      <c r="AX36" s="15">
        <f>'Agency North'!AY37+'Agency South'!AY37</f>
        <v>1779.4159239445285</v>
      </c>
      <c r="AY36" s="15">
        <f>'Agency North'!AZ37+'Agency South'!AZ37</f>
        <v>1870.6960966098577</v>
      </c>
      <c r="AZ36" s="15">
        <f>'Agency North'!BA37+'Agency South'!BA37</f>
        <v>556.96701444019743</v>
      </c>
      <c r="BA36" s="15">
        <f>'Agency North'!BB37+'Agency South'!BB37</f>
        <v>578.4565758506169</v>
      </c>
      <c r="BB36" s="15">
        <f>'Agency North'!BC37+'Agency South'!BC37</f>
        <v>1961.0544509920117</v>
      </c>
      <c r="BC36" s="15">
        <f>'Agency North'!BD37+'Agency South'!BD37</f>
        <v>1878.6188734926704</v>
      </c>
      <c r="BD36" s="15">
        <f>'Agency North'!BE37+'Agency South'!BE37</f>
        <v>1951.3622239247434</v>
      </c>
      <c r="BE36" s="15">
        <f>'Agency North'!BF37+'Agency South'!BF37</f>
        <v>2063.3944476656598</v>
      </c>
      <c r="BF36" s="15">
        <f>'Agency North'!BG37+'Agency South'!BG37</f>
        <v>1957.078637754792</v>
      </c>
      <c r="BG36" s="15">
        <f>'Agency North'!BH37+'Agency South'!BH37</f>
        <v>2038.1070035348951</v>
      </c>
      <c r="BH36" s="15">
        <f>'Agency North'!BI37+'Agency South'!BI37</f>
        <v>2162.0633658972015</v>
      </c>
      <c r="BI36" s="96">
        <f>'Agency North'!BJ37+'Agency South'!BJ37</f>
        <v>2062.0941220822583</v>
      </c>
      <c r="BJ36" s="15">
        <f>'Agency North'!BK37+'Agency South'!BK37</f>
        <v>2153.5454068493655</v>
      </c>
      <c r="BK36" s="15">
        <f>'Agency North'!BL37+'Agency South'!BL37</f>
        <v>2288.0250256045169</v>
      </c>
      <c r="BL36" s="15">
        <f>'Agency North'!BM37+'Agency South'!BM37</f>
        <v>669.08858473230339</v>
      </c>
      <c r="BM36" s="15">
        <f>'Agency North'!BN37+'Agency South'!BN37</f>
        <v>695.76764972556248</v>
      </c>
      <c r="BN36" s="15">
        <f>'Agency North'!BO37+'Agency South'!BO37</f>
        <v>2293.2685136683294</v>
      </c>
      <c r="BO36" s="15">
        <f>'Agency North'!BP37+'Agency South'!BP37</f>
        <v>2174.8766612813938</v>
      </c>
      <c r="BP36" s="15">
        <f>'Agency North'!BQ37+'Agency South'!BQ37</f>
        <v>2250.0221813677499</v>
      </c>
      <c r="BQ36" s="15">
        <f>'Agency North'!BR37+'Agency South'!BR37</f>
        <v>2328.1275063522853</v>
      </c>
      <c r="BR36" s="15">
        <f>'Agency North'!BS37+'Agency South'!BS37</f>
        <v>2205.4818858259696</v>
      </c>
      <c r="BS36" s="15">
        <f>'Agency North'!BT37+'Agency South'!BT37</f>
        <v>2288.396029789033</v>
      </c>
      <c r="BT36" s="15">
        <f>'Agency North'!BU37+'Agency South'!BU37</f>
        <v>2376.0829344475733</v>
      </c>
      <c r="BU36" s="96">
        <f>'Agency North'!BV37+'Agency South'!BV37</f>
        <v>2259.802327267038</v>
      </c>
      <c r="BV36" s="15">
        <f>'Agency North'!BW37+'Agency South'!BW37</f>
        <v>2351.9131322990061</v>
      </c>
      <c r="BW36" s="15">
        <f>'Agency North'!BX37+'Agency South'!BX37</f>
        <v>2446.6741207353061</v>
      </c>
      <c r="BX36" s="15">
        <f>'Agency North'!BY37+'Agency South'!BY37</f>
        <v>747.4263054146229</v>
      </c>
      <c r="BY36" s="15">
        <f>'Agency North'!BZ37+'Agency South'!BZ37</f>
        <v>777.61440708862904</v>
      </c>
      <c r="BZ36" s="15">
        <f>'Agency North'!CA37+'Agency South'!CA37</f>
        <v>2568.7462568530545</v>
      </c>
      <c r="CA36" s="15">
        <f>'Agency North'!CB37+'Agency South'!CB37</f>
        <v>2474.3939081543813</v>
      </c>
      <c r="CB36" s="15">
        <f>'Agency North'!CC37+'Agency South'!CC37</f>
        <v>2557.4902517790711</v>
      </c>
      <c r="CC36" s="15">
        <f>'Agency North'!CD37+'Agency South'!CD37</f>
        <v>2643.773267181728</v>
      </c>
      <c r="CD36" s="15">
        <f>'Agency North'!CE37+'Agency South'!CE37</f>
        <v>2538.7810276363894</v>
      </c>
      <c r="CE36" s="15">
        <f>'Agency North'!CF37+'Agency South'!CF37</f>
        <v>2630.0803116057723</v>
      </c>
      <c r="CF36" s="15">
        <f>'Agency North'!CG37+'Agency South'!CG37</f>
        <v>2726.8959309766005</v>
      </c>
      <c r="CG36" s="96">
        <f>'Agency North'!CH37+'Agency South'!CH37</f>
        <v>2632.5550629076438</v>
      </c>
      <c r="CH36" s="15">
        <f>'Agency North'!CI37+'Agency South'!CI37</f>
        <v>2734.3335730989647</v>
      </c>
      <c r="CI36" s="15">
        <f>'Agency North'!CJ37+'Agency South'!CJ37</f>
        <v>2839.2242963853541</v>
      </c>
      <c r="CJ36" s="15">
        <f>'Agency North'!CK37+'Agency South'!CK37</f>
        <v>863.25969726315429</v>
      </c>
      <c r="CK36" s="15">
        <f>'Agency North'!CL37+'Agency South'!CL37</f>
        <v>896.95302377206508</v>
      </c>
      <c r="CL36" s="15">
        <f>'Agency North'!CM37+'Agency South'!CM37</f>
        <v>2966.3961939267028</v>
      </c>
      <c r="CM36" s="15">
        <f>'Agency North'!CN37+'Agency South'!CN37</f>
        <v>2853.6216915471041</v>
      </c>
      <c r="CN36" s="15">
        <f>'Agency North'!CO37+'Agency South'!CO37</f>
        <v>2946.7796271053689</v>
      </c>
      <c r="CO36" s="15">
        <f>'Agency North'!CP37+'Agency South'!CP37</f>
        <v>3043.9492827894173</v>
      </c>
      <c r="CP36" s="15">
        <f>'Agency North'!CQ37+'Agency South'!CQ37</f>
        <v>2921.2455875057185</v>
      </c>
      <c r="CQ36" s="15">
        <f>'Agency North'!CR37+'Agency South'!CR37</f>
        <v>3024.5877018462224</v>
      </c>
      <c r="CR36" s="15">
        <f>'Agency North'!CS37+'Agency South'!CS37</f>
        <v>3134.3156470529966</v>
      </c>
      <c r="CS36" s="96">
        <f>'Agency North'!CT37+'Agency South'!CT37</f>
        <v>3024.6240140535806</v>
      </c>
    </row>
    <row r="37" spans="1:97" s="15" customFormat="1" x14ac:dyDescent="0.25">
      <c r="A37" s="15" t="s">
        <v>8</v>
      </c>
      <c r="B37" s="15">
        <f>'Agency North'!C38+'Agency South'!C38</f>
        <v>507</v>
      </c>
      <c r="C37" s="15">
        <f>'Agency North'!D38+'Agency South'!D38</f>
        <v>511</v>
      </c>
      <c r="D37" s="15">
        <f>'Agency North'!E38+'Agency South'!E38</f>
        <v>588</v>
      </c>
      <c r="E37" s="15">
        <f>'Agency North'!F38+'Agency South'!F38</f>
        <v>659</v>
      </c>
      <c r="F37" s="15">
        <f>'Agency North'!G38+'Agency South'!G38</f>
        <v>668</v>
      </c>
      <c r="G37" s="15">
        <f>'Agency North'!H38+'Agency South'!H38</f>
        <v>496</v>
      </c>
      <c r="H37" s="15">
        <f>'Agency North'!I38+'Agency South'!I38</f>
        <v>488</v>
      </c>
      <c r="I37" s="15">
        <f>'Agency North'!J38+'Agency South'!J38</f>
        <v>633</v>
      </c>
      <c r="J37" s="15">
        <f>'Agency North'!K38+'Agency South'!K38</f>
        <v>711</v>
      </c>
      <c r="K37" s="15">
        <f>'Agency North'!L38+'Agency South'!L38</f>
        <v>782</v>
      </c>
      <c r="L37" s="15">
        <f>'Agency North'!M38+'Agency South'!M38</f>
        <v>724</v>
      </c>
      <c r="M37" s="96">
        <f>'Agency North'!N38+'Agency South'!N38</f>
        <v>735</v>
      </c>
      <c r="N37" s="269">
        <f>'Agency North'!O38+'Agency South'!O38</f>
        <v>894</v>
      </c>
      <c r="O37" s="269">
        <f>'Agency North'!P38+'Agency South'!P38</f>
        <v>899</v>
      </c>
      <c r="P37" s="269">
        <f>'Agency North'!Q38+'Agency South'!Q38</f>
        <v>1134</v>
      </c>
      <c r="Q37" s="269">
        <f>'Agency North'!R38+'Agency South'!R38</f>
        <v>1093</v>
      </c>
      <c r="R37" s="269">
        <f>'Agency North'!S38+'Agency South'!S38</f>
        <v>941</v>
      </c>
      <c r="S37" s="269">
        <f>'Agency North'!T38+'Agency South'!T38</f>
        <v>569</v>
      </c>
      <c r="T37" s="269">
        <f>'Agency North'!U38+'Agency South'!U38</f>
        <v>730</v>
      </c>
      <c r="U37" s="269">
        <f>'Agency North'!V38+'Agency South'!V38</f>
        <v>972</v>
      </c>
      <c r="V37" s="15">
        <f>'Agency North'!W38+'Agency South'!W38</f>
        <v>1281</v>
      </c>
      <c r="W37" s="15">
        <f>'Agency North'!X38+'Agency South'!X38</f>
        <v>1832</v>
      </c>
      <c r="X37" s="15">
        <f>'Agency North'!Y38+'Agency South'!Y38</f>
        <v>1963</v>
      </c>
      <c r="Y37" s="96">
        <f>'Agency North'!Z38+'Agency South'!Z38</f>
        <v>2123</v>
      </c>
      <c r="Z37" s="15">
        <f>'Agency North'!AA38+'Agency South'!AA38</f>
        <v>2341</v>
      </c>
      <c r="AA37" s="15">
        <f>'Agency North'!AB38+'Agency South'!AB38</f>
        <v>1464</v>
      </c>
      <c r="AB37" s="15">
        <f>'Agency North'!AC38+'Agency South'!AC38</f>
        <v>1619</v>
      </c>
      <c r="AC37" s="15">
        <f>'Agency North'!AD38+'Agency South'!AD38</f>
        <v>1247</v>
      </c>
      <c r="AD37" s="15">
        <f>'Agency North'!AE38+'Agency South'!AE38</f>
        <v>919</v>
      </c>
      <c r="AE37" s="15">
        <f>'Agency North'!AF38+'Agency South'!AF38</f>
        <v>860</v>
      </c>
      <c r="AF37" s="15">
        <f>'Agency North'!AG38+'Agency South'!AG38</f>
        <v>783</v>
      </c>
      <c r="AG37" s="15">
        <f>'Agency North'!AH38+'Agency South'!AH38</f>
        <v>2125.1</v>
      </c>
      <c r="AH37" s="15">
        <f>'Agency North'!AI38+'Agency South'!AI38</f>
        <v>2590.8000000000002</v>
      </c>
      <c r="AI37" s="15">
        <f>'Agency North'!AJ38+'Agency South'!AJ38</f>
        <v>2692.7</v>
      </c>
      <c r="AJ37" s="15">
        <f>'Agency North'!AK38+'Agency South'!AK38</f>
        <v>2897.2088448</v>
      </c>
      <c r="AK37" s="96">
        <f>'Agency North'!AL38+'Agency South'!AL38</f>
        <v>2868.051993048</v>
      </c>
      <c r="AL37" s="15">
        <f>'Agency North'!AM38+'Agency South'!AM38</f>
        <v>2877.1246717137874</v>
      </c>
      <c r="AM37" s="15">
        <f>'Agency North'!AN38+'Agency South'!AN38</f>
        <v>2986.5296342532988</v>
      </c>
      <c r="AN37" s="15">
        <f>'Agency North'!AO38+'Agency South'!AO38</f>
        <v>3155.6877125740275</v>
      </c>
      <c r="AO37" s="15">
        <f>'Agency North'!AP38+'Agency South'!AP38</f>
        <v>2488.978904700215</v>
      </c>
      <c r="AP37" s="15">
        <f>'Agency North'!AQ38+'Agency South'!AQ38</f>
        <v>1798.7685190330387</v>
      </c>
      <c r="AQ37" s="15">
        <f>'Agency North'!AR38+'Agency South'!AR38</f>
        <v>1966.9128697411468</v>
      </c>
      <c r="AR37" s="15">
        <f>'Agency North'!AS38+'Agency South'!AS38</f>
        <v>2621.5191897058044</v>
      </c>
      <c r="AS37" s="15">
        <f>'Agency North'!AT38+'Agency South'!AT38</f>
        <v>3345.0063954453208</v>
      </c>
      <c r="AT37" s="15">
        <f>'Agency North'!AU38+'Agency South'!AU38</f>
        <v>3511.9011625512876</v>
      </c>
      <c r="AU37" s="15">
        <f>'Agency North'!AV38+'Agency South'!AV38</f>
        <v>3515.4783983111392</v>
      </c>
      <c r="AV37" s="15">
        <f>'Agency North'!AW38+'Agency South'!AW38</f>
        <v>3589.137890428733</v>
      </c>
      <c r="AW37" s="96">
        <f>'Agency North'!AX38+'Agency South'!AX38</f>
        <v>3703.5767383137681</v>
      </c>
      <c r="AX37" s="15">
        <f>'Agency North'!AY38+'Agency South'!AY38</f>
        <v>3711.0283279710156</v>
      </c>
      <c r="AY37" s="15">
        <f>'Agency North'!AZ38+'Agency South'!AZ38</f>
        <v>3790.6880133508303</v>
      </c>
      <c r="AZ37" s="15">
        <f>'Agency North'!BA38+'Agency South'!BA38</f>
        <v>3861.5651665709993</v>
      </c>
      <c r="BA37" s="15">
        <f>'Agency North'!BB38+'Agency South'!BB38</f>
        <v>2971.2741405745005</v>
      </c>
      <c r="BB37" s="15">
        <f>'Agency North'!BC38+'Agency South'!BC38</f>
        <v>2079.0103460574169</v>
      </c>
      <c r="BC37" s="15">
        <f>'Agency North'!BD38+'Agency South'!BD38</f>
        <v>2429.4140763717469</v>
      </c>
      <c r="BD37" s="15">
        <f>'Agency North'!BE38+'Agency South'!BE38</f>
        <v>3392.3233263146471</v>
      </c>
      <c r="BE37" s="15">
        <f>'Agency North'!BF38+'Agency South'!BF38</f>
        <v>4266.0585907156537</v>
      </c>
      <c r="BF37" s="15">
        <f>'Agency North'!BG38+'Agency South'!BG38</f>
        <v>4361.9373041846848</v>
      </c>
      <c r="BG37" s="15">
        <f>'Agency North'!BH38+'Agency South'!BH38</f>
        <v>4400.9014293943601</v>
      </c>
      <c r="BH37" s="15">
        <f>'Agency North'!BI38+'Agency South'!BI38</f>
        <v>4461.5550714270175</v>
      </c>
      <c r="BI37" s="96">
        <f>'Agency North'!BJ38+'Agency South'!BJ38</f>
        <v>4558.4976608895395</v>
      </c>
      <c r="BJ37" s="15">
        <f>'Agency North'!BK38+'Agency South'!BK38</f>
        <v>4616.8251114892473</v>
      </c>
      <c r="BK37" s="15">
        <f>'Agency North'!BL38+'Agency South'!BL38</f>
        <v>4698.4634005004154</v>
      </c>
      <c r="BL37" s="15">
        <f>'Agency North'!BM38+'Agency South'!BM38</f>
        <v>4815.9560826605521</v>
      </c>
      <c r="BM37" s="15">
        <f>'Agency North'!BN38+'Agency South'!BN38</f>
        <v>3609.4901366511831</v>
      </c>
      <c r="BN37" s="15">
        <f>'Agency North'!BO38+'Agency South'!BO38</f>
        <v>2523.9906783744973</v>
      </c>
      <c r="BO37" s="15">
        <f>'Agency North'!BP38+'Agency South'!BP38</f>
        <v>2866.4266490336204</v>
      </c>
      <c r="BP37" s="15">
        <f>'Agency North'!BQ38+'Agency South'!BQ38</f>
        <v>3960.6840825560876</v>
      </c>
      <c r="BQ37" s="15">
        <f>'Agency North'!BR38+'Agency South'!BR38</f>
        <v>4945.6763328338666</v>
      </c>
      <c r="BR37" s="15">
        <f>'Agency North'!BS38+'Agency South'!BS38</f>
        <v>4992.0458197979888</v>
      </c>
      <c r="BS37" s="15">
        <f>'Agency North'!BT38+'Agency South'!BT38</f>
        <v>4993.7769178189737</v>
      </c>
      <c r="BT37" s="15">
        <f>'Agency North'!BU38+'Agency South'!BU38</f>
        <v>5022.5585765481856</v>
      </c>
      <c r="BU37" s="96">
        <f>'Agency North'!BV38+'Agency South'!BV38</f>
        <v>5080.034420953647</v>
      </c>
      <c r="BV37" s="15">
        <f>'Agency North'!BW38+'Agency South'!BW38</f>
        <v>5099.0921408424765</v>
      </c>
      <c r="BW37" s="15">
        <f>'Agency North'!BX38+'Agency South'!BX38</f>
        <v>5146.3598900996585</v>
      </c>
      <c r="BX37" s="15">
        <f>'Agency North'!BY38+'Agency South'!BY38</f>
        <v>5220.5893532187074</v>
      </c>
      <c r="BY37" s="15">
        <f>'Agency North'!BZ38+'Agency South'!BZ38</f>
        <v>3917.6429560271749</v>
      </c>
      <c r="BZ37" s="15">
        <f>'Agency North'!CA38+'Agency South'!CA38</f>
        <v>2750.8362230550765</v>
      </c>
      <c r="CA37" s="15">
        <f>'Agency North'!CB38+'Agency South'!CB38</f>
        <v>3208.1924986244821</v>
      </c>
      <c r="CB37" s="15">
        <f>'Agency North'!CC38+'Agency South'!CC38</f>
        <v>4467.585421656654</v>
      </c>
      <c r="CC37" s="15">
        <f>'Agency North'!CD38+'Agency South'!CD38</f>
        <v>5599.2796749927966</v>
      </c>
      <c r="CD37" s="15">
        <f>'Agency North'!CE38+'Agency South'!CE38</f>
        <v>5673.5769840877483</v>
      </c>
      <c r="CE37" s="15">
        <f>'Agency North'!CF38+'Agency South'!CF38</f>
        <v>5701.221326530278</v>
      </c>
      <c r="CF37" s="15">
        <f>'Agency North'!CG38+'Agency South'!CG38</f>
        <v>5755.2367673043445</v>
      </c>
      <c r="CG37" s="96">
        <f>'Agency North'!CH38+'Agency South'!CH38</f>
        <v>5837.7279784075308</v>
      </c>
      <c r="CH37" s="15">
        <f>'Agency North'!CI38+'Agency South'!CI38</f>
        <v>5887.2835673402096</v>
      </c>
      <c r="CI37" s="15">
        <f>'Agency North'!CJ38+'Agency South'!CJ38</f>
        <v>5964.6241695794552</v>
      </c>
      <c r="CJ37" s="15">
        <f>'Agency North'!CK38+'Agency South'!CK38</f>
        <v>6068.3641852864675</v>
      </c>
      <c r="CK37" s="15">
        <f>'Agency North'!CL38+'Agency South'!CL38</f>
        <v>4545.9630622522627</v>
      </c>
      <c r="CL37" s="15">
        <f>'Agency North'!CM38+'Agency South'!CM38</f>
        <v>3184.6092472979708</v>
      </c>
      <c r="CM37" s="15">
        <f>'Agency North'!CN38+'Agency South'!CN38</f>
        <v>3704.1472527786323</v>
      </c>
      <c r="CN37" s="15">
        <f>'Agency North'!CO38+'Agency South'!CO38</f>
        <v>5155.3121086838046</v>
      </c>
      <c r="CO37" s="15">
        <f>'Agency North'!CP38+'Agency South'!CP38</f>
        <v>6457.6806338139886</v>
      </c>
      <c r="CP37" s="15">
        <f>'Agency North'!CQ38+'Agency South'!CQ38</f>
        <v>6536.9244001405832</v>
      </c>
      <c r="CQ37" s="15">
        <f>'Agency North'!CR38+'Agency South'!CR38</f>
        <v>6564.0302570740932</v>
      </c>
      <c r="CR37" s="15">
        <f>'Agency North'!CS38+'Agency South'!CS38</f>
        <v>6622.0122551627701</v>
      </c>
      <c r="CS37" s="96">
        <f>'Agency North'!CT38+'Agency South'!CT38</f>
        <v>6713.0644857244051</v>
      </c>
    </row>
    <row r="38" spans="1:97" s="15" customFormat="1" x14ac:dyDescent="0.25">
      <c r="A38" s="15" t="s">
        <v>1</v>
      </c>
      <c r="B38" s="15">
        <f>'Agency North'!C39+'Agency South'!C39</f>
        <v>367</v>
      </c>
      <c r="C38" s="15">
        <f>'Agency North'!D39+'Agency South'!D39</f>
        <v>437</v>
      </c>
      <c r="D38" s="15">
        <f>'Agency North'!E39+'Agency South'!E39</f>
        <v>524</v>
      </c>
      <c r="E38" s="15">
        <f>'Agency North'!F39+'Agency South'!F39</f>
        <v>596</v>
      </c>
      <c r="F38" s="15">
        <f>'Agency North'!G39+'Agency South'!G39</f>
        <v>548</v>
      </c>
      <c r="G38" s="15">
        <f>'Agency North'!H39+'Agency South'!H39</f>
        <v>547</v>
      </c>
      <c r="H38" s="15">
        <f>'Agency North'!I39+'Agency South'!I39</f>
        <v>522</v>
      </c>
      <c r="I38" s="15">
        <f>'Agency North'!J39+'Agency South'!J39</f>
        <v>556</v>
      </c>
      <c r="J38" s="15">
        <f>'Agency North'!K39+'Agency South'!K39</f>
        <v>511</v>
      </c>
      <c r="K38" s="15">
        <f>'Agency North'!L39+'Agency South'!L39</f>
        <v>604</v>
      </c>
      <c r="L38" s="15">
        <f>'Agency North'!M39+'Agency South'!M39</f>
        <v>711</v>
      </c>
      <c r="M38" s="96">
        <f>'Agency North'!N39+'Agency South'!N39</f>
        <v>717</v>
      </c>
      <c r="N38" s="269">
        <f>'Agency North'!O39+'Agency South'!O39</f>
        <v>797</v>
      </c>
      <c r="O38" s="269">
        <f>'Agency North'!P39+'Agency South'!P39</f>
        <v>874</v>
      </c>
      <c r="P38" s="269">
        <f>'Agency North'!Q39+'Agency South'!Q39</f>
        <v>944</v>
      </c>
      <c r="Q38" s="269">
        <f>'Agency North'!R39+'Agency South'!R39</f>
        <v>1082</v>
      </c>
      <c r="R38" s="269">
        <f>'Agency North'!S39+'Agency South'!S39</f>
        <v>1029</v>
      </c>
      <c r="S38" s="269">
        <f>'Agency North'!T39+'Agency South'!T39</f>
        <v>1202</v>
      </c>
      <c r="T38" s="269">
        <f>'Agency North'!U39+'Agency South'!U39</f>
        <v>1213</v>
      </c>
      <c r="U38" s="269">
        <f>'Agency North'!V39+'Agency South'!V39</f>
        <v>1093</v>
      </c>
      <c r="V38" s="15">
        <f>'Agency North'!W39+'Agency South'!W39</f>
        <v>967</v>
      </c>
      <c r="W38" s="15">
        <f>'Agency North'!X39+'Agency South'!X39</f>
        <v>1026</v>
      </c>
      <c r="X38" s="15">
        <f>'Agency North'!Y39+'Agency South'!Y39</f>
        <v>1134</v>
      </c>
      <c r="Y38" s="96">
        <f>'Agency North'!Z39+'Agency South'!Z39</f>
        <v>1205</v>
      </c>
      <c r="Z38" s="15">
        <f>'Agency North'!AA39+'Agency South'!AA39</f>
        <v>1657</v>
      </c>
      <c r="AA38" s="15">
        <f>'Agency North'!AB39+'Agency South'!AB39</f>
        <v>936</v>
      </c>
      <c r="AB38" s="15">
        <f>'Agency North'!AC39+'Agency South'!AC39</f>
        <v>1044</v>
      </c>
      <c r="AC38" s="15">
        <f>'Agency North'!AD39+'Agency South'!AD39</f>
        <v>961</v>
      </c>
      <c r="AD38" s="15">
        <f>'Agency North'!AE39+'Agency South'!AE39</f>
        <v>1122</v>
      </c>
      <c r="AE38" s="15">
        <f>'Agency North'!AF39+'Agency South'!AF39</f>
        <v>1206</v>
      </c>
      <c r="AF38" s="15">
        <f>'Agency North'!AG39+'Agency South'!AG39</f>
        <v>1125</v>
      </c>
      <c r="AG38" s="15">
        <f>'Agency North'!AH39+'Agency South'!AH39</f>
        <v>3801.7999999999997</v>
      </c>
      <c r="AH38" s="15">
        <f>'Agency North'!AI39+'Agency South'!AI39</f>
        <v>3797.6000000000004</v>
      </c>
      <c r="AI38" s="15">
        <f>'Agency North'!AJ39+'Agency South'!AJ39</f>
        <v>3600.2</v>
      </c>
      <c r="AJ38" s="15">
        <f>'Agency North'!AK39+'Agency South'!AK39</f>
        <v>3271.1000000000004</v>
      </c>
      <c r="AK38" s="96">
        <f>'Agency North'!AL39+'Agency South'!AL39</f>
        <v>3918.1</v>
      </c>
      <c r="AL38" s="15">
        <f>'Agency North'!AM39+'Agency South'!AM39</f>
        <v>4179.8</v>
      </c>
      <c r="AM38" s="15">
        <f>'Agency North'!AN39+'Agency South'!AN39</f>
        <v>4285.3133449999996</v>
      </c>
      <c r="AN38" s="15">
        <f>'Agency North'!AO39+'Agency South'!AO39</f>
        <v>4543.2563202050005</v>
      </c>
      <c r="AO38" s="15">
        <f>'Agency North'!AP39+'Agency South'!AP39</f>
        <v>4636.7782689625001</v>
      </c>
      <c r="AP38" s="15">
        <f>'Agency North'!AQ39+'Agency South'!AQ39</f>
        <v>4695.6384839134371</v>
      </c>
      <c r="AQ38" s="15">
        <f>'Agency North'!AR39+'Agency South'!AR39</f>
        <v>4844.3901673613418</v>
      </c>
      <c r="AR38" s="15">
        <f>'Agency North'!AS39+'Agency South'!AS39</f>
        <v>4198.919338895168</v>
      </c>
      <c r="AS38" s="15">
        <f>'Agency North'!AT39+'Agency South'!AT39</f>
        <v>3566.8626211118981</v>
      </c>
      <c r="AT38" s="15">
        <f>'Agency North'!AU39+'Agency South'!AU39</f>
        <v>3795.9840862101537</v>
      </c>
      <c r="AU38" s="15">
        <f>'Agency North'!AV39+'Agency South'!AV39</f>
        <v>3856.3613462777589</v>
      </c>
      <c r="AV38" s="15">
        <f>'Agency North'!AW39+'Agency South'!AW39</f>
        <v>4045.3809224456463</v>
      </c>
      <c r="AW38" s="96">
        <f>'Agency North'!AX39+'Agency South'!AX39</f>
        <v>4359.7360648920403</v>
      </c>
      <c r="AX38" s="15">
        <f>'Agency North'!AY39+'Agency South'!AY39</f>
        <v>4733.9812832811904</v>
      </c>
      <c r="AY38" s="15">
        <f>'Agency North'!AZ39+'Agency South'!AZ39</f>
        <v>5143.2217254109519</v>
      </c>
      <c r="AZ38" s="15">
        <f>'Agency North'!BA39+'Agency South'!BA39</f>
        <v>5335.3640971309287</v>
      </c>
      <c r="BA38" s="15">
        <f>'Agency North'!BB39+'Agency South'!BB39</f>
        <v>5271.8803370729438</v>
      </c>
      <c r="BB38" s="15">
        <f>'Agency North'!BC39+'Agency South'!BC39</f>
        <v>5398.0238804119417</v>
      </c>
      <c r="BC38" s="15">
        <f>'Agency North'!BD39+'Agency South'!BD39</f>
        <v>5575.9013196917249</v>
      </c>
      <c r="BD38" s="15">
        <f>'Agency North'!BE39+'Agency South'!BE39</f>
        <v>4828.9888826341466</v>
      </c>
      <c r="BE38" s="15">
        <f>'Agency North'!BF39+'Agency South'!BF39</f>
        <v>4114.3248847544673</v>
      </c>
      <c r="BF38" s="15">
        <f>'Agency North'!BG39+'Agency South'!BG39</f>
        <v>4521.4593412220747</v>
      </c>
      <c r="BG38" s="15">
        <f>'Agency North'!BH39+'Agency South'!BH39</f>
        <v>4871.4090326662681</v>
      </c>
      <c r="BH38" s="15">
        <f>'Agency North'!BI39+'Agency South'!BI39</f>
        <v>5179.0407841899787</v>
      </c>
      <c r="BI38" s="96">
        <f>'Agency North'!BJ39+'Agency South'!BJ39</f>
        <v>5590.9161249873896</v>
      </c>
      <c r="BJ38" s="15">
        <f>'Agency North'!BK39+'Agency South'!BK39</f>
        <v>6266.4562060574654</v>
      </c>
      <c r="BK38" s="15">
        <f>'Agency North'!BL39+'Agency South'!BL39</f>
        <v>6760.1853919046825</v>
      </c>
      <c r="BL38" s="15">
        <f>'Agency North'!BM39+'Agency South'!BM39</f>
        <v>6878.061074989897</v>
      </c>
      <c r="BM38" s="15">
        <f>'Agency North'!BN39+'Agency South'!BN39</f>
        <v>6960.3480124040816</v>
      </c>
      <c r="BN38" s="15">
        <f>'Agency North'!BO39+'Agency South'!BO39</f>
        <v>7083.7924043555286</v>
      </c>
      <c r="BO38" s="15">
        <f>'Agency North'!BP39+'Agency South'!BP39</f>
        <v>7222.4786904510338</v>
      </c>
      <c r="BP38" s="15">
        <f>'Agency North'!BQ39+'Agency South'!BQ39</f>
        <v>6175.3218709551902</v>
      </c>
      <c r="BQ38" s="15">
        <f>'Agency North'!BR39+'Agency South'!BR39</f>
        <v>5222.0706396088708</v>
      </c>
      <c r="BR38" s="15">
        <f>'Agency North'!BS39+'Agency South'!BS39</f>
        <v>5533.0282160502702</v>
      </c>
      <c r="BS38" s="15">
        <f>'Agency North'!BT39+'Agency South'!BT39</f>
        <v>5772.0080347573212</v>
      </c>
      <c r="BT38" s="15">
        <f>'Agency North'!BU39+'Agency South'!BU39</f>
        <v>6038.860931670948</v>
      </c>
      <c r="BU38" s="96">
        <f>'Agency North'!BV39+'Agency South'!BV39</f>
        <v>6457.7793413410664</v>
      </c>
      <c r="BV38" s="15">
        <f>'Agency North'!BW39+'Agency South'!BW39</f>
        <v>7188.3837593116805</v>
      </c>
      <c r="BW38" s="15">
        <f>'Agency North'!BX39+'Agency South'!BX39</f>
        <v>7709.1344938887687</v>
      </c>
      <c r="BX38" s="15">
        <f>'Agency North'!BY39+'Agency South'!BY39</f>
        <v>7796.8586639899668</v>
      </c>
      <c r="BY38" s="15">
        <f>'Agency North'!BZ39+'Agency South'!BZ39</f>
        <v>7825.4528451482811</v>
      </c>
      <c r="BZ38" s="15">
        <f>'Agency North'!CA39+'Agency South'!CA39</f>
        <v>7890.7578114854132</v>
      </c>
      <c r="CA38" s="15">
        <f>'Agency North'!CB39+'Agency South'!CB39</f>
        <v>8004.0243961355736</v>
      </c>
      <c r="CB38" s="15">
        <f>'Agency North'!CC39+'Agency South'!CC39</f>
        <v>6835.6754772900113</v>
      </c>
      <c r="CC38" s="15">
        <f>'Agency North'!CD39+'Agency South'!CD39</f>
        <v>5761.9049673255959</v>
      </c>
      <c r="CD38" s="15">
        <f>'Agency North'!CE39+'Agency South'!CE39</f>
        <v>6144.9017817129297</v>
      </c>
      <c r="CE38" s="15">
        <f>'Agency North'!CF39+'Agency South'!CF39</f>
        <v>6471.8973339431395</v>
      </c>
      <c r="CF38" s="15">
        <f>'Agency North'!CG39+'Agency South'!CG39</f>
        <v>6811.76193990302</v>
      </c>
      <c r="CG38" s="96">
        <f>'Agency North'!CH39+'Agency South'!CH39</f>
        <v>7345.3363664256904</v>
      </c>
      <c r="CH38" s="15">
        <f>'Agency North'!CI39+'Agency South'!CI39</f>
        <v>8211.8367366945276</v>
      </c>
      <c r="CI38" s="15">
        <f>'Agency North'!CJ39+'Agency South'!CJ39</f>
        <v>8832.7850354121492</v>
      </c>
      <c r="CJ38" s="15">
        <f>'Agency North'!CK39+'Agency South'!CK39</f>
        <v>8960.1119035717602</v>
      </c>
      <c r="CK38" s="15">
        <f>'Agency North'!CL39+'Agency South'!CL39</f>
        <v>9033.8376377386885</v>
      </c>
      <c r="CL38" s="15">
        <f>'Agency North'!CM39+'Agency South'!CM39</f>
        <v>9143.9961784346269</v>
      </c>
      <c r="CM38" s="15">
        <f>'Agency North'!CN39+'Agency South'!CN39</f>
        <v>9300.9233498538615</v>
      </c>
      <c r="CN38" s="15">
        <f>'Agency North'!CO39+'Agency South'!CO39</f>
        <v>7947.9597386975429</v>
      </c>
      <c r="CO38" s="15">
        <f>'Agency North'!CP39+'Agency South'!CP39</f>
        <v>6704.7483693852646</v>
      </c>
      <c r="CP38" s="15">
        <f>'Agency North'!CQ39+'Agency South'!CQ39</f>
        <v>7149.2585317566673</v>
      </c>
      <c r="CQ38" s="15">
        <f>'Agency North'!CR39+'Agency South'!CR39</f>
        <v>7514.7221256728262</v>
      </c>
      <c r="CR38" s="15">
        <f>'Agency North'!CS39+'Agency South'!CS39</f>
        <v>7896.307332847553</v>
      </c>
      <c r="CS38" s="96">
        <f>'Agency North'!CT39+'Agency South'!CT39</f>
        <v>8507.7420690321087</v>
      </c>
    </row>
    <row r="39" spans="1:97" s="15" customFormat="1" x14ac:dyDescent="0.25">
      <c r="A39" s="15" t="s">
        <v>2</v>
      </c>
      <c r="B39" s="15">
        <f>'Agency North'!C40+'Agency South'!C40</f>
        <v>162</v>
      </c>
      <c r="C39" s="15">
        <f>'Agency North'!D40+'Agency South'!D40</f>
        <v>168</v>
      </c>
      <c r="D39" s="15">
        <f>'Agency North'!E40+'Agency South'!E40</f>
        <v>167</v>
      </c>
      <c r="E39" s="15">
        <f>'Agency North'!F40+'Agency South'!F40</f>
        <v>166</v>
      </c>
      <c r="F39" s="15">
        <f>'Agency North'!G40+'Agency South'!G40</f>
        <v>193</v>
      </c>
      <c r="G39" s="15">
        <f>'Agency North'!H40+'Agency South'!H40</f>
        <v>236</v>
      </c>
      <c r="H39" s="15">
        <f>'Agency North'!I40+'Agency South'!I40</f>
        <v>230</v>
      </c>
      <c r="I39" s="15">
        <f>'Agency North'!J40+'Agency South'!J40</f>
        <v>245</v>
      </c>
      <c r="J39" s="15">
        <f>'Agency North'!K40+'Agency South'!K40</f>
        <v>280</v>
      </c>
      <c r="K39" s="15">
        <f>'Agency North'!L40+'Agency South'!L40</f>
        <v>308</v>
      </c>
      <c r="L39" s="15">
        <f>'Agency North'!M40+'Agency South'!M40</f>
        <v>328</v>
      </c>
      <c r="M39" s="96">
        <f>'Agency North'!N40+'Agency South'!N40</f>
        <v>386</v>
      </c>
      <c r="N39" s="269">
        <f>'Agency North'!O40+'Agency South'!O40</f>
        <v>462</v>
      </c>
      <c r="O39" s="269">
        <f>'Agency North'!P40+'Agency South'!P40</f>
        <v>536</v>
      </c>
      <c r="P39" s="269">
        <f>'Agency North'!Q40+'Agency South'!Q40</f>
        <v>548</v>
      </c>
      <c r="Q39" s="269">
        <f>'Agency North'!R40+'Agency South'!R40</f>
        <v>622</v>
      </c>
      <c r="R39" s="269">
        <f>'Agency North'!S40+'Agency South'!S40</f>
        <v>744</v>
      </c>
      <c r="S39" s="269">
        <f>'Agency North'!T40+'Agency South'!T40</f>
        <v>778</v>
      </c>
      <c r="T39" s="269">
        <f>'Agency North'!U40+'Agency South'!U40</f>
        <v>856</v>
      </c>
      <c r="U39" s="269">
        <f>'Agency North'!V40+'Agency South'!V40</f>
        <v>941</v>
      </c>
      <c r="V39" s="15">
        <f>'Agency North'!W40+'Agency South'!W40</f>
        <v>1023</v>
      </c>
      <c r="W39" s="15">
        <f>'Agency North'!X40+'Agency South'!X40</f>
        <v>1156</v>
      </c>
      <c r="X39" s="15">
        <f>'Agency North'!Y40+'Agency South'!Y40</f>
        <v>1197</v>
      </c>
      <c r="Y39" s="96">
        <f>'Agency North'!Z40+'Agency South'!Z40</f>
        <v>1353</v>
      </c>
      <c r="Z39" s="15">
        <f>'Agency North'!AA40+'Agency South'!AA40</f>
        <v>1498</v>
      </c>
      <c r="AA39" s="15">
        <f>'Agency North'!AB40+'Agency South'!AB40</f>
        <v>841</v>
      </c>
      <c r="AB39" s="15">
        <f>'Agency North'!AC40+'Agency South'!AC40</f>
        <v>797</v>
      </c>
      <c r="AC39" s="15">
        <f>'Agency North'!AD40+'Agency South'!AD40</f>
        <v>745</v>
      </c>
      <c r="AD39" s="15">
        <f>'Agency North'!AE40+'Agency South'!AE40</f>
        <v>756</v>
      </c>
      <c r="AE39" s="15">
        <f>'Agency North'!AF40+'Agency South'!AF40</f>
        <v>792</v>
      </c>
      <c r="AF39" s="15">
        <f>'Agency North'!AG40+'Agency South'!AG40</f>
        <v>871</v>
      </c>
      <c r="AG39" s="15">
        <f>'Agency North'!AH40+'Agency South'!AH40</f>
        <v>1988.1</v>
      </c>
      <c r="AH39" s="15">
        <f>'Agency North'!AI40+'Agency South'!AI40</f>
        <v>2375.75</v>
      </c>
      <c r="AI39" s="15">
        <f>'Agency North'!AJ40+'Agency South'!AJ40</f>
        <v>2551.0500000000002</v>
      </c>
      <c r="AJ39" s="15">
        <f>'Agency North'!AK40+'Agency South'!AK40</f>
        <v>2828.0499999999997</v>
      </c>
      <c r="AK39" s="96">
        <f>'Agency North'!AL40+'Agency South'!AL40</f>
        <v>3098.6</v>
      </c>
      <c r="AL39" s="15">
        <f>'Agency North'!AM40+'Agency South'!AM40</f>
        <v>2428</v>
      </c>
      <c r="AM39" s="15">
        <f>'Agency North'!AN40+'Agency South'!AN40</f>
        <v>2470.35</v>
      </c>
      <c r="AN39" s="15">
        <f>'Agency North'!AO40+'Agency South'!AO40</f>
        <v>2520.4499999999998</v>
      </c>
      <c r="AO39" s="15">
        <f>'Agency North'!AP40+'Agency South'!AP40</f>
        <v>2420</v>
      </c>
      <c r="AP39" s="15">
        <f>'Agency North'!AQ40+'Agency South'!AQ40</f>
        <v>2346.5</v>
      </c>
      <c r="AQ39" s="15">
        <f>'Agency North'!AR40+'Agency South'!AR40</f>
        <v>2469.3999999999996</v>
      </c>
      <c r="AR39" s="15">
        <f>'Agency North'!AS40+'Agency South'!AS40</f>
        <v>2367.0500000000002</v>
      </c>
      <c r="AS39" s="15">
        <f>'Agency North'!AT40+'Agency South'!AT40</f>
        <v>2620.3379221</v>
      </c>
      <c r="AT39" s="15">
        <f>'Agency North'!AU40+'Agency South'!AU40</f>
        <v>2781.8354850809997</v>
      </c>
      <c r="AU39" s="15">
        <f>'Agency North'!AV40+'Agency South'!AV40</f>
        <v>2797.785403404594</v>
      </c>
      <c r="AV39" s="15">
        <f>'Agency North'!AW40+'Agency South'!AW40</f>
        <v>2967.5259865518301</v>
      </c>
      <c r="AW39" s="96">
        <f>'Agency North'!AX40+'Agency South'!AX40</f>
        <v>3214.9082560222078</v>
      </c>
      <c r="AX39" s="15">
        <f>'Agency North'!AY40+'Agency South'!AY40</f>
        <v>2838.367853013935</v>
      </c>
      <c r="AY39" s="15">
        <f>'Agency North'!AZ40+'Agency South'!AZ40</f>
        <v>2638.4483703003248</v>
      </c>
      <c r="AZ39" s="15">
        <f>'Agency North'!BA40+'Agency South'!BA40</f>
        <v>2739.2619971599142</v>
      </c>
      <c r="BA39" s="15">
        <f>'Agency North'!BB40+'Agency South'!BB40</f>
        <v>2712.0638375696931</v>
      </c>
      <c r="BB39" s="15">
        <f>'Agency North'!BC40+'Agency South'!BC40</f>
        <v>2853.0378156984998</v>
      </c>
      <c r="BC39" s="15">
        <f>'Agency North'!BD40+'Agency South'!BD40</f>
        <v>2968.9682504427192</v>
      </c>
      <c r="BD39" s="15">
        <f>'Agency North'!BE40+'Agency South'!BE40</f>
        <v>2916.3302158510933</v>
      </c>
      <c r="BE39" s="15">
        <f>'Agency North'!BF40+'Agency South'!BF40</f>
        <v>3322.0258473578542</v>
      </c>
      <c r="BF39" s="15">
        <f>'Agency North'!BG40+'Agency South'!BG40</f>
        <v>3770.9784643093517</v>
      </c>
      <c r="BG39" s="15">
        <f>'Agency North'!BH40+'Agency South'!BH40</f>
        <v>3775.4047447433641</v>
      </c>
      <c r="BH39" s="15">
        <f>'Agency North'!BI40+'Agency South'!BI40</f>
        <v>3905.6057669173188</v>
      </c>
      <c r="BI39" s="96">
        <f>'Agency North'!BJ40+'Agency South'!BJ40</f>
        <v>3998.8517969448249</v>
      </c>
      <c r="BJ39" s="15">
        <f>'Agency North'!BK40+'Agency South'!BK40</f>
        <v>3603.0758880910525</v>
      </c>
      <c r="BK39" s="15">
        <f>'Agency North'!BL40+'Agency South'!BL40</f>
        <v>3304.0617124723494</v>
      </c>
      <c r="BL39" s="15">
        <f>'Agency North'!BM40+'Agency South'!BM40</f>
        <v>3394.3790054022984</v>
      </c>
      <c r="BM39" s="15">
        <f>'Agency North'!BN40+'Agency South'!BN40</f>
        <v>3406.5550893968348</v>
      </c>
      <c r="BN39" s="15">
        <f>'Agency North'!BO40+'Agency South'!BO40</f>
        <v>3537.4170899384258</v>
      </c>
      <c r="BO39" s="15">
        <f>'Agency North'!BP40+'Agency South'!BP40</f>
        <v>3630.8969101108182</v>
      </c>
      <c r="BP39" s="15">
        <f>'Agency North'!BQ40+'Agency South'!BQ40</f>
        <v>3656.5958506399807</v>
      </c>
      <c r="BQ39" s="15">
        <f>'Agency North'!BR40+'Agency South'!BR40</f>
        <v>4151.242936152219</v>
      </c>
      <c r="BR39" s="15">
        <f>'Agency North'!BS40+'Agency South'!BS40</f>
        <v>4681.5444562858675</v>
      </c>
      <c r="BS39" s="15">
        <f>'Agency North'!BT40+'Agency South'!BT40</f>
        <v>4715.3658612612689</v>
      </c>
      <c r="BT39" s="15">
        <f>'Agency North'!BU40+'Agency South'!BU40</f>
        <v>4807.7499870355223</v>
      </c>
      <c r="BU39" s="96">
        <f>'Agency North'!BV40+'Agency South'!BV40</f>
        <v>4922.1393745180894</v>
      </c>
      <c r="BV39" s="15">
        <f>'Agency North'!BW40+'Agency South'!BW40</f>
        <v>4455.4844036281011</v>
      </c>
      <c r="BW39" s="15">
        <f>'Agency North'!BX40+'Agency South'!BX40</f>
        <v>4034.7664048491656</v>
      </c>
      <c r="BX39" s="15">
        <f>'Agency North'!BY40+'Agency South'!BY40</f>
        <v>4120.2217691109836</v>
      </c>
      <c r="BY39" s="15">
        <f>'Agency North'!BZ40+'Agency South'!BZ40</f>
        <v>4122.886818249508</v>
      </c>
      <c r="BZ39" s="15">
        <f>'Agency North'!CA40+'Agency South'!CA40</f>
        <v>4185.7925587116688</v>
      </c>
      <c r="CA39" s="15">
        <f>'Agency North'!CB40+'Agency South'!CB40</f>
        <v>4244.2255752862848</v>
      </c>
      <c r="CB39" s="15">
        <f>'Agency North'!CC40+'Agency South'!CC40</f>
        <v>4214.7280378362721</v>
      </c>
      <c r="CC39" s="15">
        <f>'Agency North'!CD40+'Agency South'!CD40</f>
        <v>4755.1575849916262</v>
      </c>
      <c r="CD39" s="15">
        <f>'Agency North'!CE40+'Agency South'!CE40</f>
        <v>5315.9843282778847</v>
      </c>
      <c r="CE39" s="15">
        <f>'Agency North'!CF40+'Agency South'!CF40</f>
        <v>5304.1226084965856</v>
      </c>
      <c r="CF39" s="15">
        <f>'Agency North'!CG40+'Agency South'!CG40</f>
        <v>5363.029305248293</v>
      </c>
      <c r="CG39" s="96">
        <f>'Agency North'!CH40+'Agency South'!CH40</f>
        <v>5428.4202522737505</v>
      </c>
      <c r="CH39" s="15">
        <f>'Agency North'!CI40+'Agency South'!CI40</f>
        <v>4900.4293048311947</v>
      </c>
      <c r="CI39" s="15">
        <f>'Agency North'!CJ40+'Agency South'!CJ40</f>
        <v>4423.9752606708453</v>
      </c>
      <c r="CJ39" s="15">
        <f>'Agency North'!CK40+'Agency South'!CK40</f>
        <v>4517.4579496251645</v>
      </c>
      <c r="CK39" s="15">
        <f>'Agency North'!CL40+'Agency South'!CL40</f>
        <v>4549.7224866655179</v>
      </c>
      <c r="CL39" s="15">
        <f>'Agency North'!CM40+'Agency South'!CM40</f>
        <v>4649.2387224933154</v>
      </c>
      <c r="CM39" s="15">
        <f>'Agency North'!CN40+'Agency South'!CN40</f>
        <v>4746.9046619150322</v>
      </c>
      <c r="CN39" s="15">
        <f>'Agency North'!CO40+'Agency South'!CO40</f>
        <v>4777.2889892924995</v>
      </c>
      <c r="CO39" s="15">
        <f>'Agency North'!CP40+'Agency South'!CP40</f>
        <v>5405.3452223342238</v>
      </c>
      <c r="CP39" s="15">
        <f>'Agency North'!CQ40+'Agency South'!CQ40</f>
        <v>6055.6741666985963</v>
      </c>
      <c r="CQ39" s="15">
        <f>'Agency North'!CR40+'Agency South'!CR40</f>
        <v>6076.293260868837</v>
      </c>
      <c r="CR39" s="15">
        <f>'Agency North'!CS40+'Agency South'!CS40</f>
        <v>6162.8467080178043</v>
      </c>
      <c r="CS39" s="96">
        <f>'Agency North'!CT40+'Agency South'!CT40</f>
        <v>6256.6067708415248</v>
      </c>
    </row>
    <row r="40" spans="1:97" s="16" customFormat="1" x14ac:dyDescent="0.25">
      <c r="A40" s="16" t="s">
        <v>3</v>
      </c>
      <c r="B40" s="16">
        <f>SUM(B33:B39)</f>
        <v>2496</v>
      </c>
      <c r="C40" s="16">
        <f t="shared" ref="C40:Y40" si="36">SUM(C33:C39)</f>
        <v>2586</v>
      </c>
      <c r="D40" s="16">
        <f t="shared" si="36"/>
        <v>2805</v>
      </c>
      <c r="E40" s="16">
        <f t="shared" si="36"/>
        <v>3133</v>
      </c>
      <c r="F40" s="16">
        <f t="shared" si="36"/>
        <v>3046</v>
      </c>
      <c r="G40" s="16">
        <f t="shared" si="36"/>
        <v>3101</v>
      </c>
      <c r="H40" s="16">
        <f t="shared" si="36"/>
        <v>3127</v>
      </c>
      <c r="I40" s="16">
        <f t="shared" si="36"/>
        <v>3315</v>
      </c>
      <c r="J40" s="16">
        <f t="shared" si="36"/>
        <v>3461</v>
      </c>
      <c r="K40" s="16">
        <f t="shared" si="36"/>
        <v>3650</v>
      </c>
      <c r="L40" s="16">
        <f t="shared" si="36"/>
        <v>4000</v>
      </c>
      <c r="M40" s="97">
        <f t="shared" si="36"/>
        <v>4117</v>
      </c>
      <c r="N40" s="273">
        <f t="shared" si="36"/>
        <v>4156</v>
      </c>
      <c r="O40" s="273">
        <f t="shared" si="36"/>
        <v>4067</v>
      </c>
      <c r="P40" s="273">
        <f t="shared" si="36"/>
        <v>4326</v>
      </c>
      <c r="Q40" s="273">
        <f t="shared" si="36"/>
        <v>4505</v>
      </c>
      <c r="R40" s="273">
        <f t="shared" si="36"/>
        <v>4930</v>
      </c>
      <c r="S40" s="273">
        <f t="shared" si="36"/>
        <v>5819</v>
      </c>
      <c r="T40" s="273">
        <f t="shared" si="36"/>
        <v>6335</v>
      </c>
      <c r="U40" s="273">
        <f t="shared" si="36"/>
        <v>6970</v>
      </c>
      <c r="V40" s="16">
        <f t="shared" si="36"/>
        <v>7706</v>
      </c>
      <c r="W40" s="16">
        <f t="shared" si="36"/>
        <v>8408</v>
      </c>
      <c r="X40" s="16">
        <f t="shared" si="36"/>
        <v>9051</v>
      </c>
      <c r="Y40" s="97">
        <f t="shared" si="36"/>
        <v>9845</v>
      </c>
      <c r="Z40" s="16">
        <f t="shared" ref="Z40:CK40" si="37">SUM(Z33:Z39)</f>
        <v>10030</v>
      </c>
      <c r="AA40" s="16">
        <f t="shared" si="37"/>
        <v>7676</v>
      </c>
      <c r="AB40" s="16">
        <f t="shared" si="37"/>
        <v>7777</v>
      </c>
      <c r="AC40" s="16">
        <f t="shared" si="37"/>
        <v>7057</v>
      </c>
      <c r="AD40" s="16">
        <f t="shared" si="37"/>
        <v>7380</v>
      </c>
      <c r="AE40" s="16">
        <f t="shared" si="37"/>
        <v>8015</v>
      </c>
      <c r="AF40" s="16">
        <f t="shared" si="37"/>
        <v>7863</v>
      </c>
      <c r="AG40" s="16">
        <f t="shared" si="37"/>
        <v>12533.286055999999</v>
      </c>
      <c r="AH40" s="16">
        <f t="shared" si="37"/>
        <v>13254.331998310001</v>
      </c>
      <c r="AI40" s="16">
        <f t="shared" si="37"/>
        <v>13406.732543630984</v>
      </c>
      <c r="AJ40" s="16">
        <f t="shared" si="37"/>
        <v>13705.167244593746</v>
      </c>
      <c r="AK40" s="97">
        <f t="shared" si="37"/>
        <v>14770.314966699514</v>
      </c>
      <c r="AL40" s="16">
        <f t="shared" si="37"/>
        <v>13276.287982192</v>
      </c>
      <c r="AM40" s="16">
        <f t="shared" si="37"/>
        <v>12567.391290694455</v>
      </c>
      <c r="AN40" s="16">
        <f t="shared" si="37"/>
        <v>13012.837212708597</v>
      </c>
      <c r="AO40" s="16">
        <f t="shared" si="37"/>
        <v>13300.423348303899</v>
      </c>
      <c r="AP40" s="16">
        <f t="shared" si="37"/>
        <v>13700.607729444782</v>
      </c>
      <c r="AQ40" s="16">
        <f t="shared" si="37"/>
        <v>14342.903755706986</v>
      </c>
      <c r="AR40" s="16">
        <f t="shared" si="37"/>
        <v>14315.956900617661</v>
      </c>
      <c r="AS40" s="16">
        <f t="shared" si="37"/>
        <v>14745.549565643738</v>
      </c>
      <c r="AT40" s="16">
        <f t="shared" si="37"/>
        <v>15418.468540139324</v>
      </c>
      <c r="AU40" s="16">
        <f t="shared" si="37"/>
        <v>15573.571424983929</v>
      </c>
      <c r="AV40" s="16">
        <f t="shared" si="37"/>
        <v>16098.423755736821</v>
      </c>
      <c r="AW40" s="97">
        <f t="shared" si="37"/>
        <v>16834.34237908127</v>
      </c>
      <c r="AX40" s="16">
        <f t="shared" si="37"/>
        <v>15828.228241947569</v>
      </c>
      <c r="AY40" s="16">
        <f t="shared" si="37"/>
        <v>14848.236932293874</v>
      </c>
      <c r="AZ40" s="16">
        <f t="shared" si="37"/>
        <v>15376.32777724165</v>
      </c>
      <c r="BA40" s="16">
        <f t="shared" si="37"/>
        <v>15785.436285262156</v>
      </c>
      <c r="BB40" s="16">
        <f t="shared" si="37"/>
        <v>16532.685543072937</v>
      </c>
      <c r="BC40" s="16">
        <f t="shared" si="37"/>
        <v>17288.96217430455</v>
      </c>
      <c r="BD40" s="16">
        <f t="shared" si="37"/>
        <v>17531.081580746159</v>
      </c>
      <c r="BE40" s="16">
        <f t="shared" si="37"/>
        <v>18181.262340272253</v>
      </c>
      <c r="BF40" s="16">
        <f t="shared" si="37"/>
        <v>19242.685715294163</v>
      </c>
      <c r="BG40" s="16">
        <f t="shared" si="37"/>
        <v>19742.303776633056</v>
      </c>
      <c r="BH40" s="16">
        <f t="shared" si="37"/>
        <v>20355.78028204375</v>
      </c>
      <c r="BI40" s="97">
        <f t="shared" si="37"/>
        <v>21095.697002223889</v>
      </c>
      <c r="BJ40" s="16">
        <f t="shared" si="37"/>
        <v>20002.653781262728</v>
      </c>
      <c r="BK40" s="16">
        <f t="shared" si="37"/>
        <v>18737.426303595508</v>
      </c>
      <c r="BL40" s="16">
        <f t="shared" si="37"/>
        <v>19153.838603989148</v>
      </c>
      <c r="BM40" s="16">
        <f t="shared" si="37"/>
        <v>19625.471598651056</v>
      </c>
      <c r="BN40" s="16">
        <f t="shared" si="37"/>
        <v>20346.256941756932</v>
      </c>
      <c r="BO40" s="16">
        <f t="shared" si="37"/>
        <v>20963.783845319009</v>
      </c>
      <c r="BP40" s="16">
        <f t="shared" si="37"/>
        <v>21064.844398338224</v>
      </c>
      <c r="BQ40" s="16">
        <f t="shared" si="37"/>
        <v>21627.515220857771</v>
      </c>
      <c r="BR40" s="16">
        <f t="shared" si="37"/>
        <v>22572.07823505126</v>
      </c>
      <c r="BS40" s="16">
        <f t="shared" si="37"/>
        <v>22899.426066484084</v>
      </c>
      <c r="BT40" s="16">
        <f t="shared" si="37"/>
        <v>23349.689755561223</v>
      </c>
      <c r="BU40" s="97">
        <f t="shared" si="37"/>
        <v>24020.899940958065</v>
      </c>
      <c r="BV40" s="16">
        <f t="shared" si="37"/>
        <v>22747.084410975927</v>
      </c>
      <c r="BW40" s="16">
        <f t="shared" si="37"/>
        <v>21232.240922734214</v>
      </c>
      <c r="BX40" s="16">
        <f t="shared" si="37"/>
        <v>21697.58100114658</v>
      </c>
      <c r="BY40" s="16">
        <f t="shared" si="37"/>
        <v>22242.16562125826</v>
      </c>
      <c r="BZ40" s="16">
        <f t="shared" si="37"/>
        <v>22982.853018456219</v>
      </c>
      <c r="CA40" s="16">
        <f t="shared" si="37"/>
        <v>23695.850608685774</v>
      </c>
      <c r="CB40" s="16">
        <f t="shared" si="37"/>
        <v>23820.799498896864</v>
      </c>
      <c r="CC40" s="16">
        <f t="shared" si="37"/>
        <v>24491.022167378233</v>
      </c>
      <c r="CD40" s="16">
        <f t="shared" si="37"/>
        <v>25602.166482327975</v>
      </c>
      <c r="CE40" s="16">
        <f t="shared" si="37"/>
        <v>26038.848942559191</v>
      </c>
      <c r="CF40" s="16">
        <f t="shared" si="37"/>
        <v>26596.280402386583</v>
      </c>
      <c r="CG40" s="97">
        <f t="shared" si="37"/>
        <v>27400.942680524426</v>
      </c>
      <c r="CH40" s="16">
        <f t="shared" si="37"/>
        <v>25961.234754226487</v>
      </c>
      <c r="CI40" s="16">
        <f t="shared" si="37"/>
        <v>24243.464257874351</v>
      </c>
      <c r="CJ40" s="16">
        <f t="shared" si="37"/>
        <v>24805.877122797883</v>
      </c>
      <c r="CK40" s="16">
        <f t="shared" si="37"/>
        <v>25482.810826716755</v>
      </c>
      <c r="CL40" s="16">
        <f t="shared" ref="CL40:CS40" si="38">SUM(CL33:CL39)</f>
        <v>26379.925940734167</v>
      </c>
      <c r="CM40" s="16">
        <f t="shared" si="38"/>
        <v>27241.627387562825</v>
      </c>
      <c r="CN40" s="16">
        <f t="shared" si="38"/>
        <v>27436.492958826726</v>
      </c>
      <c r="CO40" s="16">
        <f t="shared" si="38"/>
        <v>28200.495391851255</v>
      </c>
      <c r="CP40" s="16">
        <f t="shared" si="38"/>
        <v>29476.158842837584</v>
      </c>
      <c r="CQ40" s="16">
        <f t="shared" si="38"/>
        <v>29992.727725574165</v>
      </c>
      <c r="CR40" s="16">
        <f t="shared" si="38"/>
        <v>30634.818165533597</v>
      </c>
      <c r="CS40" s="97">
        <f t="shared" si="38"/>
        <v>31568.649708187862</v>
      </c>
    </row>
    <row r="42" spans="1:97" s="15" customFormat="1" x14ac:dyDescent="0.25">
      <c r="A42" s="16" t="s">
        <v>89</v>
      </c>
      <c r="B42" s="15">
        <f>'Agency North'!C44+'Agency South'!C44</f>
        <v>0</v>
      </c>
      <c r="C42" s="15">
        <f>'Agency North'!D44+'Agency South'!D44</f>
        <v>2496</v>
      </c>
      <c r="D42" s="15">
        <f>'Agency North'!E44+'Agency South'!E44</f>
        <v>2586</v>
      </c>
      <c r="E42" s="15">
        <f>'Agency North'!F44+'Agency South'!F44</f>
        <v>2805</v>
      </c>
      <c r="F42" s="15">
        <f>'Agency North'!G44+'Agency South'!G44</f>
        <v>3133</v>
      </c>
      <c r="G42" s="15">
        <f>'Agency North'!H44+'Agency South'!H44</f>
        <v>3046</v>
      </c>
      <c r="H42" s="15">
        <f>'Agency North'!I44+'Agency South'!I44</f>
        <v>3101</v>
      </c>
      <c r="I42" s="15">
        <f>'Agency North'!J44+'Agency South'!J44</f>
        <v>3127</v>
      </c>
      <c r="J42" s="15">
        <f>'Agency North'!K44+'Agency South'!K44</f>
        <v>3315</v>
      </c>
      <c r="K42" s="15">
        <f>'Agency North'!L44+'Agency South'!L44</f>
        <v>3461</v>
      </c>
      <c r="L42" s="15">
        <f>'Agency North'!M44+'Agency South'!M44</f>
        <v>3650</v>
      </c>
      <c r="M42" s="96">
        <f>'Agency North'!N44+'Agency South'!N44</f>
        <v>4000</v>
      </c>
      <c r="N42" s="269">
        <f>'Agency North'!O44+'Agency South'!O44</f>
        <v>4117</v>
      </c>
      <c r="O42" s="269">
        <f>'Agency North'!P44+'Agency South'!P44</f>
        <v>4156</v>
      </c>
      <c r="P42" s="269">
        <f>'Agency North'!Q44+'Agency South'!Q44</f>
        <v>4067</v>
      </c>
      <c r="Q42" s="269">
        <f>'Agency North'!R44+'Agency South'!R44</f>
        <v>4326</v>
      </c>
      <c r="R42" s="269">
        <f>'Agency North'!S44+'Agency South'!S44</f>
        <v>4505</v>
      </c>
      <c r="S42" s="269">
        <f>'Agency North'!T44+'Agency South'!T44</f>
        <v>4930</v>
      </c>
      <c r="T42" s="269">
        <f>'Agency North'!U44+'Agency South'!U44</f>
        <v>5819</v>
      </c>
      <c r="U42" s="269">
        <f>'Agency North'!V44+'Agency South'!V44</f>
        <v>6335</v>
      </c>
      <c r="V42" s="15">
        <f>'Agency North'!W44+'Agency South'!W44</f>
        <v>6970</v>
      </c>
      <c r="W42" s="15">
        <f>'Agency North'!X44+'Agency South'!X44</f>
        <v>7706</v>
      </c>
      <c r="X42" s="15">
        <f>'Agency North'!Y44+'Agency South'!Y44</f>
        <v>8408</v>
      </c>
      <c r="Y42" s="96">
        <f>'Agency North'!Z44+'Agency South'!Z44</f>
        <v>9051</v>
      </c>
      <c r="Z42" s="15">
        <f>'Agency North'!AA44+'Agency South'!AA44</f>
        <v>9845</v>
      </c>
      <c r="AA42" s="15">
        <f>'Agency North'!AB44+'Agency South'!AB44</f>
        <v>10030</v>
      </c>
      <c r="AB42" s="15">
        <f>'Agency North'!AC44+'Agency South'!AC44</f>
        <v>7676</v>
      </c>
      <c r="AC42" s="15">
        <f>'Agency North'!AD44+'Agency South'!AD44</f>
        <v>7777</v>
      </c>
      <c r="AD42" s="15">
        <f>'Agency North'!AE44+'Agency South'!AE44</f>
        <v>7057</v>
      </c>
      <c r="AE42" s="15">
        <f>'Agency North'!AF44+'Agency South'!AF44</f>
        <v>7380</v>
      </c>
      <c r="AF42" s="15">
        <f>'Agency North'!AG44+'Agency South'!AG44</f>
        <v>8015</v>
      </c>
      <c r="AG42" s="15">
        <f>'Agency North'!AH44+'Agency South'!AH44</f>
        <v>7863</v>
      </c>
      <c r="AH42" s="15">
        <f>'Agency North'!AI44+'Agency South'!AI44</f>
        <v>12533.286055999999</v>
      </c>
      <c r="AI42" s="15">
        <f>'Agency North'!AJ44+'Agency South'!AJ44</f>
        <v>13254.331998310001</v>
      </c>
      <c r="AJ42" s="15">
        <f>'Agency North'!AK44+'Agency South'!AK44</f>
        <v>13406.732543630984</v>
      </c>
      <c r="AK42" s="96">
        <f>'Agency North'!AL44+'Agency South'!AL44</f>
        <v>13705.167244593747</v>
      </c>
      <c r="AL42" s="15">
        <f>'Agency North'!AM44+'Agency South'!AM44</f>
        <v>14770.314966699512</v>
      </c>
      <c r="AM42" s="15">
        <f>'Agency North'!AN44+'Agency South'!AN44</f>
        <v>13276.287982191998</v>
      </c>
      <c r="AN42" s="15">
        <f>'Agency North'!AO44+'Agency South'!AO44</f>
        <v>12567.391290694453</v>
      </c>
      <c r="AO42" s="15">
        <f>'Agency North'!AP44+'Agency South'!AP44</f>
        <v>13012.837212708597</v>
      </c>
      <c r="AP42" s="15">
        <f>'Agency North'!AQ44+'Agency South'!AQ44</f>
        <v>13300.423348303899</v>
      </c>
      <c r="AQ42" s="15">
        <f>'Agency North'!AR44+'Agency South'!AR44</f>
        <v>13700.607729444782</v>
      </c>
      <c r="AR42" s="15">
        <f>'Agency North'!AS44+'Agency South'!AS44</f>
        <v>14342.903755706986</v>
      </c>
      <c r="AS42" s="15">
        <f>'Agency North'!AT44+'Agency South'!AT44</f>
        <v>14315.956900617659</v>
      </c>
      <c r="AT42" s="15">
        <f>'Agency North'!AU44+'Agency South'!AU44</f>
        <v>14745.549565643738</v>
      </c>
      <c r="AU42" s="15">
        <f>'Agency North'!AV44+'Agency South'!AV44</f>
        <v>15418.468540139325</v>
      </c>
      <c r="AV42" s="15">
        <f>'Agency North'!AW44+'Agency South'!AW44</f>
        <v>15573.571424983927</v>
      </c>
      <c r="AW42" s="96">
        <f>'Agency North'!AX44+'Agency South'!AX44</f>
        <v>16098.423755736818</v>
      </c>
      <c r="AX42" s="15">
        <f>'Agency North'!AY44+'Agency South'!AY44</f>
        <v>16834.34237908127</v>
      </c>
      <c r="AY42" s="15">
        <f>'Agency North'!AZ44+'Agency South'!AZ44</f>
        <v>15828.22824194757</v>
      </c>
      <c r="AZ42" s="15">
        <f>'Agency North'!BA44+'Agency South'!BA44</f>
        <v>14848.236932293872</v>
      </c>
      <c r="BA42" s="15">
        <f>'Agency North'!BB44+'Agency South'!BB44</f>
        <v>15376.32777724165</v>
      </c>
      <c r="BB42" s="15">
        <f>'Agency North'!BC44+'Agency South'!BC44</f>
        <v>15785.436285262156</v>
      </c>
      <c r="BC42" s="15">
        <f>'Agency North'!BD44+'Agency South'!BD44</f>
        <v>16532.685543072937</v>
      </c>
      <c r="BD42" s="15">
        <f>'Agency North'!BE44+'Agency South'!BE44</f>
        <v>17288.96217430455</v>
      </c>
      <c r="BE42" s="15">
        <f>'Agency North'!BF44+'Agency South'!BF44</f>
        <v>17531.081580746159</v>
      </c>
      <c r="BF42" s="15">
        <f>'Agency North'!BG44+'Agency South'!BG44</f>
        <v>18181.262340272253</v>
      </c>
      <c r="BG42" s="15">
        <f>'Agency North'!BH44+'Agency South'!BH44</f>
        <v>19242.685715294163</v>
      </c>
      <c r="BH42" s="15">
        <f>'Agency North'!BI44+'Agency South'!BI44</f>
        <v>19742.303776633056</v>
      </c>
      <c r="BI42" s="96">
        <f>'Agency North'!BJ44+'Agency South'!BJ44</f>
        <v>20355.78028204375</v>
      </c>
      <c r="BJ42" s="15">
        <f>'Agency North'!BK44+'Agency South'!BK44</f>
        <v>21095.697002223889</v>
      </c>
      <c r="BK42" s="15">
        <f>'Agency North'!BL44+'Agency South'!BL44</f>
        <v>20002.653781262732</v>
      </c>
      <c r="BL42" s="15">
        <f>'Agency North'!BM44+'Agency South'!BM44</f>
        <v>18737.426303595508</v>
      </c>
      <c r="BM42" s="15">
        <f>'Agency North'!BN44+'Agency South'!BN44</f>
        <v>19153.838603989148</v>
      </c>
      <c r="BN42" s="15">
        <f>'Agency North'!BO44+'Agency South'!BO44</f>
        <v>19625.471598651056</v>
      </c>
      <c r="BO42" s="15">
        <f>'Agency North'!BP44+'Agency South'!BP44</f>
        <v>20346.256941756932</v>
      </c>
      <c r="BP42" s="15">
        <f>'Agency North'!BQ44+'Agency South'!BQ44</f>
        <v>20963.783845319009</v>
      </c>
      <c r="BQ42" s="15">
        <f>'Agency North'!BR44+'Agency South'!BR44</f>
        <v>21064.844398338224</v>
      </c>
      <c r="BR42" s="15">
        <f>'Agency North'!BS44+'Agency South'!BS44</f>
        <v>21627.515220857771</v>
      </c>
      <c r="BS42" s="15">
        <f>'Agency North'!BT44+'Agency South'!BT44</f>
        <v>22572.07823505126</v>
      </c>
      <c r="BT42" s="15">
        <f>'Agency North'!BU44+'Agency South'!BU44</f>
        <v>22899.426066484084</v>
      </c>
      <c r="BU42" s="96">
        <f>'Agency North'!BV44+'Agency South'!BV44</f>
        <v>23349.689755561223</v>
      </c>
      <c r="BV42" s="15">
        <f>'Agency North'!BW44+'Agency South'!BW44</f>
        <v>24020.899940958065</v>
      </c>
      <c r="BW42" s="15">
        <f>'Agency North'!BX44+'Agency South'!BX44</f>
        <v>22747.084410975927</v>
      </c>
      <c r="BX42" s="15">
        <f>'Agency North'!BY44+'Agency South'!BY44</f>
        <v>21232.240922734214</v>
      </c>
      <c r="BY42" s="15">
        <f>'Agency North'!BZ44+'Agency South'!BZ44</f>
        <v>21697.58100114658</v>
      </c>
      <c r="BZ42" s="15">
        <f>'Agency North'!CA44+'Agency South'!CA44</f>
        <v>22242.16562125826</v>
      </c>
      <c r="CA42" s="15">
        <f>'Agency North'!CB44+'Agency South'!CB44</f>
        <v>22982.853018456215</v>
      </c>
      <c r="CB42" s="15">
        <f>'Agency North'!CC44+'Agency South'!CC44</f>
        <v>23695.850608685774</v>
      </c>
      <c r="CC42" s="15">
        <f>'Agency North'!CD44+'Agency South'!CD44</f>
        <v>23820.799498896868</v>
      </c>
      <c r="CD42" s="15">
        <f>'Agency North'!CE44+'Agency South'!CE44</f>
        <v>24491.022167378233</v>
      </c>
      <c r="CE42" s="15">
        <f>'Agency North'!CF44+'Agency South'!CF44</f>
        <v>25602.166482327979</v>
      </c>
      <c r="CF42" s="15">
        <f>'Agency North'!CG44+'Agency South'!CG44</f>
        <v>26038.848942559191</v>
      </c>
      <c r="CG42" s="96">
        <f>'Agency North'!CH44+'Agency South'!CH44</f>
        <v>26596.280402386583</v>
      </c>
      <c r="CH42" s="15">
        <f>'Agency North'!CI44+'Agency South'!CI44</f>
        <v>27400.942680524422</v>
      </c>
      <c r="CI42" s="15">
        <f>'Agency North'!CJ44+'Agency South'!CJ44</f>
        <v>25961.234754226487</v>
      </c>
      <c r="CJ42" s="15">
        <f>'Agency North'!CK44+'Agency South'!CK44</f>
        <v>24243.464257874351</v>
      </c>
      <c r="CK42" s="15">
        <f>'Agency North'!CL44+'Agency South'!CL44</f>
        <v>24805.877122797883</v>
      </c>
      <c r="CL42" s="15">
        <f>'Agency North'!CM44+'Agency South'!CM44</f>
        <v>25482.810826716755</v>
      </c>
      <c r="CM42" s="15">
        <f>'Agency North'!CN44+'Agency South'!CN44</f>
        <v>26379.925940734167</v>
      </c>
      <c r="CN42" s="15">
        <f>'Agency North'!CO44+'Agency South'!CO44</f>
        <v>27241.627387562825</v>
      </c>
      <c r="CO42" s="15">
        <f>'Agency North'!CP44+'Agency South'!CP44</f>
        <v>27436.492958826726</v>
      </c>
      <c r="CP42" s="15">
        <f>'Agency North'!CQ44+'Agency South'!CQ44</f>
        <v>28200.495391851255</v>
      </c>
      <c r="CQ42" s="15">
        <f>'Agency North'!CR44+'Agency South'!CR44</f>
        <v>29476.158842837587</v>
      </c>
      <c r="CR42" s="15">
        <f>'Agency North'!CS44+'Agency South'!CS44</f>
        <v>29992.727725574165</v>
      </c>
      <c r="CS42" s="96">
        <f>'Agency North'!CT44+'Agency South'!CT44</f>
        <v>30634.818165533597</v>
      </c>
    </row>
    <row r="43" spans="1:97" s="111" customFormat="1" x14ac:dyDescent="0.25">
      <c r="A43" s="1" t="s">
        <v>74</v>
      </c>
      <c r="B43" s="125"/>
      <c r="C43" s="125">
        <f>B40+C34-C40</f>
        <v>121</v>
      </c>
      <c r="D43" s="125">
        <f>C40+D34-D40</f>
        <v>233</v>
      </c>
      <c r="E43" s="125">
        <f t="shared" ref="E43:BO43" si="39">D40+E34-E40</f>
        <v>252</v>
      </c>
      <c r="F43" s="125">
        <f t="shared" si="39"/>
        <v>557</v>
      </c>
      <c r="G43" s="125">
        <f t="shared" si="39"/>
        <v>447</v>
      </c>
      <c r="H43" s="125">
        <f t="shared" si="39"/>
        <v>472</v>
      </c>
      <c r="I43" s="125">
        <f t="shared" si="39"/>
        <v>300</v>
      </c>
      <c r="J43" s="125">
        <f t="shared" si="39"/>
        <v>428</v>
      </c>
      <c r="K43" s="125">
        <f t="shared" si="39"/>
        <v>275</v>
      </c>
      <c r="L43" s="125">
        <f t="shared" si="39"/>
        <v>455</v>
      </c>
      <c r="M43" s="126">
        <f t="shared" si="39"/>
        <v>475</v>
      </c>
      <c r="N43" s="277">
        <f t="shared" si="39"/>
        <v>166</v>
      </c>
      <c r="O43" s="277">
        <f t="shared" si="39"/>
        <v>285</v>
      </c>
      <c r="P43" s="277">
        <f t="shared" si="39"/>
        <v>424</v>
      </c>
      <c r="Q43" s="277">
        <f t="shared" si="39"/>
        <v>366</v>
      </c>
      <c r="R43" s="277">
        <f t="shared" si="39"/>
        <v>323</v>
      </c>
      <c r="S43" s="277">
        <f t="shared" si="39"/>
        <v>411</v>
      </c>
      <c r="T43" s="278">
        <f t="shared" si="39"/>
        <v>410</v>
      </c>
      <c r="U43" s="278">
        <f t="shared" si="39"/>
        <v>417</v>
      </c>
      <c r="V43" s="150">
        <f t="shared" si="39"/>
        <v>531</v>
      </c>
      <c r="W43" s="150">
        <f t="shared" si="39"/>
        <v>484</v>
      </c>
      <c r="X43" s="150">
        <f t="shared" si="39"/>
        <v>669</v>
      </c>
      <c r="Y43" s="151">
        <f t="shared" si="39"/>
        <v>703</v>
      </c>
      <c r="Z43" s="127">
        <f t="shared" si="39"/>
        <v>324</v>
      </c>
      <c r="AA43" s="127">
        <f t="shared" si="39"/>
        <v>3399</v>
      </c>
      <c r="AB43" s="127">
        <f t="shared" si="39"/>
        <v>1100</v>
      </c>
      <c r="AC43" s="127">
        <f t="shared" si="39"/>
        <v>1659</v>
      </c>
      <c r="AD43" s="127">
        <f t="shared" si="39"/>
        <v>611</v>
      </c>
      <c r="AE43" s="127">
        <f t="shared" si="39"/>
        <v>1082</v>
      </c>
      <c r="AF43" s="127">
        <f t="shared" si="39"/>
        <v>1315</v>
      </c>
      <c r="AG43" s="127">
        <f t="shared" si="39"/>
        <v>-3354.1499999999996</v>
      </c>
      <c r="AH43" s="127">
        <f t="shared" si="39"/>
        <v>840.14999999999782</v>
      </c>
      <c r="AI43" s="127">
        <f t="shared" si="39"/>
        <v>1090.8568028000009</v>
      </c>
      <c r="AJ43" s="127">
        <f t="shared" si="39"/>
        <v>1175.9802055155014</v>
      </c>
      <c r="AK43" s="128">
        <f t="shared" si="39"/>
        <v>656.90586435254772</v>
      </c>
      <c r="AL43" s="127">
        <f t="shared" si="39"/>
        <v>1992.6425473730596</v>
      </c>
      <c r="AM43" s="127">
        <f t="shared" si="39"/>
        <v>1229.528532937753</v>
      </c>
      <c r="AN43" s="127">
        <f t="shared" si="39"/>
        <v>1183.6806317529499</v>
      </c>
      <c r="AO43" s="127">
        <f t="shared" si="39"/>
        <v>1173.353235910592</v>
      </c>
      <c r="AP43" s="127">
        <f t="shared" si="39"/>
        <v>1280.9067477727931</v>
      </c>
      <c r="AQ43" s="127">
        <f t="shared" si="39"/>
        <v>1180.9211604980192</v>
      </c>
      <c r="AR43" s="127">
        <f t="shared" si="39"/>
        <v>1565.1614678777969</v>
      </c>
      <c r="AS43" s="127">
        <f t="shared" si="39"/>
        <v>1343.4790217497593</v>
      </c>
      <c r="AT43" s="127">
        <f t="shared" si="39"/>
        <v>1251.4532628764155</v>
      </c>
      <c r="AU43" s="127">
        <f t="shared" si="39"/>
        <v>1470.0530523367852</v>
      </c>
      <c r="AV43" s="127">
        <f t="shared" si="39"/>
        <v>1348.2170628729255</v>
      </c>
      <c r="AW43" s="128">
        <f t="shared" si="39"/>
        <v>1233.2351625606643</v>
      </c>
      <c r="AX43" s="127">
        <f t="shared" si="39"/>
        <v>1592.395204965489</v>
      </c>
      <c r="AY43" s="127">
        <f t="shared" si="39"/>
        <v>1588.8929684438172</v>
      </c>
      <c r="AZ43" s="127">
        <f t="shared" si="39"/>
        <v>1536.1769982017122</v>
      </c>
      <c r="BA43" s="127">
        <f t="shared" si="39"/>
        <v>1568.3850430244092</v>
      </c>
      <c r="BB43" s="127">
        <f t="shared" si="39"/>
        <v>1306.8162410573677</v>
      </c>
      <c r="BC43" s="127">
        <f t="shared" si="39"/>
        <v>1415.7175242059238</v>
      </c>
      <c r="BD43" s="127">
        <f t="shared" si="39"/>
        <v>1817.9633701423845</v>
      </c>
      <c r="BE43" s="127">
        <f t="shared" si="39"/>
        <v>1495.1950336685331</v>
      </c>
      <c r="BF43" s="127">
        <f t="shared" si="39"/>
        <v>1214.4327996067223</v>
      </c>
      <c r="BG43" s="127">
        <f t="shared" si="39"/>
        <v>1671.0073303266436</v>
      </c>
      <c r="BH43" s="127">
        <f t="shared" si="39"/>
        <v>1653.4133965360052</v>
      </c>
      <c r="BI43" s="128">
        <f t="shared" si="39"/>
        <v>1668.5306751930366</v>
      </c>
      <c r="BJ43" s="127">
        <f t="shared" si="39"/>
        <v>1797.3469943635864</v>
      </c>
      <c r="BK43" s="127">
        <f t="shared" si="39"/>
        <v>1997.6144773783381</v>
      </c>
      <c r="BL43" s="127">
        <f t="shared" si="39"/>
        <v>1997.5545560993378</v>
      </c>
      <c r="BM43" s="127">
        <f t="shared" si="39"/>
        <v>1817.7108593185076</v>
      </c>
      <c r="BN43" s="127">
        <f t="shared" si="39"/>
        <v>1647.659058333862</v>
      </c>
      <c r="BO43" s="127">
        <f t="shared" si="39"/>
        <v>1833.13362944033</v>
      </c>
      <c r="BP43" s="127">
        <f t="shared" ref="BP43:CS43" si="40">BO40+BP34-BP40</f>
        <v>2220.4993267975951</v>
      </c>
      <c r="BQ43" s="127">
        <f t="shared" si="40"/>
        <v>1846.1671035741711</v>
      </c>
      <c r="BR43" s="127">
        <f t="shared" si="40"/>
        <v>1556.5769168039551</v>
      </c>
      <c r="BS43" s="127">
        <f t="shared" si="40"/>
        <v>2051.3914604272177</v>
      </c>
      <c r="BT43" s="127">
        <f t="shared" si="40"/>
        <v>2025.434344921814</v>
      </c>
      <c r="BU43" s="128">
        <f t="shared" si="40"/>
        <v>1904.2362574824292</v>
      </c>
      <c r="BV43" s="127">
        <f t="shared" si="40"/>
        <v>2060.5800619975307</v>
      </c>
      <c r="BW43" s="127">
        <f t="shared" si="40"/>
        <v>2333.38496938764</v>
      </c>
      <c r="BX43" s="127">
        <f t="shared" si="40"/>
        <v>2238.6033498540091</v>
      </c>
      <c r="BY43" s="127">
        <f t="shared" si="40"/>
        <v>2060.0405463666175</v>
      </c>
      <c r="BZ43" s="127">
        <f t="shared" si="40"/>
        <v>1951.4076046747468</v>
      </c>
      <c r="CA43" s="127">
        <f t="shared" si="40"/>
        <v>2069.9216383827879</v>
      </c>
      <c r="CB43" s="127">
        <f t="shared" si="40"/>
        <v>2547.4521915114237</v>
      </c>
      <c r="CC43" s="127">
        <f t="shared" si="40"/>
        <v>2098.2829226826034</v>
      </c>
      <c r="CD43" s="127">
        <f t="shared" si="40"/>
        <v>1759.2724544993107</v>
      </c>
      <c r="CE43" s="127">
        <f t="shared" si="40"/>
        <v>2334.4281323031464</v>
      </c>
      <c r="CF43" s="127">
        <f t="shared" si="40"/>
        <v>2320.8144065925699</v>
      </c>
      <c r="CG43" s="128">
        <f t="shared" si="40"/>
        <v>2183.9948759520048</v>
      </c>
      <c r="CH43" s="127">
        <f t="shared" si="40"/>
        <v>2348.4023444696795</v>
      </c>
      <c r="CI43" s="127">
        <f t="shared" si="40"/>
        <v>2661.9315740069396</v>
      </c>
      <c r="CJ43" s="127">
        <f t="shared" si="40"/>
        <v>2560.109444472997</v>
      </c>
      <c r="CK43" s="127">
        <f t="shared" si="40"/>
        <v>2326.8786029728144</v>
      </c>
      <c r="CL43" s="127">
        <f t="shared" si="40"/>
        <v>2204.758177672451</v>
      </c>
      <c r="CM43" s="127">
        <f t="shared" si="40"/>
        <v>2342.4556929496757</v>
      </c>
      <c r="CN43" s="127">
        <f t="shared" si="40"/>
        <v>2880.1297840052757</v>
      </c>
      <c r="CO43" s="127">
        <f t="shared" si="40"/>
        <v>2419.7740952346539</v>
      </c>
      <c r="CP43" s="127">
        <f t="shared" si="40"/>
        <v>2023.6161774905122</v>
      </c>
      <c r="CQ43" s="127">
        <f t="shared" si="40"/>
        <v>2667.2458688987681</v>
      </c>
      <c r="CR43" s="127">
        <f t="shared" si="40"/>
        <v>2663.4310308576933</v>
      </c>
      <c r="CS43" s="128">
        <f t="shared" si="40"/>
        <v>2497.2593550648526</v>
      </c>
    </row>
    <row r="44" spans="1:97" s="133" customFormat="1" x14ac:dyDescent="0.25">
      <c r="A44" s="20" t="s">
        <v>75</v>
      </c>
      <c r="C44" s="133">
        <f>C43/C42</f>
        <v>4.8477564102564104E-2</v>
      </c>
      <c r="D44" s="133">
        <f t="shared" ref="D44:BO44" si="41">D43/D42</f>
        <v>9.0100541376643459E-2</v>
      </c>
      <c r="E44" s="133">
        <f t="shared" si="41"/>
        <v>8.9839572192513373E-2</v>
      </c>
      <c r="F44" s="133">
        <f t="shared" si="41"/>
        <v>0.17778487073092883</v>
      </c>
      <c r="G44" s="133">
        <f t="shared" si="41"/>
        <v>0.14674983585029547</v>
      </c>
      <c r="H44" s="133">
        <f t="shared" si="41"/>
        <v>0.15220896485004837</v>
      </c>
      <c r="I44" s="133">
        <f t="shared" si="41"/>
        <v>9.5938599296450267E-2</v>
      </c>
      <c r="J44" s="133">
        <f t="shared" si="41"/>
        <v>0.12911010558069383</v>
      </c>
      <c r="K44" s="133">
        <f t="shared" si="41"/>
        <v>7.9456804391794283E-2</v>
      </c>
      <c r="L44" s="133">
        <f t="shared" si="41"/>
        <v>0.12465753424657534</v>
      </c>
      <c r="M44" s="134">
        <f t="shared" si="41"/>
        <v>0.11874999999999999</v>
      </c>
      <c r="N44" s="270">
        <f t="shared" si="41"/>
        <v>4.0320621811999031E-2</v>
      </c>
      <c r="O44" s="270">
        <f t="shared" si="41"/>
        <v>6.8575553416746871E-2</v>
      </c>
      <c r="P44" s="270">
        <f t="shared" si="41"/>
        <v>0.10425374969264814</v>
      </c>
      <c r="Q44" s="270">
        <f t="shared" si="41"/>
        <v>8.4604715672676842E-2</v>
      </c>
      <c r="R44" s="270">
        <f t="shared" si="41"/>
        <v>7.1698113207547168E-2</v>
      </c>
      <c r="S44" s="270">
        <f t="shared" si="41"/>
        <v>8.3367139959432054E-2</v>
      </c>
      <c r="T44" s="279">
        <f t="shared" si="41"/>
        <v>7.0458841725382373E-2</v>
      </c>
      <c r="U44" s="279">
        <f t="shared" si="41"/>
        <v>6.5824782951854774E-2</v>
      </c>
      <c r="V44" s="224">
        <f t="shared" si="41"/>
        <v>7.6183644189383073E-2</v>
      </c>
      <c r="W44" s="224">
        <f t="shared" si="41"/>
        <v>6.2808201401505323E-2</v>
      </c>
      <c r="X44" s="224">
        <f t="shared" si="41"/>
        <v>7.9567078972407237E-2</v>
      </c>
      <c r="Y44" s="225">
        <f t="shared" si="41"/>
        <v>7.7670975582808527E-2</v>
      </c>
      <c r="Z44" s="133">
        <f t="shared" si="41"/>
        <v>3.2910106653123411E-2</v>
      </c>
      <c r="AA44" s="133">
        <f t="shared" si="41"/>
        <v>0.33888334995014957</v>
      </c>
      <c r="AB44" s="133">
        <f t="shared" si="41"/>
        <v>0.14330380406461699</v>
      </c>
      <c r="AC44" s="133">
        <f t="shared" si="41"/>
        <v>0.21332133213321333</v>
      </c>
      <c r="AD44" s="133">
        <f t="shared" si="41"/>
        <v>8.6580700014170328E-2</v>
      </c>
      <c r="AE44" s="133">
        <f t="shared" si="41"/>
        <v>0.14661246612466125</v>
      </c>
      <c r="AF44" s="133">
        <f t="shared" si="41"/>
        <v>0.16406737367436058</v>
      </c>
      <c r="AG44" s="133">
        <f t="shared" si="41"/>
        <v>-0.42657382678367028</v>
      </c>
      <c r="AH44" s="133">
        <f t="shared" si="41"/>
        <v>6.703349753976108E-2</v>
      </c>
      <c r="AI44" s="133">
        <f t="shared" si="41"/>
        <v>8.230190725108523E-2</v>
      </c>
      <c r="AJ44" s="133">
        <f t="shared" si="41"/>
        <v>8.7715645977748974E-2</v>
      </c>
      <c r="AK44" s="134">
        <f t="shared" si="41"/>
        <v>4.7931254878460255E-2</v>
      </c>
      <c r="AL44" s="133">
        <f t="shared" si="41"/>
        <v>0.13490860227866378</v>
      </c>
      <c r="AM44" s="133">
        <f t="shared" si="41"/>
        <v>9.2610866424935004E-2</v>
      </c>
      <c r="AN44" s="133">
        <f t="shared" si="41"/>
        <v>9.4186661684466558E-2</v>
      </c>
      <c r="AO44" s="133">
        <f t="shared" si="41"/>
        <v>9.0168901426406212E-2</v>
      </c>
      <c r="AP44" s="133">
        <f t="shared" si="41"/>
        <v>9.6305712549829281E-2</v>
      </c>
      <c r="AQ44" s="133">
        <f t="shared" si="41"/>
        <v>8.6194801268562118E-2</v>
      </c>
      <c r="AR44" s="133">
        <f t="shared" si="41"/>
        <v>0.1091244488937622</v>
      </c>
      <c r="AS44" s="133">
        <f t="shared" si="41"/>
        <v>9.3844863537679082E-2</v>
      </c>
      <c r="AT44" s="133">
        <f t="shared" si="41"/>
        <v>8.486989632398835E-2</v>
      </c>
      <c r="AU44" s="133">
        <f t="shared" si="41"/>
        <v>9.5343648982371715E-2</v>
      </c>
      <c r="AV44" s="133">
        <f t="shared" si="41"/>
        <v>8.6570833759432086E-2</v>
      </c>
      <c r="AW44" s="134">
        <f t="shared" si="41"/>
        <v>7.6605957283314138E-2</v>
      </c>
      <c r="AX44" s="133">
        <f t="shared" si="41"/>
        <v>9.4592064786815477E-2</v>
      </c>
      <c r="AY44" s="133">
        <f t="shared" si="41"/>
        <v>0.10038350118258803</v>
      </c>
      <c r="AZ44" s="133">
        <f t="shared" si="41"/>
        <v>0.10345854563114057</v>
      </c>
      <c r="BA44" s="133">
        <f t="shared" si="41"/>
        <v>0.10199997461980229</v>
      </c>
      <c r="BB44" s="133">
        <f t="shared" si="41"/>
        <v>8.2786197190980251E-2</v>
      </c>
      <c r="BC44" s="133">
        <f t="shared" si="41"/>
        <v>8.5631431174174738E-2</v>
      </c>
      <c r="BD44" s="133">
        <f t="shared" si="41"/>
        <v>0.1051516772270058</v>
      </c>
      <c r="BE44" s="133">
        <f t="shared" si="41"/>
        <v>8.528823659748748E-2</v>
      </c>
      <c r="BF44" s="133">
        <f t="shared" si="41"/>
        <v>6.6795846013216753E-2</v>
      </c>
      <c r="BG44" s="133">
        <f t="shared" si="41"/>
        <v>8.6838571031616463E-2</v>
      </c>
      <c r="BH44" s="133">
        <f t="shared" si="41"/>
        <v>8.374976979601445E-2</v>
      </c>
      <c r="BI44" s="134">
        <f t="shared" si="41"/>
        <v>8.1968396793164519E-2</v>
      </c>
      <c r="BJ44" s="133">
        <f t="shared" si="41"/>
        <v>8.5199697083917711E-2</v>
      </c>
      <c r="BK44" s="133">
        <f t="shared" si="41"/>
        <v>9.9867472547546743E-2</v>
      </c>
      <c r="BL44" s="133">
        <f t="shared" si="41"/>
        <v>0.10660773383354302</v>
      </c>
      <c r="BM44" s="133">
        <f t="shared" si="41"/>
        <v>9.4900604359271098E-2</v>
      </c>
      <c r="BN44" s="133">
        <f t="shared" si="41"/>
        <v>8.3955131985063366E-2</v>
      </c>
      <c r="BO44" s="133">
        <f t="shared" si="41"/>
        <v>9.0096848510654651E-2</v>
      </c>
      <c r="BP44" s="133">
        <f t="shared" ref="BP44:CS44" si="42">BP43/BP42</f>
        <v>0.10592073182883009</v>
      </c>
      <c r="BQ44" s="133">
        <f t="shared" si="42"/>
        <v>8.7642095458336858E-2</v>
      </c>
      <c r="BR44" s="133">
        <f t="shared" si="42"/>
        <v>7.1972064331402172E-2</v>
      </c>
      <c r="BS44" s="133">
        <f t="shared" si="42"/>
        <v>9.0881815979252434E-2</v>
      </c>
      <c r="BT44" s="133">
        <f t="shared" si="42"/>
        <v>8.8449131390514094E-2</v>
      </c>
      <c r="BU44" s="134">
        <f t="shared" si="42"/>
        <v>8.1552957551776245E-2</v>
      </c>
      <c r="BV44" s="133">
        <f t="shared" si="42"/>
        <v>8.5782800272359211E-2</v>
      </c>
      <c r="BW44" s="133">
        <f t="shared" si="42"/>
        <v>0.10257951864203461</v>
      </c>
      <c r="BX44" s="133">
        <f t="shared" si="42"/>
        <v>0.10543415355922447</v>
      </c>
      <c r="BY44" s="133">
        <f t="shared" si="42"/>
        <v>9.4943327841834416E-2</v>
      </c>
      <c r="BZ44" s="133">
        <f t="shared" si="42"/>
        <v>8.7734604530130003E-2</v>
      </c>
      <c r="CA44" s="133">
        <f t="shared" si="42"/>
        <v>9.0063737375013983E-2</v>
      </c>
      <c r="CB44" s="133">
        <f t="shared" si="42"/>
        <v>0.10750625641510622</v>
      </c>
      <c r="CC44" s="133">
        <f t="shared" si="42"/>
        <v>8.8086166997869822E-2</v>
      </c>
      <c r="CD44" s="133">
        <f t="shared" si="42"/>
        <v>7.1833361730513717E-2</v>
      </c>
      <c r="CE44" s="133">
        <f t="shared" si="42"/>
        <v>9.1180882442683006E-2</v>
      </c>
      <c r="CF44" s="133">
        <f t="shared" si="42"/>
        <v>8.9128917015963607E-2</v>
      </c>
      <c r="CG44" s="134">
        <f t="shared" si="42"/>
        <v>8.2116553251409805E-2</v>
      </c>
      <c r="CH44" s="133">
        <f t="shared" si="42"/>
        <v>8.5705166126960927E-2</v>
      </c>
      <c r="CI44" s="133">
        <f t="shared" si="42"/>
        <v>0.10253486011768286</v>
      </c>
      <c r="CJ44" s="133">
        <f t="shared" si="42"/>
        <v>0.10559998427788495</v>
      </c>
      <c r="CK44" s="133">
        <f t="shared" si="42"/>
        <v>9.3803520490484599E-2</v>
      </c>
      <c r="CL44" s="133">
        <f t="shared" si="42"/>
        <v>8.6519426473979574E-2</v>
      </c>
      <c r="CM44" s="133">
        <f t="shared" si="42"/>
        <v>8.8796901788590996E-2</v>
      </c>
      <c r="CN44" s="133">
        <f t="shared" si="42"/>
        <v>0.10572532040872859</v>
      </c>
      <c r="CO44" s="133">
        <f t="shared" si="42"/>
        <v>8.8195459196113352E-2</v>
      </c>
      <c r="CP44" s="133">
        <f t="shared" si="42"/>
        <v>7.1758178335946943E-2</v>
      </c>
      <c r="CQ44" s="133">
        <f t="shared" si="42"/>
        <v>9.0488244520601169E-2</v>
      </c>
      <c r="CR44" s="133">
        <f t="shared" si="42"/>
        <v>8.8802560915012804E-2</v>
      </c>
      <c r="CS44" s="134">
        <f t="shared" si="42"/>
        <v>8.1517028812478839E-2</v>
      </c>
    </row>
    <row r="46" spans="1:97" s="4" customFormat="1" x14ac:dyDescent="0.25">
      <c r="A46"/>
      <c r="B46">
        <v>1</v>
      </c>
      <c r="C46" s="12">
        <v>2</v>
      </c>
      <c r="D46" s="12">
        <v>3</v>
      </c>
      <c r="E46" s="12">
        <v>4</v>
      </c>
      <c r="F46" s="12">
        <v>5</v>
      </c>
      <c r="G46" s="12">
        <v>6</v>
      </c>
      <c r="H46" s="12">
        <v>7</v>
      </c>
      <c r="I46" s="12">
        <v>8</v>
      </c>
      <c r="J46" s="12">
        <v>9</v>
      </c>
      <c r="K46" s="12">
        <v>10</v>
      </c>
      <c r="L46" s="12">
        <v>11</v>
      </c>
      <c r="M46" s="112">
        <v>12</v>
      </c>
      <c r="N46" s="266">
        <v>13</v>
      </c>
      <c r="O46" s="266">
        <v>14</v>
      </c>
      <c r="P46" s="266">
        <v>15</v>
      </c>
      <c r="Q46" s="266">
        <v>16</v>
      </c>
      <c r="R46" s="266">
        <v>17</v>
      </c>
      <c r="S46" s="266">
        <v>18</v>
      </c>
      <c r="T46" s="266">
        <v>19</v>
      </c>
      <c r="U46" s="266">
        <v>20</v>
      </c>
      <c r="V46" s="12">
        <v>21</v>
      </c>
      <c r="W46" s="12">
        <v>22</v>
      </c>
      <c r="X46" s="12">
        <v>23</v>
      </c>
      <c r="Y46" s="112">
        <v>24</v>
      </c>
      <c r="Z46" s="12">
        <v>25</v>
      </c>
      <c r="AA46" s="12">
        <v>26</v>
      </c>
      <c r="AB46" s="12">
        <v>27</v>
      </c>
      <c r="AC46" s="12">
        <v>28</v>
      </c>
      <c r="AD46" s="12">
        <v>29</v>
      </c>
      <c r="AE46" s="12">
        <v>30</v>
      </c>
      <c r="AF46" s="12">
        <v>31</v>
      </c>
      <c r="AG46" s="12">
        <v>32</v>
      </c>
      <c r="AH46" s="12">
        <v>33</v>
      </c>
      <c r="AI46" s="12">
        <v>34</v>
      </c>
      <c r="AJ46" s="12">
        <v>35</v>
      </c>
      <c r="AK46" s="112">
        <v>36</v>
      </c>
      <c r="AL46" s="12">
        <v>37</v>
      </c>
      <c r="AM46" s="12">
        <v>38</v>
      </c>
      <c r="AN46" s="12">
        <v>39</v>
      </c>
      <c r="AO46" s="12">
        <v>40</v>
      </c>
      <c r="AP46" s="12">
        <v>41</v>
      </c>
      <c r="AQ46" s="12">
        <v>42</v>
      </c>
      <c r="AR46" s="12">
        <v>43</v>
      </c>
      <c r="AS46" s="12">
        <v>44</v>
      </c>
      <c r="AT46" s="12">
        <v>45</v>
      </c>
      <c r="AU46" s="12">
        <v>46</v>
      </c>
      <c r="AV46" s="12">
        <v>47</v>
      </c>
      <c r="AW46" s="112">
        <v>48</v>
      </c>
      <c r="AX46" s="12">
        <v>49</v>
      </c>
      <c r="AY46" s="12">
        <v>50</v>
      </c>
      <c r="AZ46" s="12">
        <v>51</v>
      </c>
      <c r="BA46" s="12">
        <v>52</v>
      </c>
      <c r="BB46" s="12">
        <v>53</v>
      </c>
      <c r="BC46" s="12">
        <v>54</v>
      </c>
      <c r="BD46" s="12">
        <v>55</v>
      </c>
      <c r="BE46" s="12">
        <v>56</v>
      </c>
      <c r="BF46" s="12">
        <v>57</v>
      </c>
      <c r="BG46" s="12">
        <v>58</v>
      </c>
      <c r="BH46" s="12">
        <v>59</v>
      </c>
      <c r="BI46" s="112">
        <v>60</v>
      </c>
      <c r="BJ46" s="12">
        <v>61</v>
      </c>
      <c r="BK46" s="12">
        <v>62</v>
      </c>
      <c r="BL46" s="12">
        <v>63</v>
      </c>
      <c r="BM46" s="12">
        <v>64</v>
      </c>
      <c r="BN46" s="12">
        <v>65</v>
      </c>
      <c r="BO46" s="12">
        <v>66</v>
      </c>
      <c r="BP46" s="12">
        <v>67</v>
      </c>
      <c r="BQ46" s="12">
        <v>68</v>
      </c>
      <c r="BR46" s="12">
        <v>69</v>
      </c>
      <c r="BS46" s="12">
        <v>70</v>
      </c>
      <c r="BT46" s="12">
        <v>71</v>
      </c>
      <c r="BU46" s="112">
        <v>72</v>
      </c>
      <c r="BV46" s="12">
        <v>73</v>
      </c>
      <c r="BW46" s="12">
        <v>74</v>
      </c>
      <c r="BX46" s="12">
        <v>75</v>
      </c>
      <c r="BY46" s="12">
        <v>76</v>
      </c>
      <c r="BZ46" s="12">
        <v>77</v>
      </c>
      <c r="CA46" s="12">
        <v>78</v>
      </c>
      <c r="CB46" s="12">
        <v>79</v>
      </c>
      <c r="CC46" s="12">
        <v>80</v>
      </c>
      <c r="CD46" s="12">
        <v>81</v>
      </c>
      <c r="CE46" s="12">
        <v>82</v>
      </c>
      <c r="CF46" s="12">
        <v>83</v>
      </c>
      <c r="CG46" s="112">
        <v>84</v>
      </c>
      <c r="CH46" s="12">
        <v>85</v>
      </c>
      <c r="CI46" s="12">
        <v>86</v>
      </c>
      <c r="CJ46" s="12">
        <v>87</v>
      </c>
      <c r="CK46" s="12">
        <v>88</v>
      </c>
      <c r="CL46" s="12">
        <v>89</v>
      </c>
      <c r="CM46" s="12">
        <v>90</v>
      </c>
      <c r="CN46" s="12">
        <v>91</v>
      </c>
      <c r="CO46" s="12">
        <v>92</v>
      </c>
      <c r="CP46" s="12">
        <v>93</v>
      </c>
      <c r="CQ46" s="12">
        <v>94</v>
      </c>
      <c r="CR46" s="12">
        <v>95</v>
      </c>
      <c r="CS46" s="112">
        <v>96</v>
      </c>
    </row>
    <row r="47" spans="1:97" s="2" customFormat="1" x14ac:dyDescent="0.25">
      <c r="A47" s="2" t="s">
        <v>10</v>
      </c>
      <c r="B47" s="3">
        <f t="shared" ref="B47:BM47" si="43">B21</f>
        <v>42005</v>
      </c>
      <c r="C47" s="3">
        <f t="shared" si="43"/>
        <v>42036</v>
      </c>
      <c r="D47" s="3">
        <f t="shared" si="43"/>
        <v>42064</v>
      </c>
      <c r="E47" s="3">
        <f t="shared" si="43"/>
        <v>42095</v>
      </c>
      <c r="F47" s="3">
        <f t="shared" si="43"/>
        <v>42125</v>
      </c>
      <c r="G47" s="3">
        <f t="shared" si="43"/>
        <v>42156</v>
      </c>
      <c r="H47" s="3">
        <f t="shared" si="43"/>
        <v>42186</v>
      </c>
      <c r="I47" s="3">
        <f t="shared" si="43"/>
        <v>42217</v>
      </c>
      <c r="J47" s="3">
        <f t="shared" si="43"/>
        <v>42248</v>
      </c>
      <c r="K47" s="3">
        <f t="shared" si="43"/>
        <v>42278</v>
      </c>
      <c r="L47" s="3">
        <f t="shared" si="43"/>
        <v>42309</v>
      </c>
      <c r="M47" s="95">
        <f t="shared" si="43"/>
        <v>42339</v>
      </c>
      <c r="N47" s="276">
        <f t="shared" si="43"/>
        <v>42370</v>
      </c>
      <c r="O47" s="276">
        <f t="shared" si="43"/>
        <v>42401</v>
      </c>
      <c r="P47" s="276">
        <f t="shared" si="43"/>
        <v>42430</v>
      </c>
      <c r="Q47" s="276">
        <f t="shared" si="43"/>
        <v>42461</v>
      </c>
      <c r="R47" s="276">
        <f t="shared" si="43"/>
        <v>42491</v>
      </c>
      <c r="S47" s="276">
        <f t="shared" si="43"/>
        <v>42522</v>
      </c>
      <c r="T47" s="276">
        <f t="shared" si="43"/>
        <v>42552</v>
      </c>
      <c r="U47" s="276">
        <f t="shared" si="43"/>
        <v>42583</v>
      </c>
      <c r="V47" s="3">
        <f t="shared" si="43"/>
        <v>42614</v>
      </c>
      <c r="W47" s="3">
        <f t="shared" si="43"/>
        <v>42644</v>
      </c>
      <c r="X47" s="3">
        <f t="shared" si="43"/>
        <v>42675</v>
      </c>
      <c r="Y47" s="95">
        <f t="shared" si="43"/>
        <v>42705</v>
      </c>
      <c r="Z47" s="3">
        <f t="shared" si="43"/>
        <v>42752</v>
      </c>
      <c r="AA47" s="3">
        <f t="shared" si="43"/>
        <v>42783</v>
      </c>
      <c r="AB47" s="3">
        <f t="shared" si="43"/>
        <v>42811</v>
      </c>
      <c r="AC47" s="3">
        <f t="shared" si="43"/>
        <v>42842</v>
      </c>
      <c r="AD47" s="3">
        <f t="shared" si="43"/>
        <v>42872</v>
      </c>
      <c r="AE47" s="3">
        <f t="shared" si="43"/>
        <v>42903</v>
      </c>
      <c r="AF47" s="3">
        <f t="shared" si="43"/>
        <v>42933</v>
      </c>
      <c r="AG47" s="3">
        <f t="shared" si="43"/>
        <v>42964</v>
      </c>
      <c r="AH47" s="3">
        <f t="shared" si="43"/>
        <v>42995</v>
      </c>
      <c r="AI47" s="3">
        <f t="shared" si="43"/>
        <v>43025</v>
      </c>
      <c r="AJ47" s="3">
        <f t="shared" si="43"/>
        <v>43056</v>
      </c>
      <c r="AK47" s="95">
        <f t="shared" si="43"/>
        <v>43086</v>
      </c>
      <c r="AL47" s="3">
        <f t="shared" si="43"/>
        <v>43118</v>
      </c>
      <c r="AM47" s="3">
        <f t="shared" si="43"/>
        <v>43149</v>
      </c>
      <c r="AN47" s="3">
        <f t="shared" si="43"/>
        <v>43177</v>
      </c>
      <c r="AO47" s="3">
        <f t="shared" si="43"/>
        <v>43208</v>
      </c>
      <c r="AP47" s="3">
        <f t="shared" si="43"/>
        <v>43238</v>
      </c>
      <c r="AQ47" s="3">
        <f t="shared" si="43"/>
        <v>43269</v>
      </c>
      <c r="AR47" s="3">
        <f t="shared" si="43"/>
        <v>43299</v>
      </c>
      <c r="AS47" s="3">
        <f t="shared" si="43"/>
        <v>43330</v>
      </c>
      <c r="AT47" s="3">
        <f t="shared" si="43"/>
        <v>43361</v>
      </c>
      <c r="AU47" s="3">
        <f t="shared" si="43"/>
        <v>43391</v>
      </c>
      <c r="AV47" s="3">
        <f t="shared" si="43"/>
        <v>43422</v>
      </c>
      <c r="AW47" s="95">
        <f t="shared" si="43"/>
        <v>43452</v>
      </c>
      <c r="AX47" s="3">
        <f t="shared" si="43"/>
        <v>43483</v>
      </c>
      <c r="AY47" s="3">
        <f t="shared" si="43"/>
        <v>43514</v>
      </c>
      <c r="AZ47" s="3">
        <f t="shared" si="43"/>
        <v>43542</v>
      </c>
      <c r="BA47" s="3">
        <f t="shared" si="43"/>
        <v>43573</v>
      </c>
      <c r="BB47" s="3">
        <f t="shared" si="43"/>
        <v>43603</v>
      </c>
      <c r="BC47" s="3">
        <f t="shared" si="43"/>
        <v>43634</v>
      </c>
      <c r="BD47" s="3">
        <f t="shared" si="43"/>
        <v>43664</v>
      </c>
      <c r="BE47" s="3">
        <f t="shared" si="43"/>
        <v>43695</v>
      </c>
      <c r="BF47" s="3">
        <f t="shared" si="43"/>
        <v>43726</v>
      </c>
      <c r="BG47" s="3">
        <f t="shared" si="43"/>
        <v>43756</v>
      </c>
      <c r="BH47" s="3">
        <f t="shared" si="43"/>
        <v>43787</v>
      </c>
      <c r="BI47" s="95">
        <f t="shared" si="43"/>
        <v>43817</v>
      </c>
      <c r="BJ47" s="3">
        <f t="shared" si="43"/>
        <v>43848</v>
      </c>
      <c r="BK47" s="3">
        <f t="shared" si="43"/>
        <v>43879</v>
      </c>
      <c r="BL47" s="3">
        <f t="shared" si="43"/>
        <v>43908</v>
      </c>
      <c r="BM47" s="3">
        <f t="shared" si="43"/>
        <v>43939</v>
      </c>
      <c r="BN47" s="3">
        <f t="shared" ref="BN47:CS47" si="44">BN21</f>
        <v>43969</v>
      </c>
      <c r="BO47" s="3">
        <f t="shared" si="44"/>
        <v>44000</v>
      </c>
      <c r="BP47" s="3">
        <f t="shared" si="44"/>
        <v>44030</v>
      </c>
      <c r="BQ47" s="3">
        <f t="shared" si="44"/>
        <v>44061</v>
      </c>
      <c r="BR47" s="3">
        <f t="shared" si="44"/>
        <v>44092</v>
      </c>
      <c r="BS47" s="3">
        <f t="shared" si="44"/>
        <v>44122</v>
      </c>
      <c r="BT47" s="3">
        <f t="shared" si="44"/>
        <v>44153</v>
      </c>
      <c r="BU47" s="95">
        <f t="shared" si="44"/>
        <v>44183</v>
      </c>
      <c r="BV47" s="3">
        <f t="shared" si="44"/>
        <v>44214</v>
      </c>
      <c r="BW47" s="3">
        <f t="shared" si="44"/>
        <v>44245</v>
      </c>
      <c r="BX47" s="3">
        <f t="shared" si="44"/>
        <v>44273</v>
      </c>
      <c r="BY47" s="3">
        <f t="shared" si="44"/>
        <v>44304</v>
      </c>
      <c r="BZ47" s="3">
        <f t="shared" si="44"/>
        <v>44334</v>
      </c>
      <c r="CA47" s="3">
        <f t="shared" si="44"/>
        <v>44365</v>
      </c>
      <c r="CB47" s="3">
        <f t="shared" si="44"/>
        <v>44395</v>
      </c>
      <c r="CC47" s="3">
        <f t="shared" si="44"/>
        <v>44426</v>
      </c>
      <c r="CD47" s="3">
        <f t="shared" si="44"/>
        <v>44457</v>
      </c>
      <c r="CE47" s="3">
        <f t="shared" si="44"/>
        <v>44487</v>
      </c>
      <c r="CF47" s="3">
        <f t="shared" si="44"/>
        <v>44518</v>
      </c>
      <c r="CG47" s="95">
        <f t="shared" si="44"/>
        <v>44548</v>
      </c>
      <c r="CH47" s="3">
        <f t="shared" si="44"/>
        <v>44579</v>
      </c>
      <c r="CI47" s="3">
        <f t="shared" si="44"/>
        <v>44610</v>
      </c>
      <c r="CJ47" s="3">
        <f t="shared" si="44"/>
        <v>44638</v>
      </c>
      <c r="CK47" s="3">
        <f t="shared" si="44"/>
        <v>44669</v>
      </c>
      <c r="CL47" s="3">
        <f t="shared" si="44"/>
        <v>44699</v>
      </c>
      <c r="CM47" s="3">
        <f t="shared" si="44"/>
        <v>44730</v>
      </c>
      <c r="CN47" s="3">
        <f t="shared" si="44"/>
        <v>44760</v>
      </c>
      <c r="CO47" s="3">
        <f t="shared" si="44"/>
        <v>44791</v>
      </c>
      <c r="CP47" s="3">
        <f t="shared" si="44"/>
        <v>44822</v>
      </c>
      <c r="CQ47" s="3">
        <f t="shared" si="44"/>
        <v>44852</v>
      </c>
      <c r="CR47" s="3">
        <f t="shared" si="44"/>
        <v>44883</v>
      </c>
      <c r="CS47" s="95">
        <f t="shared" si="44"/>
        <v>44913</v>
      </c>
    </row>
    <row r="48" spans="1:97" s="28" customFormat="1" x14ac:dyDescent="0.25">
      <c r="A48" s="28" t="s">
        <v>4</v>
      </c>
      <c r="B48" s="28">
        <f>'Agency North'!C50+'Agency South'!C50</f>
        <v>38</v>
      </c>
      <c r="C48" s="28">
        <f>'Agency North'!D50+'Agency South'!D50</f>
        <v>30</v>
      </c>
      <c r="D48" s="28">
        <f>'Agency North'!E50+'Agency South'!E50</f>
        <v>41</v>
      </c>
      <c r="E48" s="28">
        <f>'Agency North'!F50+'Agency South'!F50</f>
        <v>53</v>
      </c>
      <c r="F48" s="28">
        <f>'Agency North'!G50+'Agency South'!G50</f>
        <v>59</v>
      </c>
      <c r="G48" s="28">
        <f>'Agency North'!H50+'Agency South'!H50</f>
        <v>54</v>
      </c>
      <c r="H48" s="28">
        <f>'Agency North'!I50+'Agency South'!I50</f>
        <v>52</v>
      </c>
      <c r="I48" s="28">
        <f>'Agency North'!J50+'Agency South'!J50</f>
        <v>47</v>
      </c>
      <c r="J48" s="28">
        <f>'Agency North'!K50+'Agency South'!K50</f>
        <v>65</v>
      </c>
      <c r="K48" s="28">
        <f>'Agency North'!L50+'Agency South'!L50</f>
        <v>61</v>
      </c>
      <c r="L48" s="28">
        <f>'Agency North'!M50+'Agency South'!M50</f>
        <v>54</v>
      </c>
      <c r="M48" s="35">
        <f>'Agency North'!N50+'Agency South'!N50</f>
        <v>57</v>
      </c>
      <c r="N48" s="268">
        <f>'Agency North'!O50+'Agency South'!O50</f>
        <v>45</v>
      </c>
      <c r="O48" s="268">
        <f>'Agency North'!P50+'Agency South'!P50</f>
        <v>41</v>
      </c>
      <c r="P48" s="268">
        <f>'Agency North'!Q50+'Agency South'!Q50</f>
        <v>65</v>
      </c>
      <c r="Q48" s="268">
        <f>'Agency North'!R50+'Agency South'!R50</f>
        <v>51</v>
      </c>
      <c r="R48" s="268">
        <f>'Agency North'!S50+'Agency South'!S50</f>
        <v>50</v>
      </c>
      <c r="S48" s="268">
        <f>'Agency North'!T50+'Agency South'!T50</f>
        <v>64</v>
      </c>
      <c r="T48" s="269">
        <f>'Agency North'!U50+'Agency South'!U50</f>
        <v>46</v>
      </c>
      <c r="U48" s="269">
        <f>'Agency North'!V50+'Agency South'!V50</f>
        <v>47</v>
      </c>
      <c r="V48" s="15">
        <f>'Agency North'!W50+'Agency South'!W50</f>
        <v>51</v>
      </c>
      <c r="W48" s="15">
        <f>'Agency North'!X50+'Agency South'!X50</f>
        <v>42</v>
      </c>
      <c r="X48" s="15">
        <f>'Agency North'!Y50+'Agency South'!Y50</f>
        <v>42</v>
      </c>
      <c r="Y48" s="96">
        <f>'Agency North'!Z50+'Agency South'!Z50</f>
        <v>51</v>
      </c>
      <c r="Z48" s="28">
        <f>'Agency North'!AA50+'Agency South'!AA50</f>
        <v>81</v>
      </c>
      <c r="AA48" s="28">
        <f>'Agency North'!AB50+'Agency South'!AB50</f>
        <v>100</v>
      </c>
      <c r="AB48" s="28">
        <f>'Agency North'!AC50+'Agency South'!AC50</f>
        <v>106</v>
      </c>
      <c r="AC48" s="28">
        <f>'Agency North'!AD50+'Agency South'!AD50</f>
        <v>305</v>
      </c>
      <c r="AD48" s="28">
        <f>'Agency North'!AE50+'Agency South'!AE50</f>
        <v>251</v>
      </c>
      <c r="AE48" s="28">
        <f>'Agency North'!AF50+'Agency South'!AF50</f>
        <v>233</v>
      </c>
      <c r="AF48" s="28">
        <f>'Agency North'!AG50+'Agency South'!AG50</f>
        <v>178</v>
      </c>
      <c r="AG48" s="28">
        <f>'Agency North'!AH50+'Agency South'!AH50</f>
        <v>172.62282105263176</v>
      </c>
      <c r="AH48" s="28">
        <f>'Agency North'!AI50+'Agency South'!AI50</f>
        <v>174.34904926315807</v>
      </c>
      <c r="AI48" s="28">
        <f>'Agency North'!AJ50+'Agency South'!AJ50</f>
        <v>176.09253975578966</v>
      </c>
      <c r="AJ48" s="28">
        <f>'Agency North'!AK50+'Agency South'!AK50</f>
        <v>177.85346515334754</v>
      </c>
      <c r="AK48" s="35">
        <f>'Agency North'!AL50+'Agency South'!AL50</f>
        <v>179.63199980488102</v>
      </c>
      <c r="AL48" s="28">
        <f>'Agency North'!AM50+'Agency South'!AM50</f>
        <v>85.038556701030913</v>
      </c>
      <c r="AM48" s="28">
        <f>'Agency North'!AN50+'Agency South'!AN50</f>
        <v>97.388749999999973</v>
      </c>
      <c r="AN48" s="28">
        <f>'Agency North'!AO50+'Agency South'!AO50</f>
        <v>85.662499999999994</v>
      </c>
      <c r="AO48" s="28">
        <f>'Agency North'!AP50+'Agency South'!AP50</f>
        <v>92.288992248062044</v>
      </c>
      <c r="AP48" s="28">
        <f>'Agency North'!AQ50+'Agency South'!AQ50</f>
        <v>61.434666666666658</v>
      </c>
      <c r="AQ48" s="28">
        <f>'Agency North'!AR50+'Agency South'!AR50</f>
        <v>60.221840490797533</v>
      </c>
      <c r="AR48" s="28">
        <f>'Agency North'!AS50+'Agency South'!AS50</f>
        <v>55.87789473684213</v>
      </c>
      <c r="AS48" s="28">
        <f>'Agency North'!AT50+'Agency South'!AT50</f>
        <v>56.00547368421055</v>
      </c>
      <c r="AT48" s="28">
        <f>'Agency North'!AU50+'Agency South'!AU50</f>
        <v>56.565528421052655</v>
      </c>
      <c r="AU48" s="28">
        <f>'Agency North'!AV50+'Agency South'!AV50</f>
        <v>56.69567170526318</v>
      </c>
      <c r="AV48" s="28">
        <f>'Agency North'!AW50+'Agency South'!AW50</f>
        <v>57.262628422315807</v>
      </c>
      <c r="AW48" s="35">
        <f>'Agency North'!AX50+'Agency South'!AX50</f>
        <v>57.835254706538969</v>
      </c>
      <c r="AX48" s="28">
        <f>'Agency North'!AY50+'Agency South'!AY50</f>
        <v>107.50484536082475</v>
      </c>
      <c r="AY48" s="28">
        <f>'Agency North'!AZ50+'Agency South'!AZ50</f>
        <v>122.83031249999996</v>
      </c>
      <c r="AZ48" s="28">
        <f>'Agency North'!BA50+'Agency South'!BA50</f>
        <v>115.04300000000001</v>
      </c>
      <c r="BA48" s="28">
        <f>'Agency North'!BB50+'Agency South'!BB50</f>
        <v>122.49057571059434</v>
      </c>
      <c r="BB48" s="28">
        <f>'Agency North'!BC50+'Agency South'!BC50</f>
        <v>78.883128888888876</v>
      </c>
      <c r="BC48" s="28">
        <f>'Agency North'!BD50+'Agency South'!BD50</f>
        <v>76.940976687116546</v>
      </c>
      <c r="BD48" s="28">
        <f>'Agency North'!BE50+'Agency South'!BE50</f>
        <v>70.859452631578975</v>
      </c>
      <c r="BE48" s="28">
        <f>'Agency North'!BF50+'Agency South'!BF50</f>
        <v>71.038063157894769</v>
      </c>
      <c r="BF48" s="28">
        <f>'Agency North'!BG50+'Agency South'!BG50</f>
        <v>71.748443789473725</v>
      </c>
      <c r="BG48" s="28">
        <f>'Agency North'!BH50+'Agency South'!BH50</f>
        <v>71.93064438736846</v>
      </c>
      <c r="BH48" s="28">
        <f>'Agency North'!BI50+'Agency South'!BI50</f>
        <v>72.649950831242137</v>
      </c>
      <c r="BI48" s="35">
        <f>'Agency North'!BJ50+'Agency South'!BJ50</f>
        <v>73.734015021862263</v>
      </c>
      <c r="BJ48" s="28">
        <f>'Agency North'!BK50+'Agency South'!BK50</f>
        <v>126.790206185567</v>
      </c>
      <c r="BK48" s="28">
        <f>'Agency North'!BL50+'Agency South'!BL50</f>
        <v>144.47343749999996</v>
      </c>
      <c r="BL48" s="28">
        <f>'Agency North'!BM50+'Agency South'!BM50</f>
        <v>138.40375</v>
      </c>
      <c r="BM48" s="28">
        <f>'Agency North'!BN50+'Agency South'!BN50</f>
        <v>149.24025963824295</v>
      </c>
      <c r="BN48" s="28">
        <f>'Agency North'!BO50+'Agency South'!BO50</f>
        <v>94.730951111111096</v>
      </c>
      <c r="BO48" s="28">
        <f>'Agency North'!BP50+'Agency South'!BP50</f>
        <v>92.303260858895683</v>
      </c>
      <c r="BP48" s="28">
        <f>'Agency North'!BQ50+'Agency South'!BQ50</f>
        <v>85.536138947368471</v>
      </c>
      <c r="BQ48" s="28">
        <f>'Agency North'!BR50+'Agency South'!BR50</f>
        <v>85.761634736842154</v>
      </c>
      <c r="BR48" s="28">
        <f>'Agency North'!BS50+'Agency South'!BS50</f>
        <v>87.854521484210565</v>
      </c>
      <c r="BS48" s="28">
        <f>'Agency North'!BT50+'Agency South'!BT50</f>
        <v>88.084549739052676</v>
      </c>
      <c r="BT48" s="28">
        <f>'Agency North'!BU50+'Agency South'!BU50</f>
        <v>88.9653952364432</v>
      </c>
      <c r="BU48" s="35">
        <f>'Agency North'!BV50+'Agency South'!BV50</f>
        <v>90.306474600221122</v>
      </c>
      <c r="BV48" s="28">
        <f>'Agency North'!BW50+'Agency South'!BW50</f>
        <v>146.07556701030927</v>
      </c>
      <c r="BW48" s="28">
        <f>'Agency North'!BX50+'Agency South'!BX50</f>
        <v>166.11656249999996</v>
      </c>
      <c r="BX48" s="28">
        <f>'Agency North'!BY50+'Agency South'!BY50</f>
        <v>161.7645</v>
      </c>
      <c r="BY48" s="28">
        <f>'Agency North'!BZ50+'Agency South'!BZ50</f>
        <v>174.92997556589154</v>
      </c>
      <c r="BZ48" s="28">
        <f>'Agency North'!CA50+'Agency South'!CA50</f>
        <v>113.0533909333333</v>
      </c>
      <c r="CA48" s="28">
        <f>'Agency North'!CB50+'Agency South'!CB50</f>
        <v>110.14016263067484</v>
      </c>
      <c r="CB48" s="28">
        <f>'Agency North'!CC50+'Agency South'!CC50</f>
        <v>102.01350113684217</v>
      </c>
      <c r="CC48" s="28">
        <f>'Agency North'!CD50+'Agency South'!CD50</f>
        <v>102.83069787789481</v>
      </c>
      <c r="CD48" s="28">
        <f>'Agency North'!CE50+'Agency South'!CE50</f>
        <v>105.32897663267376</v>
      </c>
      <c r="CE48" s="28">
        <f>'Agency North'!CF50+'Agency South'!CF50</f>
        <v>105.61053121660049</v>
      </c>
      <c r="CF48" s="28">
        <f>'Agency North'!CG50+'Agency South'!CG50</f>
        <v>106.9482187160838</v>
      </c>
      <c r="CG48" s="35">
        <f>'Agency North'!CH50+'Agency South'!CH50</f>
        <v>110.02473828238897</v>
      </c>
      <c r="CH48" s="28">
        <f>'Agency North'!CI50+'Agency South'!CI50</f>
        <v>165.36092783505154</v>
      </c>
      <c r="CI48" s="28">
        <f>'Agency North'!CJ50+'Agency South'!CJ50</f>
        <v>187.75968749999993</v>
      </c>
      <c r="CJ48" s="28">
        <f>'Agency North'!CK50+'Agency South'!CK50</f>
        <v>185.12524999999999</v>
      </c>
      <c r="CK48" s="28">
        <f>'Agency North'!CL50+'Agency South'!CL50</f>
        <v>200.6196914935401</v>
      </c>
      <c r="CL48" s="28">
        <f>'Agency North'!CM50+'Agency South'!CM50</f>
        <v>128.25707875555554</v>
      </c>
      <c r="CM48" s="28">
        <f>'Agency North'!CN50+'Agency South'!CN50</f>
        <v>124.85831240245396</v>
      </c>
      <c r="CN48" s="28">
        <f>'Agency North'!CO50+'Agency South'!CO50</f>
        <v>115.34153532631586</v>
      </c>
      <c r="CO48" s="28">
        <f>'Agency North'!CP50+'Agency South'!CP50</f>
        <v>116.29493152421061</v>
      </c>
      <c r="CP48" s="28">
        <f>'Agency North'!CQ50+'Agency South'!CQ50</f>
        <v>119.10079047145271</v>
      </c>
      <c r="CQ48" s="28">
        <f>'Agency North'!CR50+'Agency South'!CR50</f>
        <v>120.09280112215458</v>
      </c>
      <c r="CR48" s="28">
        <f>'Agency North'!CS50+'Agency South'!CS50</f>
        <v>123.37111760101973</v>
      </c>
      <c r="CS48" s="35">
        <f>'Agency North'!CT50+'Agency South'!CT50</f>
        <v>126.99320325821168</v>
      </c>
    </row>
    <row r="49" spans="1:97" s="28" customFormat="1" x14ac:dyDescent="0.25">
      <c r="A49" s="28" t="s">
        <v>5</v>
      </c>
      <c r="B49" s="28">
        <f>'Agency North'!C51+'Agency South'!C51</f>
        <v>122</v>
      </c>
      <c r="C49" s="28">
        <f>'Agency North'!D51+'Agency South'!D51</f>
        <v>72</v>
      </c>
      <c r="D49" s="28">
        <f>'Agency North'!E51+'Agency South'!E51</f>
        <v>140</v>
      </c>
      <c r="E49" s="28">
        <f>'Agency North'!F51+'Agency South'!F51</f>
        <v>166</v>
      </c>
      <c r="F49" s="28">
        <f>'Agency North'!G51+'Agency South'!G51</f>
        <v>159</v>
      </c>
      <c r="G49" s="28">
        <f>'Agency North'!H51+'Agency South'!H51</f>
        <v>205</v>
      </c>
      <c r="H49" s="28">
        <f>'Agency North'!I51+'Agency South'!I51</f>
        <v>242</v>
      </c>
      <c r="I49" s="28">
        <f>'Agency North'!J51+'Agency South'!J51</f>
        <v>175</v>
      </c>
      <c r="J49" s="28">
        <f>'Agency North'!K51+'Agency South'!K51</f>
        <v>269</v>
      </c>
      <c r="K49" s="28">
        <f>'Agency North'!L51+'Agency South'!L51</f>
        <v>202</v>
      </c>
      <c r="L49" s="28">
        <f>'Agency North'!M51+'Agency South'!M51</f>
        <v>376</v>
      </c>
      <c r="M49" s="35">
        <f>'Agency North'!N51+'Agency South'!N51</f>
        <v>276</v>
      </c>
      <c r="N49" s="268">
        <f>'Agency North'!O51+'Agency South'!O51</f>
        <v>59</v>
      </c>
      <c r="O49" s="268">
        <f>'Agency North'!P51+'Agency South'!P51</f>
        <v>63</v>
      </c>
      <c r="P49" s="268">
        <f>'Agency North'!Q51+'Agency South'!Q51</f>
        <v>301</v>
      </c>
      <c r="Q49" s="268">
        <f>'Agency North'!R51+'Agency South'!R51</f>
        <v>244</v>
      </c>
      <c r="R49" s="268">
        <f>'Agency North'!S51+'Agency South'!S51</f>
        <v>299</v>
      </c>
      <c r="S49" s="268">
        <f>'Agency North'!T51+'Agency South'!T51</f>
        <v>576</v>
      </c>
      <c r="T49" s="269">
        <f>'Agency North'!U51+'Agency South'!U51</f>
        <v>359</v>
      </c>
      <c r="U49" s="269">
        <f>'Agency North'!V51+'Agency South'!V51</f>
        <v>409</v>
      </c>
      <c r="V49" s="15">
        <f>'Agency North'!W51+'Agency South'!W51</f>
        <v>554</v>
      </c>
      <c r="W49" s="15">
        <f>'Agency North'!X51+'Agency South'!X51</f>
        <v>434</v>
      </c>
      <c r="X49" s="15">
        <f>'Agency North'!Y51+'Agency South'!Y51</f>
        <v>407</v>
      </c>
      <c r="Y49" s="96">
        <f>'Agency North'!Z51+'Agency South'!Z51</f>
        <v>774</v>
      </c>
      <c r="Z49" s="28">
        <f>'Agency North'!AA51+'Agency South'!AA51</f>
        <v>160</v>
      </c>
      <c r="AA49" s="28">
        <f>'Agency North'!AB51+'Agency South'!AB51</f>
        <v>325</v>
      </c>
      <c r="AB49" s="28">
        <f>'Agency North'!AC51+'Agency South'!AC51</f>
        <v>591</v>
      </c>
      <c r="AC49" s="28">
        <f>'Agency North'!AD51+'Agency South'!AD51</f>
        <v>460</v>
      </c>
      <c r="AD49" s="28">
        <f>'Agency North'!AE51+'Agency South'!AE51</f>
        <v>429</v>
      </c>
      <c r="AE49" s="28">
        <f>'Agency North'!AF51+'Agency South'!AF51</f>
        <v>914</v>
      </c>
      <c r="AF49" s="28">
        <f>'Agency North'!AG51+'Agency South'!AG51</f>
        <v>515</v>
      </c>
      <c r="AG49" s="28">
        <f>'Agency North'!AH51+'Agency South'!AH51</f>
        <v>481.28056606842995</v>
      </c>
      <c r="AH49" s="28">
        <f>'Agency North'!AI51+'Agency South'!AI51</f>
        <v>578.49717623620927</v>
      </c>
      <c r="AI49" s="28">
        <f>'Agency North'!AJ51+'Agency South'!AJ51</f>
        <v>465.61555978503208</v>
      </c>
      <c r="AJ49" s="28">
        <f>'Agency North'!AK51+'Agency South'!AK51</f>
        <v>556.31884904164372</v>
      </c>
      <c r="AK49" s="35">
        <f>'Agency North'!AL51+'Agency South'!AL51</f>
        <v>657.59111650052773</v>
      </c>
      <c r="AL49" s="28">
        <f>'Agency North'!AM51+'Agency South'!AM51</f>
        <v>94.8581078757027</v>
      </c>
      <c r="AM49" s="28">
        <f>'Agency North'!AN51+'Agency South'!AN51</f>
        <v>134.92792960107323</v>
      </c>
      <c r="AN49" s="28">
        <f>'Agency North'!AO51+'Agency South'!AO51</f>
        <v>834.48891790621246</v>
      </c>
      <c r="AO49" s="28">
        <f>'Agency North'!AP51+'Agency South'!AP51</f>
        <v>574.63596024019307</v>
      </c>
      <c r="AP49" s="28">
        <f>'Agency North'!AQ51+'Agency South'!AQ51</f>
        <v>690.86897261187664</v>
      </c>
      <c r="AQ49" s="28">
        <f>'Agency North'!AR51+'Agency South'!AR51</f>
        <v>1087.1861896831799</v>
      </c>
      <c r="AR49" s="28">
        <f>'Agency North'!AS51+'Agency South'!AS51</f>
        <v>527.22507273586416</v>
      </c>
      <c r="AS49" s="28">
        <f>'Agency North'!AT51+'Agency South'!AT51</f>
        <v>613.43358696601229</v>
      </c>
      <c r="AT49" s="28">
        <f>'Agency North'!AU51+'Agency South'!AU51</f>
        <v>672.70740613118255</v>
      </c>
      <c r="AU49" s="28">
        <f>'Agency North'!AV51+'Agency South'!AV51</f>
        <v>571.63174330015227</v>
      </c>
      <c r="AV49" s="28">
        <f>'Agency North'!AW51+'Agency South'!AW51</f>
        <v>665.24309314908669</v>
      </c>
      <c r="AW49" s="35">
        <f>'Agency North'!AX51+'Agency South'!AX51</f>
        <v>706.37354058485835</v>
      </c>
      <c r="AX49" s="28">
        <f>'Agency North'!AY51+'Agency South'!AY51</f>
        <v>112.73212440472845</v>
      </c>
      <c r="AY49" s="28">
        <f>'Agency North'!AZ51+'Agency South'!AZ51</f>
        <v>158.32109950917592</v>
      </c>
      <c r="AZ49" s="28">
        <f>'Agency North'!BA51+'Agency South'!BA51</f>
        <v>1122.2705966349945</v>
      </c>
      <c r="BA49" s="28">
        <f>'Agency North'!BB51+'Agency South'!BB51</f>
        <v>828.19423417573262</v>
      </c>
      <c r="BB49" s="28">
        <f>'Agency North'!BC51+'Agency South'!BC51</f>
        <v>893.49496567595781</v>
      </c>
      <c r="BC49" s="28">
        <f>'Agency North'!BD51+'Agency South'!BD51</f>
        <v>1380.0976037742771</v>
      </c>
      <c r="BD49" s="28">
        <f>'Agency North'!BE51+'Agency South'!BE51</f>
        <v>738.19140410620992</v>
      </c>
      <c r="BE49" s="28">
        <f>'Agency North'!BF51+'Agency South'!BF51</f>
        <v>776.45219472535518</v>
      </c>
      <c r="BF49" s="28">
        <f>'Agency North'!BG51+'Agency South'!BG51</f>
        <v>832.00294942382766</v>
      </c>
      <c r="BG49" s="28">
        <f>'Agency North'!BH51+'Agency South'!BH51</f>
        <v>798.62395702253821</v>
      </c>
      <c r="BH49" s="28">
        <f>'Agency North'!BI51+'Agency South'!BI51</f>
        <v>842.37980381296461</v>
      </c>
      <c r="BI49" s="35">
        <f>'Agency North'!BJ51+'Agency South'!BJ51</f>
        <v>903.9127951953883</v>
      </c>
      <c r="BJ49" s="28">
        <f>'Agency North'!BK51+'Agency South'!BK51</f>
        <v>136.05586773710218</v>
      </c>
      <c r="BK49" s="28">
        <f>'Agency North'!BL51+'Agency South'!BL51</f>
        <v>192.10888313241713</v>
      </c>
      <c r="BL49" s="28">
        <f>'Agency North'!BM51+'Agency South'!BM51</f>
        <v>1310.3972692786033</v>
      </c>
      <c r="BM49" s="28">
        <f>'Agency North'!BN51+'Agency South'!BN51</f>
        <v>963.75296064742133</v>
      </c>
      <c r="BN49" s="28">
        <f>'Agency North'!BO51+'Agency South'!BO51</f>
        <v>1035.4060066463835</v>
      </c>
      <c r="BO49" s="28">
        <f>'Agency North'!BP51+'Agency South'!BP51</f>
        <v>1573.4646445899066</v>
      </c>
      <c r="BP49" s="28">
        <f>'Agency North'!BQ51+'Agency South'!BQ51</f>
        <v>845.96623557840758</v>
      </c>
      <c r="BQ49" s="28">
        <f>'Agency North'!BR51+'Agency South'!BR51</f>
        <v>886.56569370227464</v>
      </c>
      <c r="BR49" s="28">
        <f>'Agency North'!BS51+'Agency South'!BS51</f>
        <v>936.11743503851585</v>
      </c>
      <c r="BS49" s="28">
        <f>'Agency North'!BT51+'Agency South'!BT51</f>
        <v>895.90671759480711</v>
      </c>
      <c r="BT49" s="28">
        <f>'Agency North'!BU51+'Agency South'!BU51</f>
        <v>941.78345633526169</v>
      </c>
      <c r="BU49" s="35">
        <f>'Agency North'!BV51+'Agency South'!BV51</f>
        <v>989.57005707269195</v>
      </c>
      <c r="BV49" s="28">
        <f>'Agency North'!BW51+'Agency South'!BW51</f>
        <v>155.34570700028414</v>
      </c>
      <c r="BW49" s="28">
        <f>'Agency North'!BX51+'Agency South'!BX51</f>
        <v>220.40056034020245</v>
      </c>
      <c r="BX49" s="28">
        <f>'Agency North'!BY51+'Agency South'!BY51</f>
        <v>1487.878892574822</v>
      </c>
      <c r="BY49" s="28">
        <f>'Agency North'!BZ51+'Agency South'!BZ51</f>
        <v>1113.3866534106437</v>
      </c>
      <c r="BZ49" s="28">
        <f>'Agency North'!CA51+'Agency South'!CA51</f>
        <v>1194.7001510218213</v>
      </c>
      <c r="CA49" s="28">
        <f>'Agency North'!CB51+'Agency South'!CB51</f>
        <v>1808.3216594447406</v>
      </c>
      <c r="CB49" s="28">
        <f>'Agency North'!CC51+'Agency South'!CC51</f>
        <v>990.65346661330113</v>
      </c>
      <c r="CC49" s="28">
        <f>'Agency North'!CD51+'Agency South'!CD51</f>
        <v>1049.8771475762878</v>
      </c>
      <c r="CD49" s="28">
        <f>'Agency North'!CE51+'Agency South'!CE51</f>
        <v>1107.0445971258328</v>
      </c>
      <c r="CE49" s="28">
        <f>'Agency North'!CF51+'Agency South'!CF51</f>
        <v>1075.3215114697919</v>
      </c>
      <c r="CF49" s="28">
        <f>'Agency North'!CG51+'Agency South'!CG51</f>
        <v>1135.2677442474076</v>
      </c>
      <c r="CG49" s="35">
        <f>'Agency North'!CH51+'Agency South'!CH51</f>
        <v>1190.681007674036</v>
      </c>
      <c r="CH49" s="28">
        <f>'Agency North'!CI51+'Agency South'!CI51</f>
        <v>179.02919938955961</v>
      </c>
      <c r="CI49" s="28">
        <f>'Agency North'!CJ51+'Agency South'!CJ51</f>
        <v>253.1565834412205</v>
      </c>
      <c r="CJ49" s="28">
        <f>'Agency North'!CK51+'Agency South'!CK51</f>
        <v>1720.5115872816045</v>
      </c>
      <c r="CK49" s="28">
        <f>'Agency North'!CL51+'Agency South'!CL51</f>
        <v>1284.6787910383371</v>
      </c>
      <c r="CL49" s="28">
        <f>'Agency North'!CM51+'Agency South'!CM51</f>
        <v>1377.4735998722467</v>
      </c>
      <c r="CM49" s="28">
        <f>'Agency North'!CN51+'Agency South'!CN51</f>
        <v>2086.1189509451319</v>
      </c>
      <c r="CN49" s="28">
        <f>'Agency North'!CO51+'Agency South'!CO51</f>
        <v>1139.618566914402</v>
      </c>
      <c r="CO49" s="28">
        <f>'Agency North'!CP51+'Agency South'!CP51</f>
        <v>1207.1410101093948</v>
      </c>
      <c r="CP49" s="28">
        <f>'Agency North'!CQ51+'Agency South'!CQ51</f>
        <v>1272.1409959382677</v>
      </c>
      <c r="CQ49" s="28">
        <f>'Agency North'!CR51+'Agency South'!CR51</f>
        <v>1251.252389014918</v>
      </c>
      <c r="CR49" s="28">
        <f>'Agency North'!CS51+'Agency South'!CS51</f>
        <v>1329.6416931472004</v>
      </c>
      <c r="CS49" s="35">
        <f>'Agency North'!CT51+'Agency South'!CT51</f>
        <v>1394.0428947567259</v>
      </c>
    </row>
    <row r="50" spans="1:97" s="28" customFormat="1" x14ac:dyDescent="0.25">
      <c r="A50" s="28" t="s">
        <v>6</v>
      </c>
      <c r="B50" s="28">
        <f>'Agency North'!C52+'Agency South'!C52</f>
        <v>106</v>
      </c>
      <c r="C50" s="28">
        <f>'Agency North'!D52+'Agency South'!D52</f>
        <v>106</v>
      </c>
      <c r="D50" s="28">
        <f>'Agency North'!E52+'Agency South'!E52</f>
        <v>71</v>
      </c>
      <c r="E50" s="28">
        <f>'Agency North'!F52+'Agency South'!F52</f>
        <v>140</v>
      </c>
      <c r="F50" s="28">
        <f>'Agency North'!G52+'Agency South'!G52</f>
        <v>162</v>
      </c>
      <c r="G50" s="28">
        <f>'Agency North'!H52+'Agency South'!H52</f>
        <v>149</v>
      </c>
      <c r="H50" s="28">
        <f>'Agency North'!I52+'Agency South'!I52</f>
        <v>168</v>
      </c>
      <c r="I50" s="28">
        <f>'Agency North'!J52+'Agency South'!J52</f>
        <v>132</v>
      </c>
      <c r="J50" s="28">
        <f>'Agency North'!K52+'Agency South'!K52</f>
        <v>174</v>
      </c>
      <c r="K50" s="28">
        <f>'Agency North'!L52+'Agency South'!L52</f>
        <v>203</v>
      </c>
      <c r="L50" s="28">
        <f>'Agency North'!M52+'Agency South'!M52</f>
        <v>121</v>
      </c>
      <c r="M50" s="35">
        <f>'Agency North'!N52+'Agency South'!N52</f>
        <v>320</v>
      </c>
      <c r="N50" s="268">
        <f>'Agency North'!O52+'Agency South'!O52</f>
        <v>104</v>
      </c>
      <c r="O50" s="268">
        <f>'Agency North'!P52+'Agency South'!P52</f>
        <v>56</v>
      </c>
      <c r="P50" s="268">
        <f>'Agency North'!Q52+'Agency South'!Q52</f>
        <v>49</v>
      </c>
      <c r="Q50" s="268">
        <f>'Agency North'!R52+'Agency South'!R52</f>
        <v>169</v>
      </c>
      <c r="R50" s="268">
        <f>'Agency North'!S52+'Agency South'!S52</f>
        <v>162</v>
      </c>
      <c r="S50" s="268">
        <f>'Agency North'!T52+'Agency South'!T52</f>
        <v>232</v>
      </c>
      <c r="T50" s="269">
        <f>'Agency North'!U52+'Agency South'!U52</f>
        <v>300</v>
      </c>
      <c r="U50" s="269">
        <f>'Agency North'!V52+'Agency South'!V52</f>
        <v>228</v>
      </c>
      <c r="V50" s="15">
        <f>'Agency North'!W52+'Agency South'!W52</f>
        <v>310</v>
      </c>
      <c r="W50" s="15">
        <f>'Agency North'!X52+'Agency South'!X52</f>
        <v>301</v>
      </c>
      <c r="X50" s="15">
        <f>'Agency North'!Y52+'Agency South'!Y52</f>
        <v>313</v>
      </c>
      <c r="Y50" s="96">
        <f>'Agency North'!Z52+'Agency South'!Z52</f>
        <v>377</v>
      </c>
      <c r="Z50" s="28">
        <f>'Agency North'!AA52+'Agency South'!AA52</f>
        <v>218</v>
      </c>
      <c r="AA50" s="28">
        <f>'Agency North'!AB52+'Agency South'!AB52</f>
        <v>117</v>
      </c>
      <c r="AB50" s="28">
        <f>'Agency North'!AC52+'Agency South'!AC52</f>
        <v>274</v>
      </c>
      <c r="AC50" s="28">
        <f>'Agency North'!AD52+'Agency South'!AD52</f>
        <v>262</v>
      </c>
      <c r="AD50" s="28">
        <f>'Agency North'!AE52+'Agency South'!AE52</f>
        <v>213</v>
      </c>
      <c r="AE50" s="28">
        <f>'Agency North'!AF52+'Agency South'!AF52</f>
        <v>196</v>
      </c>
      <c r="AF50" s="28">
        <f>'Agency North'!AG52+'Agency South'!AG52</f>
        <v>243</v>
      </c>
      <c r="AG50" s="28">
        <f>'Agency North'!AH52+'Agency South'!AH52</f>
        <v>219.99120225385113</v>
      </c>
      <c r="AH50" s="28">
        <f>'Agency North'!AI52+'Agency South'!AI52</f>
        <v>250.89696036315942</v>
      </c>
      <c r="AI50" s="28">
        <f>'Agency North'!AJ52+'Agency South'!AJ52</f>
        <v>300.15207621859844</v>
      </c>
      <c r="AJ50" s="28">
        <f>'Agency North'!AK52+'Agency South'!AK52</f>
        <v>241.34168408730727</v>
      </c>
      <c r="AK50" s="35">
        <f>'Agency North'!AL52+'Agency South'!AL52</f>
        <v>289.39689578778268</v>
      </c>
      <c r="AL50" s="28">
        <f>'Agency North'!AM52+'Agency South'!AM52</f>
        <v>260.65453344070545</v>
      </c>
      <c r="AM50" s="28">
        <f>'Agency North'!AN52+'Agency South'!AN52</f>
        <v>78.541142439695619</v>
      </c>
      <c r="AN50" s="28">
        <f>'Agency North'!AO52+'Agency South'!AO52</f>
        <v>169.03531385061433</v>
      </c>
      <c r="AO50" s="28">
        <f>'Agency North'!AP52+'Agency South'!AP52</f>
        <v>408.31851564557974</v>
      </c>
      <c r="AP50" s="28">
        <f>'Agency North'!AQ52+'Agency South'!AQ52</f>
        <v>305.42121651090645</v>
      </c>
      <c r="AQ50" s="28">
        <f>'Agency North'!AR52+'Agency South'!AR52</f>
        <v>343.17171727706273</v>
      </c>
      <c r="AR50" s="28">
        <f>'Agency North'!AS52+'Agency South'!AS52</f>
        <v>391.57600045578573</v>
      </c>
      <c r="AS50" s="28">
        <f>'Agency North'!AT52+'Agency South'!AT52</f>
        <v>335.18946403819507</v>
      </c>
      <c r="AT50" s="28">
        <f>'Agency North'!AU52+'Agency South'!AU52</f>
        <v>387.04257278314509</v>
      </c>
      <c r="AU50" s="28">
        <f>'Agency North'!AV52+'Agency South'!AV52</f>
        <v>424.72820652437866</v>
      </c>
      <c r="AV50" s="28">
        <f>'Agency North'!AW52+'Agency South'!AW52</f>
        <v>363.7911358013564</v>
      </c>
      <c r="AW50" s="35">
        <f>'Agency North'!AX52+'Agency South'!AX52</f>
        <v>420.13262111954725</v>
      </c>
      <c r="AX50" s="28">
        <f>'Agency North'!AY52+'Agency South'!AY52</f>
        <v>303.07408279864262</v>
      </c>
      <c r="AY50" s="28">
        <f>'Agency North'!AZ52+'Agency South'!AZ52</f>
        <v>93.861202352409947</v>
      </c>
      <c r="AZ50" s="28">
        <f>'Agency North'!BA52+'Agency South'!BA52</f>
        <v>212.44378512089827</v>
      </c>
      <c r="BA50" s="28">
        <f>'Agency North'!BB52+'Agency South'!BB52</f>
        <v>544.81786170770147</v>
      </c>
      <c r="BB50" s="28">
        <f>'Agency North'!BC52+'Agency South'!BC52</f>
        <v>428.94915962519559</v>
      </c>
      <c r="BC50" s="28">
        <f>'Agency North'!BD52+'Agency South'!BD52</f>
        <v>436.28967097063543</v>
      </c>
      <c r="BD50" s="28">
        <f>'Agency North'!BE52+'Agency South'!BE52</f>
        <v>484.89527275794308</v>
      </c>
      <c r="BE50" s="28">
        <f>'Agency North'!BF52+'Agency South'!BF52</f>
        <v>463.02300830123284</v>
      </c>
      <c r="BF50" s="28">
        <f>'Agency North'!BG52+'Agency South'!BG52</f>
        <v>487.19721794003453</v>
      </c>
      <c r="BG50" s="28">
        <f>'Agency North'!BH52+'Agency South'!BH52</f>
        <v>521.48285150410584</v>
      </c>
      <c r="BH50" s="28">
        <f>'Agency North'!BI52+'Agency South'!BI52</f>
        <v>500.78705369987722</v>
      </c>
      <c r="BI50" s="35">
        <f>'Agency North'!BJ52+'Agency South'!BJ52</f>
        <v>528.44820449356939</v>
      </c>
      <c r="BJ50" s="28">
        <f>'Agency North'!BK52+'Agency South'!BK52</f>
        <v>370.5946472126094</v>
      </c>
      <c r="BK50" s="28">
        <f>'Agency North'!BL52+'Agency South'!BL52</f>
        <v>112.86994256949707</v>
      </c>
      <c r="BL50" s="28">
        <f>'Agency North'!BM52+'Agency South'!BM52</f>
        <v>254.86480650615567</v>
      </c>
      <c r="BM50" s="28">
        <f>'Agency North'!BN52+'Agency South'!BN52</f>
        <v>641.27970963780263</v>
      </c>
      <c r="BN50" s="28">
        <f>'Agency North'!BO52+'Agency South'!BO52</f>
        <v>501.0265454779821</v>
      </c>
      <c r="BO50" s="28">
        <f>'Agency North'!BP52+'Agency South'!BP52</f>
        <v>507.68467134666298</v>
      </c>
      <c r="BP50" s="28">
        <f>'Agency North'!BQ52+'Agency South'!BQ52</f>
        <v>555.69487679321219</v>
      </c>
      <c r="BQ50" s="28">
        <f>'Agency North'!BR52+'Agency South'!BR52</f>
        <v>531.18801014586211</v>
      </c>
      <c r="BR50" s="28">
        <f>'Agency North'!BS52+'Agency South'!BS52</f>
        <v>561.13749016722852</v>
      </c>
      <c r="BS50" s="28">
        <f>'Agency North'!BT52+'Agency South'!BT52</f>
        <v>586.20046455752174</v>
      </c>
      <c r="BT50" s="28">
        <f>'Agency North'!BU52+'Agency South'!BU52</f>
        <v>562.50744109196171</v>
      </c>
      <c r="BU50" s="35">
        <f>'Agency North'!BV52+'Agency South'!BV52</f>
        <v>591.44741181932068</v>
      </c>
      <c r="BV50" s="28">
        <f>'Agency North'!BW52+'Agency South'!BW52</f>
        <v>403.07590657742355</v>
      </c>
      <c r="BW50" s="28">
        <f>'Agency North'!BX52+'Agency South'!BX52</f>
        <v>128.42263867426914</v>
      </c>
      <c r="BX50" s="28">
        <f>'Agency North'!BY52+'Agency South'!BY52</f>
        <v>289.10834985821123</v>
      </c>
      <c r="BY50" s="28">
        <f>'Agency North'!BZ52+'Agency South'!BZ52</f>
        <v>730.48649576410526</v>
      </c>
      <c r="BZ50" s="28">
        <f>'Agency North'!CA52+'Agency South'!CA52</f>
        <v>581.05276372525657</v>
      </c>
      <c r="CA50" s="28">
        <f>'Agency North'!CB52+'Agency South'!CB52</f>
        <v>588.52121297997337</v>
      </c>
      <c r="CB50" s="28">
        <f>'Agency North'!CC52+'Agency South'!CC52</f>
        <v>643.19837852219507</v>
      </c>
      <c r="CC50" s="28">
        <f>'Agency North'!CD52+'Agency South'!CD52</f>
        <v>630.5350786622746</v>
      </c>
      <c r="CD50" s="28">
        <f>'Agency North'!CE52+'Agency South'!CE52</f>
        <v>665.09405904749985</v>
      </c>
      <c r="CE50" s="28">
        <f>'Agency North'!CF52+'Agency South'!CF52</f>
        <v>693.77505909468186</v>
      </c>
      <c r="CF50" s="28">
        <f>'Agency North'!CG52+'Agency South'!CG52</f>
        <v>679.65988443417586</v>
      </c>
      <c r="CG50" s="35">
        <f>'Agency North'!CH52+'Agency South'!CH52</f>
        <v>713.18624258760212</v>
      </c>
      <c r="CH50" s="28">
        <f>'Agency North'!CI52+'Agency South'!CI52</f>
        <v>467.65454474664602</v>
      </c>
      <c r="CI50" s="28">
        <f>'Agency North'!CJ52+'Agency South'!CJ52</f>
        <v>148.23503396353553</v>
      </c>
      <c r="CJ50" s="28">
        <f>'Agency North'!CK52+'Agency South'!CK52</f>
        <v>333.82535569741071</v>
      </c>
      <c r="CK50" s="28">
        <f>'Agency North'!CL52+'Agency South'!CL52</f>
        <v>843.52699213504843</v>
      </c>
      <c r="CL50" s="28">
        <f>'Agency North'!CM52+'Agency South'!CM52</f>
        <v>669.38876426239767</v>
      </c>
      <c r="CM50" s="28">
        <f>'Agency North'!CN52+'Agency South'!CN52</f>
        <v>677.25204238187166</v>
      </c>
      <c r="CN50" s="28">
        <f>'Agency North'!CO52+'Agency South'!CO52</f>
        <v>739.82681177252653</v>
      </c>
      <c r="CO50" s="28">
        <f>'Agency North'!CP52+'Agency South'!CP52</f>
        <v>724.86741390135762</v>
      </c>
      <c r="CP50" s="28">
        <f>'Agency North'!CQ52+'Agency South'!CQ52</f>
        <v>764.11576583123883</v>
      </c>
      <c r="CQ50" s="28">
        <f>'Agency North'!CR52+'Agency South'!CR52</f>
        <v>806.13409547808158</v>
      </c>
      <c r="CR50" s="28">
        <f>'Agency North'!CS52+'Agency South'!CS52</f>
        <v>795.78888058134953</v>
      </c>
      <c r="CS50" s="35">
        <f>'Agency North'!CT52+'Agency South'!CT52</f>
        <v>834.69539414323503</v>
      </c>
    </row>
    <row r="51" spans="1:97" s="28" customFormat="1" x14ac:dyDescent="0.25">
      <c r="A51" s="28" t="s">
        <v>7</v>
      </c>
      <c r="B51" s="28">
        <f>'Agency North'!C53+'Agency South'!C53</f>
        <v>124</v>
      </c>
      <c r="C51" s="28">
        <f>'Agency North'!D53+'Agency South'!D53</f>
        <v>116</v>
      </c>
      <c r="D51" s="28">
        <f>'Agency North'!E53+'Agency South'!E53</f>
        <v>176</v>
      </c>
      <c r="E51" s="28">
        <f>'Agency North'!F53+'Agency South'!F53</f>
        <v>110</v>
      </c>
      <c r="F51" s="28">
        <f>'Agency North'!G53+'Agency South'!G53</f>
        <v>136</v>
      </c>
      <c r="G51" s="28">
        <f>'Agency North'!H53+'Agency South'!H53</f>
        <v>257</v>
      </c>
      <c r="H51" s="28">
        <f>'Agency North'!I53+'Agency South'!I53</f>
        <v>234</v>
      </c>
      <c r="I51" s="28">
        <f>'Agency North'!J53+'Agency South'!J53</f>
        <v>160</v>
      </c>
      <c r="J51" s="28">
        <f>'Agency North'!K53+'Agency South'!K53</f>
        <v>270</v>
      </c>
      <c r="K51" s="28">
        <f>'Agency North'!L53+'Agency South'!L53</f>
        <v>210</v>
      </c>
      <c r="L51" s="28">
        <f>'Agency North'!M53+'Agency South'!M53</f>
        <v>266</v>
      </c>
      <c r="M51" s="35">
        <f>'Agency North'!N53+'Agency South'!N53</f>
        <v>290</v>
      </c>
      <c r="N51" s="268">
        <f>'Agency North'!O53+'Agency South'!O53</f>
        <v>147</v>
      </c>
      <c r="O51" s="268">
        <f>'Agency North'!P53+'Agency South'!P53</f>
        <v>177</v>
      </c>
      <c r="P51" s="268">
        <f>'Agency North'!Q53+'Agency South'!Q53</f>
        <v>150</v>
      </c>
      <c r="Q51" s="268">
        <f>'Agency North'!R53+'Agency South'!R53</f>
        <v>62</v>
      </c>
      <c r="R51" s="268">
        <f>'Agency North'!S53+'Agency South'!S53</f>
        <v>150</v>
      </c>
      <c r="S51" s="268">
        <f>'Agency North'!T53+'Agency South'!T53</f>
        <v>250</v>
      </c>
      <c r="T51" s="269">
        <f>'Agency North'!U53+'Agency South'!U53</f>
        <v>203</v>
      </c>
      <c r="U51" s="269">
        <f>'Agency North'!V53+'Agency South'!V53</f>
        <v>307</v>
      </c>
      <c r="V51" s="15">
        <f>'Agency North'!W53+'Agency South'!W53</f>
        <v>343</v>
      </c>
      <c r="W51" s="15">
        <f>'Agency North'!X53+'Agency South'!X53</f>
        <v>243</v>
      </c>
      <c r="X51" s="15">
        <f>'Agency North'!Y53+'Agency South'!Y53</f>
        <v>323</v>
      </c>
      <c r="Y51" s="96">
        <f>'Agency North'!Z53+'Agency South'!Z53</f>
        <v>494</v>
      </c>
      <c r="Z51" s="28">
        <f>'Agency North'!AA53+'Agency South'!AA53</f>
        <v>238</v>
      </c>
      <c r="AA51" s="28">
        <f>'Agency North'!AB53+'Agency South'!AB53</f>
        <v>423</v>
      </c>
      <c r="AB51" s="28">
        <f>'Agency North'!AC53+'Agency South'!AC53</f>
        <v>281</v>
      </c>
      <c r="AC51" s="28">
        <f>'Agency North'!AD53+'Agency South'!AD53</f>
        <v>206</v>
      </c>
      <c r="AD51" s="28">
        <f>'Agency North'!AE53+'Agency South'!AE53</f>
        <v>235</v>
      </c>
      <c r="AE51" s="28">
        <f>'Agency North'!AF53+'Agency South'!AF53</f>
        <v>222</v>
      </c>
      <c r="AF51" s="28">
        <f>'Agency North'!AG53+'Agency South'!AG53</f>
        <v>194</v>
      </c>
      <c r="AG51" s="28">
        <f>'Agency North'!AH53+'Agency South'!AH53</f>
        <v>166.4625795515839</v>
      </c>
      <c r="AH51" s="28">
        <f>'Agency North'!AI53+'Agency South'!AI53</f>
        <v>116.87362233691604</v>
      </c>
      <c r="AI51" s="28">
        <f>'Agency North'!AJ53+'Agency South'!AJ53</f>
        <v>134.98314963449576</v>
      </c>
      <c r="AJ51" s="28">
        <f>'Agency North'!AK53+'Agency South'!AK53</f>
        <v>162.82705218493334</v>
      </c>
      <c r="AK51" s="35">
        <f>'Agency North'!AL53+'Agency South'!AL53</f>
        <v>131.15289885467553</v>
      </c>
      <c r="AL51" s="28">
        <f>'Agency North'!AM53+'Agency South'!AM53</f>
        <v>174.94317904117258</v>
      </c>
      <c r="AM51" s="28">
        <f>'Agency North'!AN53+'Agency South'!AN53</f>
        <v>231.04622152764989</v>
      </c>
      <c r="AN51" s="28">
        <f>'Agency North'!AO53+'Agency South'!AO53</f>
        <v>73.353820998004039</v>
      </c>
      <c r="AO51" s="28">
        <f>'Agency North'!AP53+'Agency South'!AP53</f>
        <v>78.016444206602415</v>
      </c>
      <c r="AP51" s="28">
        <f>'Agency North'!AQ53+'Agency South'!AQ53</f>
        <v>247.2907151405069</v>
      </c>
      <c r="AQ51" s="28">
        <f>'Agency North'!AR53+'Agency South'!AR53</f>
        <v>198.29638889282668</v>
      </c>
      <c r="AR51" s="28">
        <f>'Agency North'!AS53+'Agency South'!AS53</f>
        <v>217.53759818073675</v>
      </c>
      <c r="AS51" s="28">
        <f>'Agency North'!AT53+'Agency South'!AT53</f>
        <v>243.43242715832665</v>
      </c>
      <c r="AT51" s="28">
        <f>'Agency North'!AU53+'Agency South'!AU53</f>
        <v>210.94217805142569</v>
      </c>
      <c r="AU51" s="28">
        <f>'Agency North'!AV53+'Agency South'!AV53</f>
        <v>236.84815477729936</v>
      </c>
      <c r="AV51" s="28">
        <f>'Agency North'!AW53+'Agency South'!AW53</f>
        <v>264.96567270645141</v>
      </c>
      <c r="AW51" s="35">
        <f>'Agency North'!AX53+'Agency South'!AX53</f>
        <v>229.61118217850972</v>
      </c>
      <c r="AX51" s="28">
        <f>'Agency North'!AY53+'Agency South'!AY53</f>
        <v>227.33363043797291</v>
      </c>
      <c r="AY51" s="28">
        <f>'Agency North'!AZ53+'Agency South'!AZ53</f>
        <v>275.5713031381166</v>
      </c>
      <c r="AZ51" s="28">
        <f>'Agency North'!BA53+'Agency South'!BA53</f>
        <v>90.846489515292177</v>
      </c>
      <c r="BA51" s="28">
        <f>'Agency North'!BB53+'Agency South'!BB53</f>
        <v>94.50409558573574</v>
      </c>
      <c r="BB51" s="28">
        <f>'Agency North'!BC53+'Agency South'!BC53</f>
        <v>328.69637562193634</v>
      </c>
      <c r="BC51" s="28">
        <f>'Agency North'!BD53+'Agency South'!BD53</f>
        <v>268.75228603028563</v>
      </c>
      <c r="BD51" s="28">
        <f>'Agency North'!BE53+'Agency South'!BE53</f>
        <v>273.62916317034751</v>
      </c>
      <c r="BE51" s="28">
        <f>'Agency North'!BF53+'Agency South'!BF53</f>
        <v>295.97558499302988</v>
      </c>
      <c r="BF51" s="28">
        <f>'Agency North'!BG53+'Agency South'!BG53</f>
        <v>279.99873847385965</v>
      </c>
      <c r="BG51" s="28">
        <f>'Agency North'!BH53+'Agency South'!BH53</f>
        <v>293.31196078181449</v>
      </c>
      <c r="BH51" s="28">
        <f>'Agency North'!BI53+'Agency South'!BI53</f>
        <v>318.06912763857372</v>
      </c>
      <c r="BI51" s="35">
        <f>'Agency North'!BJ53+'Agency South'!BJ53</f>
        <v>302.57535933503857</v>
      </c>
      <c r="BJ51" s="28">
        <f>'Agency North'!BK53+'Agency South'!BK53</f>
        <v>274.29642114250368</v>
      </c>
      <c r="BK51" s="28">
        <f>'Agency North'!BL53+'Agency South'!BL53</f>
        <v>334.67115931848394</v>
      </c>
      <c r="BL51" s="28">
        <f>'Agency North'!BM53+'Agency South'!BM53</f>
        <v>109.73655862398633</v>
      </c>
      <c r="BM51" s="28">
        <f>'Agency North'!BN53+'Agency South'!BN53</f>
        <v>115.26566919558326</v>
      </c>
      <c r="BN51" s="28">
        <f>'Agency North'!BO53+'Agency South'!BO53</f>
        <v>388.60129966109741</v>
      </c>
      <c r="BO51" s="28">
        <f>'Agency North'!BP53+'Agency South'!BP53</f>
        <v>315.39082479429203</v>
      </c>
      <c r="BP51" s="28">
        <f>'Agency North'!BQ53+'Agency South'!BQ53</f>
        <v>322.92587438068961</v>
      </c>
      <c r="BQ51" s="28">
        <f>'Agency North'!BR53+'Agency South'!BR53</f>
        <v>337.97243347871705</v>
      </c>
      <c r="BR51" s="28">
        <f>'Agency North'!BS53+'Agency South'!BS53</f>
        <v>325.76354183439787</v>
      </c>
      <c r="BS51" s="28">
        <f>'Agency North'!BT53+'Agency South'!BT53</f>
        <v>339.71785706945946</v>
      </c>
      <c r="BT51" s="28">
        <f>'Agency North'!BU53+'Agency South'!BU53</f>
        <v>356.51054494857465</v>
      </c>
      <c r="BU51" s="35">
        <f>'Agency North'!BV53+'Agency South'!BV53</f>
        <v>341.18510870233172</v>
      </c>
      <c r="BV51" s="28">
        <f>'Agency North'!BW53+'Agency South'!BW53</f>
        <v>304.93797585029893</v>
      </c>
      <c r="BW51" s="28">
        <f>'Agency North'!BX53+'Agency South'!BX53</f>
        <v>363.1774485604771</v>
      </c>
      <c r="BX51" s="28">
        <f>'Agency North'!BY53+'Agency South'!BY53</f>
        <v>125.39823751908526</v>
      </c>
      <c r="BY51" s="28">
        <f>'Agency North'!BZ53+'Agency South'!BZ53</f>
        <v>131.67259390433372</v>
      </c>
      <c r="BZ51" s="28">
        <f>'Agency North'!CA53+'Agency South'!CA53</f>
        <v>444.53495641554855</v>
      </c>
      <c r="CA51" s="28">
        <f>'Agency North'!CB53+'Agency South'!CB53</f>
        <v>367.53173728644003</v>
      </c>
      <c r="CB51" s="28">
        <f>'Agency North'!CC53+'Agency South'!CC53</f>
        <v>376.11815477303395</v>
      </c>
      <c r="CC51" s="28">
        <f>'Agency North'!CD53+'Agency South'!CD53</f>
        <v>396.6611476827793</v>
      </c>
      <c r="CD51" s="28">
        <f>'Agency North'!CE53+'Agency South'!CE53</f>
        <v>387.68190833736571</v>
      </c>
      <c r="CE51" s="28">
        <f>'Agency North'!CF53+'Agency South'!CF53</f>
        <v>403.63225501983277</v>
      </c>
      <c r="CF51" s="28">
        <f>'Agency North'!CG53+'Agency South'!CG53</f>
        <v>424.75741110280802</v>
      </c>
      <c r="CG51" s="35">
        <f>'Agency North'!CH53+'Agency South'!CH53</f>
        <v>412.66204694481212</v>
      </c>
      <c r="CH51" s="28">
        <f>'Agency North'!CI53+'Agency South'!CI53</f>
        <v>354.35056866594715</v>
      </c>
      <c r="CI51" s="28">
        <f>'Agency North'!CJ53+'Agency South'!CJ53</f>
        <v>420.79896743098607</v>
      </c>
      <c r="CJ51" s="28">
        <f>'Agency North'!CK53+'Agency South'!CK53</f>
        <v>144.46238888893674</v>
      </c>
      <c r="CK51" s="28">
        <f>'Agency North'!CL53+'Agency South'!CL53</f>
        <v>151.54394636133162</v>
      </c>
      <c r="CL51" s="28">
        <f>'Agency North'!CM53+'Agency South'!CM53</f>
        <v>512.39269555112071</v>
      </c>
      <c r="CM51" s="28">
        <f>'Agency North'!CN53+'Agency South'!CN53</f>
        <v>422.57488120797723</v>
      </c>
      <c r="CN51" s="28">
        <f>'Agency North'!CO53+'Agency South'!CO53</f>
        <v>431.98113529952838</v>
      </c>
      <c r="CO51" s="28">
        <f>'Agency North'!CP53+'Agency South'!CP53</f>
        <v>455.27253975358565</v>
      </c>
      <c r="CP51" s="28">
        <f>'Agency North'!CQ53+'Agency South'!CQ53</f>
        <v>444.67600831509537</v>
      </c>
      <c r="CQ51" s="28">
        <f>'Agency North'!CR53+'Agency South'!CR53</f>
        <v>466.76081364858396</v>
      </c>
      <c r="CR51" s="28">
        <f>'Agency North'!CS53+'Agency South'!CS53</f>
        <v>496.44911159559103</v>
      </c>
      <c r="CS51" s="35">
        <f>'Agency North'!CT53+'Agency South'!CT53</f>
        <v>482.12314801322418</v>
      </c>
    </row>
    <row r="52" spans="1:97" s="28" customFormat="1" x14ac:dyDescent="0.25">
      <c r="A52" s="28" t="s">
        <v>8</v>
      </c>
      <c r="B52" s="28">
        <f>'Agency North'!C54+'Agency South'!C54</f>
        <v>81</v>
      </c>
      <c r="C52" s="28">
        <f>'Agency North'!D54+'Agency South'!D54</f>
        <v>65</v>
      </c>
      <c r="D52" s="28">
        <f>'Agency North'!E54+'Agency South'!E54</f>
        <v>124</v>
      </c>
      <c r="E52" s="28">
        <f>'Agency North'!F54+'Agency South'!F54</f>
        <v>142</v>
      </c>
      <c r="F52" s="28">
        <f>'Agency North'!G54+'Agency South'!G54</f>
        <v>182</v>
      </c>
      <c r="G52" s="28">
        <f>'Agency North'!H54+'Agency South'!H54</f>
        <v>143</v>
      </c>
      <c r="H52" s="28">
        <f>'Agency North'!I54+'Agency South'!I54</f>
        <v>132</v>
      </c>
      <c r="I52" s="28">
        <f>'Agency North'!J54+'Agency South'!J54</f>
        <v>140</v>
      </c>
      <c r="J52" s="28">
        <f>'Agency North'!K54+'Agency South'!K54</f>
        <v>260</v>
      </c>
      <c r="K52" s="28">
        <f>'Agency North'!L54+'Agency South'!L54</f>
        <v>192</v>
      </c>
      <c r="L52" s="28">
        <f>'Agency North'!M54+'Agency South'!M54</f>
        <v>199</v>
      </c>
      <c r="M52" s="35">
        <f>'Agency North'!N54+'Agency South'!N54</f>
        <v>233</v>
      </c>
      <c r="N52" s="268">
        <f>'Agency North'!O54+'Agency South'!O54</f>
        <v>124</v>
      </c>
      <c r="O52" s="268">
        <f>'Agency North'!P54+'Agency South'!P54</f>
        <v>121</v>
      </c>
      <c r="P52" s="268">
        <f>'Agency North'!Q54+'Agency South'!Q54</f>
        <v>256</v>
      </c>
      <c r="Q52" s="268">
        <f>'Agency North'!R54+'Agency South'!R54</f>
        <v>184</v>
      </c>
      <c r="R52" s="268">
        <f>'Agency North'!S54+'Agency South'!S54</f>
        <v>132</v>
      </c>
      <c r="S52" s="268">
        <f>'Agency North'!T54+'Agency South'!T54</f>
        <v>114</v>
      </c>
      <c r="T52" s="269">
        <f>'Agency North'!U54+'Agency South'!U54</f>
        <v>113</v>
      </c>
      <c r="U52" s="269">
        <f>'Agency North'!V54+'Agency South'!V54</f>
        <v>155</v>
      </c>
      <c r="V52" s="15">
        <f>'Agency North'!W54+'Agency South'!W54</f>
        <v>186</v>
      </c>
      <c r="W52" s="15">
        <f>'Agency North'!X54+'Agency South'!X54</f>
        <v>180</v>
      </c>
      <c r="X52" s="15">
        <f>'Agency North'!Y54+'Agency South'!Y54</f>
        <v>156</v>
      </c>
      <c r="Y52" s="96">
        <f>'Agency North'!Z54+'Agency South'!Z54</f>
        <v>321</v>
      </c>
      <c r="Z52" s="28">
        <f>'Agency North'!AA54+'Agency South'!AA54</f>
        <v>146</v>
      </c>
      <c r="AA52" s="28">
        <f>'Agency North'!AB54+'Agency South'!AB54</f>
        <v>255</v>
      </c>
      <c r="AB52" s="28">
        <f>'Agency North'!AC54+'Agency South'!AC54</f>
        <v>362</v>
      </c>
      <c r="AC52" s="28">
        <f>'Agency North'!AD54+'Agency South'!AD54</f>
        <v>180</v>
      </c>
      <c r="AD52" s="28">
        <f>'Agency North'!AE54+'Agency South'!AE54</f>
        <v>109</v>
      </c>
      <c r="AE52" s="28">
        <f>'Agency North'!AF54+'Agency South'!AF54</f>
        <v>105</v>
      </c>
      <c r="AF52" s="28">
        <f>'Agency North'!AG54+'Agency South'!AG54</f>
        <v>110</v>
      </c>
      <c r="AG52" s="28">
        <f>'Agency North'!AH54+'Agency South'!AH54</f>
        <v>286.22603749053485</v>
      </c>
      <c r="AH52" s="28">
        <f>'Agency North'!AI54+'Agency South'!AI54</f>
        <v>348.05876129747287</v>
      </c>
      <c r="AI52" s="28">
        <f>'Agency North'!AJ54+'Agency South'!AJ54</f>
        <v>365.03505817850044</v>
      </c>
      <c r="AJ52" s="28">
        <f>'Agency North'!AK54+'Agency South'!AK54</f>
        <v>396.19236003799551</v>
      </c>
      <c r="AK52" s="35">
        <f>'Agency North'!AL54+'Agency South'!AL54</f>
        <v>400.7199014323628</v>
      </c>
      <c r="AL52" s="28">
        <f>'Agency North'!AM54+'Agency South'!AM54</f>
        <v>267.5609890849874</v>
      </c>
      <c r="AM52" s="28">
        <f>'Agency North'!AN54+'Agency South'!AN54</f>
        <v>376.80388193840662</v>
      </c>
      <c r="AN52" s="28">
        <f>'Agency North'!AO54+'Agency South'!AO54</f>
        <v>611.21026129079905</v>
      </c>
      <c r="AO52" s="28">
        <f>'Agency North'!AP54+'Agency South'!AP54</f>
        <v>364.31092237684265</v>
      </c>
      <c r="AP52" s="28">
        <f>'Agency North'!AQ54+'Agency South'!AQ54</f>
        <v>221.8583363059596</v>
      </c>
      <c r="AQ52" s="28">
        <f>'Agency North'!AR54+'Agency South'!AR54</f>
        <v>269.49310794239773</v>
      </c>
      <c r="AR52" s="28">
        <f>'Agency North'!AS54+'Agency South'!AS54</f>
        <v>370.82288286547316</v>
      </c>
      <c r="AS52" s="28">
        <f>'Agency North'!AT54+'Agency South'!AT54</f>
        <v>477.35634197812089</v>
      </c>
      <c r="AT52" s="28">
        <f>'Agency North'!AU54+'Agency South'!AU54</f>
        <v>509.11862603280974</v>
      </c>
      <c r="AU52" s="28">
        <f>'Agency North'!AV54+'Agency South'!AV54</f>
        <v>513.4957875635854</v>
      </c>
      <c r="AV52" s="28">
        <f>'Agency North'!AW54+'Agency South'!AW54</f>
        <v>529.46587955855887</v>
      </c>
      <c r="AW52" s="35">
        <f>'Agency North'!AX54+'Agency South'!AX54</f>
        <v>552.49018320853463</v>
      </c>
      <c r="AX52" s="28">
        <f>'Agency North'!AY54+'Agency South'!AY54</f>
        <v>343.8035359895652</v>
      </c>
      <c r="AY52" s="28">
        <f>'Agency North'!AZ54+'Agency South'!AZ54</f>
        <v>509.1255459480634</v>
      </c>
      <c r="AZ52" s="28">
        <f>'Agency North'!BA54+'Agency South'!BA54</f>
        <v>793.39269401729302</v>
      </c>
      <c r="BA52" s="28">
        <f>'Agency North'!BB54+'Agency South'!BB54</f>
        <v>462.55815116667225</v>
      </c>
      <c r="BB52" s="28">
        <f>'Agency North'!BC54+'Agency South'!BC54</f>
        <v>270.90221664203204</v>
      </c>
      <c r="BC52" s="28">
        <f>'Agency North'!BD54+'Agency South'!BD54</f>
        <v>347.41936223568541</v>
      </c>
      <c r="BD52" s="28">
        <f>'Agency North'!BE54+'Agency South'!BE54</f>
        <v>497.32574001376997</v>
      </c>
      <c r="BE52" s="28">
        <f>'Agency North'!BF54+'Agency South'!BF54</f>
        <v>631.61998941677848</v>
      </c>
      <c r="BF52" s="28">
        <f>'Agency North'!BG54+'Agency South'!BG54</f>
        <v>653.70028414055753</v>
      </c>
      <c r="BG52" s="28">
        <f>'Agency North'!BH54+'Agency South'!BH54</f>
        <v>663.23928655689269</v>
      </c>
      <c r="BH52" s="28">
        <f>'Agency North'!BI54+'Agency South'!BI54</f>
        <v>679.08770479280179</v>
      </c>
      <c r="BI52" s="35">
        <f>'Agency North'!BJ54+'Agency South'!BJ54</f>
        <v>701.28366960742778</v>
      </c>
      <c r="BJ52" s="28">
        <f>'Agency North'!BK54+'Agency South'!BK54</f>
        <v>432.12833703071203</v>
      </c>
      <c r="BK52" s="28">
        <f>'Agency North'!BL54+'Agency South'!BL54</f>
        <v>615.75064266442109</v>
      </c>
      <c r="BL52" s="28">
        <f>'Agency North'!BM54+'Agency South'!BM54</f>
        <v>992.20451896076383</v>
      </c>
      <c r="BM52" s="28">
        <f>'Agency North'!BN54+'Agency South'!BN54</f>
        <v>564.01987728640142</v>
      </c>
      <c r="BN52" s="28">
        <f>'Agency North'!BO54+'Agency South'!BO54</f>
        <v>331.02493239192785</v>
      </c>
      <c r="BO52" s="28">
        <f>'Agency North'!BP54+'Agency South'!BP54</f>
        <v>414.50781146263068</v>
      </c>
      <c r="BP52" s="28">
        <f>'Agency North'!BQ54+'Agency South'!BQ54</f>
        <v>592.42180698100799</v>
      </c>
      <c r="BQ52" s="28">
        <f>'Agency North'!BR54+'Agency South'!BR54</f>
        <v>746.83797460297205</v>
      </c>
      <c r="BR52" s="28">
        <f>'Agency North'!BS54+'Agency South'!BS54</f>
        <v>768.01954158180865</v>
      </c>
      <c r="BS52" s="28">
        <f>'Agency North'!BT54+'Agency South'!BT54</f>
        <v>772.41492486687662</v>
      </c>
      <c r="BT52" s="28">
        <f>'Agency North'!BU54+'Agency South'!BU54</f>
        <v>784.46722029327066</v>
      </c>
      <c r="BU52" s="35">
        <f>'Agency North'!BV54+'Agency South'!BV54</f>
        <v>801.19652863104261</v>
      </c>
      <c r="BV52" s="28">
        <f>'Agency North'!BW54+'Agency South'!BW54</f>
        <v>484.83082493368414</v>
      </c>
      <c r="BW52" s="28">
        <f>'Agency North'!BX54+'Agency South'!BX54</f>
        <v>688.06411347425592</v>
      </c>
      <c r="BX52" s="28">
        <f>'Agency North'!BY54+'Agency South'!BY54</f>
        <v>1093.7966482920667</v>
      </c>
      <c r="BY52" s="28">
        <f>'Agency North'!BZ54+'Agency South'!BZ54</f>
        <v>622.9965611425979</v>
      </c>
      <c r="BZ52" s="28">
        <f>'Agency North'!CA54+'Agency South'!CA54</f>
        <v>367.12494336841445</v>
      </c>
      <c r="CA52" s="28">
        <f>'Agency North'!CB54+'Agency South'!CB54</f>
        <v>473.63324603502429</v>
      </c>
      <c r="CB52" s="28">
        <f>'Agency North'!CC54+'Agency South'!CC54</f>
        <v>681.90855569831979</v>
      </c>
      <c r="CC52" s="28">
        <f>'Agency North'!CD54+'Agency South'!CD54</f>
        <v>872.30821852927784</v>
      </c>
      <c r="CD52" s="28">
        <f>'Agency North'!CE54+'Agency South'!CE54</f>
        <v>900.6161051685076</v>
      </c>
      <c r="CE52" s="28">
        <f>'Agency North'!CF54+'Agency South'!CF54</f>
        <v>909.86576568571081</v>
      </c>
      <c r="CF52" s="28">
        <f>'Agency North'!CG54+'Agency South'!CG54</f>
        <v>932.52699612508388</v>
      </c>
      <c r="CG52" s="35">
        <f>'Agency North'!CH54+'Agency South'!CH54</f>
        <v>955.16153563547982</v>
      </c>
      <c r="CH52" s="28">
        <f>'Agency North'!CI54+'Agency South'!CI54</f>
        <v>560.12694525101801</v>
      </c>
      <c r="CI52" s="28">
        <f>'Agency North'!CJ54+'Agency South'!CJ54</f>
        <v>795.8353699796229</v>
      </c>
      <c r="CJ52" s="28">
        <f>'Agency North'!CK54+'Agency South'!CK54</f>
        <v>1271.5661776218083</v>
      </c>
      <c r="CK52" s="28">
        <f>'Agency North'!CL54+'Agency South'!CL54</f>
        <v>722.12031636287293</v>
      </c>
      <c r="CL52" s="28">
        <f>'Agency North'!CM54+'Agency South'!CM54</f>
        <v>424.0320214786185</v>
      </c>
      <c r="CM52" s="28">
        <f>'Agency North'!CN54+'Agency South'!CN54</f>
        <v>545.91845046195908</v>
      </c>
      <c r="CN52" s="28">
        <f>'Agency North'!CO54+'Agency South'!CO54</f>
        <v>785.6846015845872</v>
      </c>
      <c r="CO52" s="28">
        <f>'Agency North'!CP54+'Agency South'!CP54</f>
        <v>1004.5918491936545</v>
      </c>
      <c r="CP52" s="28">
        <f>'Agency North'!CQ54+'Agency South'!CQ54</f>
        <v>1036.1007589242197</v>
      </c>
      <c r="CQ52" s="28">
        <f>'Agency North'!CR54+'Agency South'!CR54</f>
        <v>1057.6553956602784</v>
      </c>
      <c r="CR52" s="28">
        <f>'Agency North'!CS54+'Agency South'!CS54</f>
        <v>1092.8741230167386</v>
      </c>
      <c r="CS52" s="35">
        <f>'Agency North'!CT54+'Agency South'!CT54</f>
        <v>1118.7642987292606</v>
      </c>
    </row>
    <row r="53" spans="1:97" s="28" customFormat="1" x14ac:dyDescent="0.25">
      <c r="A53" s="28" t="s">
        <v>1</v>
      </c>
      <c r="B53" s="28">
        <f>'Agency North'!C55+'Agency South'!C55</f>
        <v>63</v>
      </c>
      <c r="C53" s="28">
        <f>'Agency North'!D55+'Agency South'!D55</f>
        <v>59</v>
      </c>
      <c r="D53" s="28">
        <f>'Agency North'!E55+'Agency South'!E55</f>
        <v>70</v>
      </c>
      <c r="E53" s="28">
        <f>'Agency North'!F55+'Agency South'!F55</f>
        <v>112</v>
      </c>
      <c r="F53" s="28">
        <f>'Agency North'!G55+'Agency South'!G55</f>
        <v>142</v>
      </c>
      <c r="G53" s="28">
        <f>'Agency North'!H55+'Agency South'!H55</f>
        <v>150</v>
      </c>
      <c r="H53" s="28">
        <f>'Agency North'!I55+'Agency South'!I55</f>
        <v>146</v>
      </c>
      <c r="I53" s="28">
        <f>'Agency North'!J55+'Agency South'!J55</f>
        <v>126</v>
      </c>
      <c r="J53" s="28">
        <f>'Agency North'!K55+'Agency South'!K55</f>
        <v>213</v>
      </c>
      <c r="K53" s="28">
        <f>'Agency North'!L55+'Agency South'!L55</f>
        <v>185</v>
      </c>
      <c r="L53" s="28">
        <f>'Agency North'!M55+'Agency South'!M55</f>
        <v>224</v>
      </c>
      <c r="M53" s="35">
        <f>'Agency North'!N55+'Agency South'!N55</f>
        <v>252</v>
      </c>
      <c r="N53" s="268">
        <f>'Agency North'!O55+'Agency South'!O55</f>
        <v>99</v>
      </c>
      <c r="O53" s="268">
        <f>'Agency North'!P55+'Agency South'!P55</f>
        <v>110</v>
      </c>
      <c r="P53" s="268">
        <f>'Agency North'!Q55+'Agency South'!Q55</f>
        <v>189</v>
      </c>
      <c r="Q53" s="268">
        <f>'Agency North'!R55+'Agency South'!R55</f>
        <v>184</v>
      </c>
      <c r="R53" s="268">
        <f>'Agency North'!S55+'Agency South'!S55</f>
        <v>186</v>
      </c>
      <c r="S53" s="268">
        <f>'Agency North'!T55+'Agency South'!T55</f>
        <v>236</v>
      </c>
      <c r="T53" s="269">
        <f>'Agency North'!U55+'Agency South'!U55</f>
        <v>167</v>
      </c>
      <c r="U53" s="269">
        <f>'Agency North'!V55+'Agency South'!V55</f>
        <v>137</v>
      </c>
      <c r="V53" s="15">
        <f>'Agency North'!W55+'Agency South'!W55</f>
        <v>138</v>
      </c>
      <c r="W53" s="15">
        <f>'Agency North'!X55+'Agency South'!X55</f>
        <v>112</v>
      </c>
      <c r="X53" s="15">
        <f>'Agency North'!Y55+'Agency South'!Y55</f>
        <v>143</v>
      </c>
      <c r="Y53" s="96">
        <f>'Agency North'!Z55+'Agency South'!Z55</f>
        <v>248</v>
      </c>
      <c r="Z53" s="28">
        <f>'Agency North'!AA55+'Agency South'!AA55</f>
        <v>73</v>
      </c>
      <c r="AA53" s="28">
        <f>'Agency North'!AB55+'Agency South'!AB55</f>
        <v>107</v>
      </c>
      <c r="AB53" s="28">
        <f>'Agency North'!AC55+'Agency South'!AC55</f>
        <v>166</v>
      </c>
      <c r="AC53" s="28">
        <f>'Agency North'!AD55+'Agency South'!AD55</f>
        <v>139</v>
      </c>
      <c r="AD53" s="28">
        <f>'Agency North'!AE55+'Agency South'!AE55</f>
        <v>118</v>
      </c>
      <c r="AE53" s="28">
        <f>'Agency North'!AF55+'Agency South'!AF55</f>
        <v>117</v>
      </c>
      <c r="AF53" s="28">
        <f>'Agency North'!AG55+'Agency South'!AG55</f>
        <v>95</v>
      </c>
      <c r="AG53" s="28">
        <f>'Agency North'!AH55+'Agency South'!AH55</f>
        <v>354.17696404380439</v>
      </c>
      <c r="AH53" s="28">
        <f>'Agency North'!AI55+'Agency South'!AI55</f>
        <v>357.57437702768397</v>
      </c>
      <c r="AI53" s="28">
        <f>'Agency North'!AJ55+'Agency South'!AJ55</f>
        <v>342.27772775229272</v>
      </c>
      <c r="AJ53" s="28">
        <f>'Agency North'!AK55+'Agency South'!AK55</f>
        <v>312.17590880814333</v>
      </c>
      <c r="AK53" s="35">
        <f>'Agency North'!AL55+'Agency South'!AL55</f>
        <v>384.04654471184108</v>
      </c>
      <c r="AL53" s="28">
        <f>'Agency North'!AM55+'Agency South'!AM55</f>
        <v>313.55110689655174</v>
      </c>
      <c r="AM53" s="28">
        <f>'Agency North'!AN55+'Agency South'!AN55</f>
        <v>379.45730324948727</v>
      </c>
      <c r="AN53" s="28">
        <f>'Agency North'!AO55+'Agency South'!AO55</f>
        <v>787.44538308366396</v>
      </c>
      <c r="AO53" s="28">
        <f>'Agency North'!AP55+'Agency South'!AP55</f>
        <v>710.50008853964209</v>
      </c>
      <c r="AP53" s="28">
        <f>'Agency North'!AQ55+'Agency South'!AQ55</f>
        <v>599.34918694884766</v>
      </c>
      <c r="AQ53" s="28">
        <f>'Agency North'!AR55+'Agency South'!AR55</f>
        <v>601.49824527446106</v>
      </c>
      <c r="AR53" s="28">
        <f>'Agency North'!AS55+'Agency South'!AS55</f>
        <v>506.88067035251242</v>
      </c>
      <c r="AS53" s="28">
        <f>'Agency North'!AT55+'Agency South'!AT55</f>
        <v>432.87728160220138</v>
      </c>
      <c r="AT53" s="28">
        <f>'Agency North'!AU55+'Agency South'!AU55</f>
        <v>467.86908110749573</v>
      </c>
      <c r="AU53" s="28">
        <f>'Agency North'!AV55+'Agency South'!AV55</f>
        <v>474.90796687572674</v>
      </c>
      <c r="AV53" s="28">
        <f>'Agency North'!AW55+'Agency South'!AW55</f>
        <v>502.62918390334937</v>
      </c>
      <c r="AW53" s="35">
        <f>'Agency North'!AX55+'Agency South'!AX55</f>
        <v>555.8100524314043</v>
      </c>
      <c r="AX53" s="28">
        <f>'Agency North'!AY55+'Agency South'!AY55</f>
        <v>359.03941049942955</v>
      </c>
      <c r="AY53" s="28">
        <f>'Agency North'!AZ55+'Agency South'!AZ55</f>
        <v>464.31356199606307</v>
      </c>
      <c r="AZ53" s="28">
        <f>'Agency North'!BA55+'Agency South'!BA55</f>
        <v>989.85963280794385</v>
      </c>
      <c r="BA53" s="28">
        <f>'Agency North'!BB55+'Agency South'!BB55</f>
        <v>845.7839995310992</v>
      </c>
      <c r="BB53" s="28">
        <f>'Agency North'!BC55+'Agency South'!BC55</f>
        <v>727.71354542178619</v>
      </c>
      <c r="BC53" s="28">
        <f>'Agency North'!BD55+'Agency South'!BD55</f>
        <v>726.2752854750679</v>
      </c>
      <c r="BD53" s="28">
        <f>'Agency North'!BE55+'Agency South'!BE55</f>
        <v>609.59660773849828</v>
      </c>
      <c r="BE53" s="28">
        <f>'Agency North'!BF55+'Agency South'!BF55</f>
        <v>524.16821405204553</v>
      </c>
      <c r="BF53" s="28">
        <f>'Agency North'!BG55+'Agency South'!BG55</f>
        <v>584.70413152653225</v>
      </c>
      <c r="BG53" s="28">
        <f>'Agency North'!BH55+'Agency South'!BH55</f>
        <v>629.15002160077756</v>
      </c>
      <c r="BH53" s="28">
        <f>'Agency North'!BI55+'Agency South'!BI55</f>
        <v>675.80760116980366</v>
      </c>
      <c r="BI53" s="35">
        <f>'Agency North'!BJ55+'Agency South'!BJ55</f>
        <v>743.02899223373367</v>
      </c>
      <c r="BJ53" s="28">
        <f>'Agency North'!BK55+'Agency South'!BK55</f>
        <v>475.33398671990017</v>
      </c>
      <c r="BK53" s="28">
        <f>'Agency North'!BL55+'Agency South'!BL55</f>
        <v>610.09849541235701</v>
      </c>
      <c r="BL53" s="28">
        <f>'Agency North'!BM55+'Agency South'!BM55</f>
        <v>1275.5199057422615</v>
      </c>
      <c r="BM53" s="28">
        <f>'Agency North'!BN55+'Agency South'!BN55</f>
        <v>1128.9755798149649</v>
      </c>
      <c r="BN53" s="28">
        <f>'Agency North'!BO55+'Agency South'!BO55</f>
        <v>966.83415398424791</v>
      </c>
      <c r="BO53" s="28">
        <f>'Agency North'!BP55+'Agency South'!BP55</f>
        <v>949.75552115524886</v>
      </c>
      <c r="BP53" s="28">
        <f>'Agency North'!BQ55+'Agency South'!BQ55</f>
        <v>797.35374938826794</v>
      </c>
      <c r="BQ53" s="28">
        <f>'Agency North'!BR55+'Agency South'!BR55</f>
        <v>679.51118783575487</v>
      </c>
      <c r="BR53" s="28">
        <f>'Agency North'!BS55+'Agency South'!BS55</f>
        <v>737.41122213656342</v>
      </c>
      <c r="BS53" s="28">
        <f>'Agency North'!BT55+'Agency South'!BT55</f>
        <v>771.57700068415943</v>
      </c>
      <c r="BT53" s="28">
        <f>'Agency North'!BU55+'Agency South'!BU55</f>
        <v>816.33049566568548</v>
      </c>
      <c r="BU53" s="35">
        <f>'Agency North'!BV55+'Agency South'!BV55</f>
        <v>891.53309378287634</v>
      </c>
      <c r="BV53" s="28">
        <f>'Agency North'!BW55+'Agency South'!BW55</f>
        <v>554.0315433670155</v>
      </c>
      <c r="BW53" s="28">
        <f>'Agency North'!BX55+'Agency South'!BX55</f>
        <v>710.31690819693904</v>
      </c>
      <c r="BX53" s="28">
        <f>'Agency North'!BY55+'Agency South'!BY55</f>
        <v>1482.761848746446</v>
      </c>
      <c r="BY53" s="28">
        <f>'Agency North'!BZ55+'Agency South'!BZ55</f>
        <v>1304.833835311661</v>
      </c>
      <c r="BZ53" s="28">
        <f>'Agency North'!CA55+'Agency South'!CA55</f>
        <v>1112.0068053365314</v>
      </c>
      <c r="CA53" s="28">
        <f>'Agency North'!CB55+'Agency South'!CB55</f>
        <v>1089.134274986031</v>
      </c>
      <c r="CB53" s="28">
        <f>'Agency North'!CC55+'Agency South'!CC55</f>
        <v>913.91834751319755</v>
      </c>
      <c r="CC53" s="28">
        <f>'Agency North'!CD55+'Agency South'!CD55</f>
        <v>779.58831610942991</v>
      </c>
      <c r="CD53" s="28">
        <f>'Agency North'!CE55+'Agency South'!CE55</f>
        <v>852.85412284170718</v>
      </c>
      <c r="CE53" s="28">
        <f>'Agency North'!CF55+'Agency South'!CF55</f>
        <v>901.01031234328821</v>
      </c>
      <c r="CF53" s="28">
        <f>'Agency North'!CG55+'Agency South'!CG55</f>
        <v>960.73910361423714</v>
      </c>
      <c r="CG53" s="35">
        <f>'Agency North'!CH55+'Agency South'!CH55</f>
        <v>1059.1879420559958</v>
      </c>
      <c r="CH53" s="28">
        <f>'Agency North'!CI55+'Agency South'!CI55</f>
        <v>632.91907710751707</v>
      </c>
      <c r="CI53" s="28">
        <f>'Agency North'!CJ55+'Agency South'!CJ55</f>
        <v>813.85231760695569</v>
      </c>
      <c r="CJ53" s="28">
        <f>'Agency North'!CK55+'Agency South'!CK55</f>
        <v>1703.9473769141327</v>
      </c>
      <c r="CK53" s="28">
        <f>'Agency North'!CL55+'Agency South'!CL55</f>
        <v>1506.2794609920684</v>
      </c>
      <c r="CL53" s="28">
        <f>'Agency North'!CM55+'Agency South'!CM55</f>
        <v>1288.5996250282667</v>
      </c>
      <c r="CM53" s="28">
        <f>'Agency North'!CN55+'Agency South'!CN55</f>
        <v>1265.460889863421</v>
      </c>
      <c r="CN53" s="28">
        <f>'Agency North'!CO55+'Agency South'!CO55</f>
        <v>1062.4989818100771</v>
      </c>
      <c r="CO53" s="28">
        <f>'Agency North'!CP55+'Agency South'!CP55</f>
        <v>907.05557077321328</v>
      </c>
      <c r="CP53" s="28">
        <f>'Agency North'!CQ55+'Agency South'!CQ55</f>
        <v>991.9058079395063</v>
      </c>
      <c r="CQ53" s="28">
        <f>'Agency North'!CR55+'Agency South'!CR55</f>
        <v>1051.661831656204</v>
      </c>
      <c r="CR53" s="28">
        <f>'Agency North'!CS55+'Agency South'!CS55</f>
        <v>1135.5889247334567</v>
      </c>
      <c r="CS53" s="35">
        <f>'Agency North'!CT55+'Agency South'!CT55</f>
        <v>1251.2292485244914</v>
      </c>
    </row>
    <row r="54" spans="1:97" s="28" customFormat="1" x14ac:dyDescent="0.25">
      <c r="A54" s="28" t="s">
        <v>2</v>
      </c>
      <c r="B54" s="28">
        <f>'Agency North'!C56+'Agency South'!C56</f>
        <v>23</v>
      </c>
      <c r="C54" s="28">
        <f>'Agency North'!D56+'Agency South'!D56</f>
        <v>17</v>
      </c>
      <c r="D54" s="28">
        <f>'Agency North'!E56+'Agency South'!E56</f>
        <v>20</v>
      </c>
      <c r="E54" s="28">
        <f>'Agency North'!F56+'Agency South'!F56</f>
        <v>21</v>
      </c>
      <c r="F54" s="28">
        <f>'Agency North'!G56+'Agency South'!G56</f>
        <v>41</v>
      </c>
      <c r="G54" s="28">
        <f>'Agency North'!H56+'Agency South'!H56</f>
        <v>40</v>
      </c>
      <c r="H54" s="28">
        <f>'Agency North'!I56+'Agency South'!I56</f>
        <v>44</v>
      </c>
      <c r="I54" s="28">
        <f>'Agency North'!J56+'Agency South'!J56</f>
        <v>52</v>
      </c>
      <c r="J54" s="28">
        <f>'Agency North'!K56+'Agency South'!K56</f>
        <v>113</v>
      </c>
      <c r="K54" s="28">
        <f>'Agency North'!L56+'Agency South'!L56</f>
        <v>77</v>
      </c>
      <c r="L54" s="28">
        <f>'Agency North'!M56+'Agency South'!M56</f>
        <v>125</v>
      </c>
      <c r="M54" s="35">
        <f>'Agency North'!N56+'Agency South'!N56</f>
        <v>140</v>
      </c>
      <c r="N54" s="268">
        <f>'Agency North'!O56+'Agency South'!O56</f>
        <v>57</v>
      </c>
      <c r="O54" s="268">
        <f>'Agency North'!P56+'Agency South'!P56</f>
        <v>52</v>
      </c>
      <c r="P54" s="268">
        <f>'Agency North'!Q56+'Agency South'!Q56</f>
        <v>106</v>
      </c>
      <c r="Q54" s="268">
        <f>'Agency North'!R56+'Agency South'!R56</f>
        <v>85</v>
      </c>
      <c r="R54" s="268">
        <f>'Agency North'!S56+'Agency South'!S56</f>
        <v>109</v>
      </c>
      <c r="S54" s="268">
        <f>'Agency North'!T56+'Agency South'!T56</f>
        <v>175</v>
      </c>
      <c r="T54" s="269">
        <f>'Agency North'!U56+'Agency South'!U56</f>
        <v>122</v>
      </c>
      <c r="U54" s="269">
        <f>'Agency North'!V56+'Agency South'!V56</f>
        <v>137</v>
      </c>
      <c r="V54" s="15">
        <f>'Agency North'!W56+'Agency South'!W56</f>
        <v>152</v>
      </c>
      <c r="W54" s="15">
        <f>'Agency North'!X56+'Agency South'!X56</f>
        <v>154</v>
      </c>
      <c r="X54" s="15">
        <f>'Agency North'!Y56+'Agency South'!Y56</f>
        <v>155</v>
      </c>
      <c r="Y54" s="96">
        <f>'Agency North'!Z56+'Agency South'!Z56</f>
        <v>255</v>
      </c>
      <c r="Z54" s="28">
        <f>'Agency North'!AA56+'Agency South'!AA56</f>
        <v>105</v>
      </c>
      <c r="AA54" s="28">
        <f>'Agency North'!AB56+'Agency South'!AB56</f>
        <v>115</v>
      </c>
      <c r="AB54" s="28">
        <f>'Agency North'!AC56+'Agency South'!AC56</f>
        <v>135</v>
      </c>
      <c r="AC54" s="28">
        <f>'Agency North'!AD56+'Agency South'!AD56</f>
        <v>131</v>
      </c>
      <c r="AD54" s="28">
        <f>'Agency North'!AE56+'Agency South'!AE56</f>
        <v>112</v>
      </c>
      <c r="AE54" s="28">
        <f>'Agency North'!AF56+'Agency South'!AF56</f>
        <v>101</v>
      </c>
      <c r="AF54" s="28">
        <f>'Agency North'!AG56+'Agency South'!AG56</f>
        <v>96</v>
      </c>
      <c r="AG54" s="28">
        <f>'Agency North'!AH56+'Agency South'!AH56</f>
        <v>226.83686583613249</v>
      </c>
      <c r="AH54" s="28">
        <f>'Agency North'!AI56+'Agency South'!AI56</f>
        <v>272.8187656436329</v>
      </c>
      <c r="AI54" s="28">
        <f>'Agency North'!AJ56+'Agency South'!AJ56</f>
        <v>293.34140695351687</v>
      </c>
      <c r="AJ54" s="28">
        <f>'Agency North'!AK56+'Agency South'!AK56</f>
        <v>327.93868831375715</v>
      </c>
      <c r="AK54" s="35">
        <f>'Agency North'!AL56+'Agency South'!AL56</f>
        <v>362.47053588643627</v>
      </c>
      <c r="AL54" s="28">
        <f>'Agency North'!AM56+'Agency South'!AM56</f>
        <v>224.7661448275862</v>
      </c>
      <c r="AM54" s="28">
        <f>'Agency North'!AN56+'Agency South'!AN56</f>
        <v>235.99066153846161</v>
      </c>
      <c r="AN54" s="28">
        <f>'Agency North'!AO56+'Agency South'!AO56</f>
        <v>404.08812053571353</v>
      </c>
      <c r="AO54" s="28">
        <f>'Agency North'!AP56+'Agency South'!AP56</f>
        <v>419.50968615384591</v>
      </c>
      <c r="AP54" s="28">
        <f>'Agency North'!AQ56+'Agency South'!AQ56</f>
        <v>362.70336947735132</v>
      </c>
      <c r="AQ54" s="28">
        <f>'Agency North'!AR56+'Agency South'!AR56</f>
        <v>343.44772503885872</v>
      </c>
      <c r="AR54" s="28">
        <f>'Agency North'!AS56+'Agency South'!AS56</f>
        <v>300.84525375337898</v>
      </c>
      <c r="AS54" s="28">
        <f>'Agency North'!AT56+'Agency South'!AT56</f>
        <v>335.75539435456562</v>
      </c>
      <c r="AT54" s="28">
        <f>'Agency North'!AU56+'Agency South'!AU56</f>
        <v>359.39845193171016</v>
      </c>
      <c r="AU54" s="28">
        <f>'Agency North'!AV56+'Agency South'!AV56</f>
        <v>364.74770899232271</v>
      </c>
      <c r="AV54" s="28">
        <f>'Agency North'!AW56+'Agency South'!AW56</f>
        <v>391.23103684726175</v>
      </c>
      <c r="AW54" s="35">
        <f>'Agency North'!AX56+'Agency South'!AX56</f>
        <v>427.46893550849495</v>
      </c>
      <c r="AX54" s="28">
        <f>'Agency North'!AY56+'Agency South'!AY56</f>
        <v>260.9996439609061</v>
      </c>
      <c r="AY54" s="28">
        <f>'Agency North'!AZ56+'Agency South'!AZ56</f>
        <v>253.03393727368388</v>
      </c>
      <c r="AZ54" s="28">
        <f>'Agency North'!BA56+'Agency South'!BA56</f>
        <v>473.26470696503361</v>
      </c>
      <c r="BA54" s="28">
        <f>'Agency North'!BB56+'Agency South'!BB56</f>
        <v>495.39437594134608</v>
      </c>
      <c r="BB54" s="28">
        <f>'Agency North'!BC56+'Agency South'!BC56</f>
        <v>465.18882013217603</v>
      </c>
      <c r="BC54" s="28">
        <f>'Agency North'!BD56+'Agency South'!BD56</f>
        <v>443.43050989676237</v>
      </c>
      <c r="BD54" s="28">
        <f>'Agency North'!BE56+'Agency South'!BE56</f>
        <v>403.82662716145086</v>
      </c>
      <c r="BE54" s="28">
        <f>'Agency North'!BF56+'Agency South'!BF56</f>
        <v>464.38006354331378</v>
      </c>
      <c r="BF54" s="28">
        <f>'Agency North'!BG56+'Agency South'!BG56</f>
        <v>533.31276728319381</v>
      </c>
      <c r="BG54" s="28">
        <f>'Agency North'!BH56+'Agency South'!BH56</f>
        <v>539.33239165564362</v>
      </c>
      <c r="BH54" s="28">
        <f>'Agency North'!BI56+'Agency South'!BI56</f>
        <v>562.78502492731297</v>
      </c>
      <c r="BI54" s="35">
        <f>'Agency North'!BJ56+'Agency South'!BJ56</f>
        <v>582.68906170736318</v>
      </c>
      <c r="BJ54" s="28">
        <f>'Agency North'!BK56+'Agency South'!BK56</f>
        <v>324.91398501124445</v>
      </c>
      <c r="BK54" s="28">
        <f>'Agency North'!BL56+'Agency South'!BL56</f>
        <v>314.08432567379219</v>
      </c>
      <c r="BL54" s="28">
        <f>'Agency North'!BM56+'Agency South'!BM56</f>
        <v>591.2485255965853</v>
      </c>
      <c r="BM54" s="28">
        <f>'Agency North'!BN56+'Agency South'!BN56</f>
        <v>627.35847834819424</v>
      </c>
      <c r="BN54" s="28">
        <f>'Agency North'!BO56+'Agency South'!BO56</f>
        <v>582.50258103966257</v>
      </c>
      <c r="BO54" s="28">
        <f>'Agency North'!BP56+'Agency South'!BP56</f>
        <v>545.62430167435809</v>
      </c>
      <c r="BP54" s="28">
        <f>'Agency North'!BQ56+'Agency South'!BQ56</f>
        <v>508.46361734832101</v>
      </c>
      <c r="BQ54" s="28">
        <f>'Agency North'!BR56+'Agency South'!BR56</f>
        <v>582.96426732231293</v>
      </c>
      <c r="BR54" s="28">
        <f>'Agency North'!BS56+'Agency South'!BS56</f>
        <v>671.56517752789966</v>
      </c>
      <c r="BS54" s="28">
        <f>'Agency North'!BT56+'Agency South'!BT56</f>
        <v>679.62392755270457</v>
      </c>
      <c r="BT54" s="28">
        <f>'Agency North'!BU56+'Agency South'!BU56</f>
        <v>700.17820298869435</v>
      </c>
      <c r="BU54" s="35">
        <f>'Agency North'!BV56+'Agency South'!BV56</f>
        <v>725.13128630804056</v>
      </c>
      <c r="BV54" s="28">
        <f>'Agency North'!BW56+'Agency South'!BW56</f>
        <v>412.36369781213705</v>
      </c>
      <c r="BW54" s="28">
        <f>'Agency North'!BX56+'Agency South'!BX56</f>
        <v>392.0702017149265</v>
      </c>
      <c r="BX54" s="28">
        <f>'Agency North'!BY56+'Agency South'!BY56</f>
        <v>730.08135466909175</v>
      </c>
      <c r="BY54" s="28">
        <f>'Agency North'!BZ56+'Agency South'!BZ56</f>
        <v>773.83378939308136</v>
      </c>
      <c r="BZ54" s="28">
        <f>'Agency North'!CA56+'Agency South'!CA56</f>
        <v>703.6076948245726</v>
      </c>
      <c r="CA54" s="28">
        <f>'Agency North'!CB56+'Agency South'!CB56</f>
        <v>652.6976976339879</v>
      </c>
      <c r="CB54" s="28">
        <f>'Agency North'!CC56+'Agency South'!CC56</f>
        <v>601.69642183390624</v>
      </c>
      <c r="CC54" s="28">
        <f>'Agency North'!CD56+'Agency South'!CD56</f>
        <v>691.66384929782316</v>
      </c>
      <c r="CD54" s="28">
        <f>'Agency North'!CE56+'Agency South'!CE56</f>
        <v>788.7524689511456</v>
      </c>
      <c r="CE54" s="28">
        <f>'Agency North'!CF56+'Agency South'!CF56</f>
        <v>790.21013614006688</v>
      </c>
      <c r="CF54" s="28">
        <f>'Agency North'!CG56+'Agency South'!CG56</f>
        <v>810.53742313223415</v>
      </c>
      <c r="CG54" s="35">
        <f>'Agency North'!CH56+'Agency South'!CH56</f>
        <v>828.44568675408459</v>
      </c>
      <c r="CH54" s="28">
        <f>'Agency North'!CI56+'Agency South'!CI56</f>
        <v>454.33205574942508</v>
      </c>
      <c r="CI54" s="28">
        <f>'Agency North'!CJ56+'Agency South'!CJ56</f>
        <v>430.30409190625625</v>
      </c>
      <c r="CJ54" s="28">
        <f>'Agency North'!CK56+'Agency South'!CK56</f>
        <v>798.88892851851597</v>
      </c>
      <c r="CK54" s="28">
        <f>'Agency North'!CL56+'Agency South'!CL56</f>
        <v>853.54562864639354</v>
      </c>
      <c r="CL54" s="28">
        <f>'Agency North'!CM56+'Agency South'!CM56</f>
        <v>780.18684781274817</v>
      </c>
      <c r="CM54" s="28">
        <f>'Agency North'!CN56+'Agency South'!CN56</f>
        <v>727.93274755065431</v>
      </c>
      <c r="CN54" s="28">
        <f>'Agency North'!CO56+'Agency South'!CO56</f>
        <v>680.44167135722307</v>
      </c>
      <c r="CO54" s="28">
        <f>'Agency North'!CP56+'Agency South'!CP56</f>
        <v>784.52310265772621</v>
      </c>
      <c r="CP54" s="28">
        <f>'Agency North'!CQ56+'Agency South'!CQ56</f>
        <v>896.51942048152387</v>
      </c>
      <c r="CQ54" s="28">
        <f>'Agency North'!CR56+'Agency South'!CR56</f>
        <v>911.85251662143799</v>
      </c>
      <c r="CR54" s="28">
        <f>'Agency North'!CS56+'Agency South'!CS56</f>
        <v>948.10294196000382</v>
      </c>
      <c r="CS54" s="35">
        <f>'Agency North'!CT56+'Agency South'!CT56</f>
        <v>971.97169056701318</v>
      </c>
    </row>
    <row r="55" spans="1:97" s="30" customFormat="1" x14ac:dyDescent="0.25">
      <c r="A55" s="30" t="s">
        <v>3</v>
      </c>
      <c r="B55" s="30">
        <f>SUM(B48:B54)</f>
        <v>557</v>
      </c>
      <c r="C55" s="30">
        <f t="shared" ref="C55" si="45">SUM(C48:C54)</f>
        <v>465</v>
      </c>
      <c r="D55" s="30">
        <f t="shared" ref="D55" si="46">SUM(D48:D54)</f>
        <v>642</v>
      </c>
      <c r="E55" s="30">
        <f t="shared" ref="E55" si="47">SUM(E48:E54)</f>
        <v>744</v>
      </c>
      <c r="F55" s="30">
        <f t="shared" ref="F55" si="48">SUM(F48:F54)</f>
        <v>881</v>
      </c>
      <c r="G55" s="30">
        <f t="shared" ref="G55" si="49">SUM(G48:G54)</f>
        <v>998</v>
      </c>
      <c r="H55" s="30">
        <f t="shared" ref="H55" si="50">SUM(H48:H54)</f>
        <v>1018</v>
      </c>
      <c r="I55" s="30">
        <f t="shared" ref="I55" si="51">SUM(I48:I54)</f>
        <v>832</v>
      </c>
      <c r="J55" s="30">
        <f t="shared" ref="J55" si="52">SUM(J48:J54)</f>
        <v>1364</v>
      </c>
      <c r="K55" s="30">
        <f t="shared" ref="K55" si="53">SUM(K48:K54)</f>
        <v>1130</v>
      </c>
      <c r="L55" s="30">
        <f t="shared" ref="L55" si="54">SUM(L48:L54)</f>
        <v>1365</v>
      </c>
      <c r="M55" s="48">
        <f t="shared" ref="M55" si="55">SUM(M48:M54)</f>
        <v>1568</v>
      </c>
      <c r="N55" s="280">
        <f t="shared" ref="N55" si="56">SUM(N48:N54)</f>
        <v>635</v>
      </c>
      <c r="O55" s="280">
        <f t="shared" ref="O55" si="57">SUM(O48:O54)</f>
        <v>620</v>
      </c>
      <c r="P55" s="280">
        <f t="shared" ref="P55" si="58">SUM(P48:P54)</f>
        <v>1116</v>
      </c>
      <c r="Q55" s="280">
        <f t="shared" ref="Q55" si="59">SUM(Q48:Q54)</f>
        <v>979</v>
      </c>
      <c r="R55" s="280">
        <f t="shared" ref="R55" si="60">SUM(R48:R54)</f>
        <v>1088</v>
      </c>
      <c r="S55" s="280">
        <f t="shared" ref="S55" si="61">SUM(S48:S54)</f>
        <v>1647</v>
      </c>
      <c r="T55" s="273">
        <f t="shared" ref="T55" si="62">SUM(T48:T54)</f>
        <v>1310</v>
      </c>
      <c r="U55" s="273">
        <f t="shared" ref="U55" si="63">SUM(U48:U54)</f>
        <v>1420</v>
      </c>
      <c r="V55" s="16">
        <f t="shared" ref="V55" si="64">SUM(V48:V54)</f>
        <v>1734</v>
      </c>
      <c r="W55" s="16">
        <f t="shared" ref="W55" si="65">SUM(W48:W54)</f>
        <v>1466</v>
      </c>
      <c r="X55" s="16">
        <f t="shared" ref="X55" si="66">SUM(X48:X54)</f>
        <v>1539</v>
      </c>
      <c r="Y55" s="97">
        <f t="shared" ref="Y55:CJ55" si="67">SUM(Y48:Y54)</f>
        <v>2520</v>
      </c>
      <c r="Z55" s="30">
        <f t="shared" si="67"/>
        <v>1021</v>
      </c>
      <c r="AA55" s="30">
        <f t="shared" si="67"/>
        <v>1442</v>
      </c>
      <c r="AB55" s="30">
        <f t="shared" si="67"/>
        <v>1915</v>
      </c>
      <c r="AC55" s="30">
        <f t="shared" si="67"/>
        <v>1683</v>
      </c>
      <c r="AD55" s="30">
        <f t="shared" si="67"/>
        <v>1467</v>
      </c>
      <c r="AE55" s="30">
        <f t="shared" si="67"/>
        <v>1888</v>
      </c>
      <c r="AF55" s="30">
        <f t="shared" si="67"/>
        <v>1431</v>
      </c>
      <c r="AG55" s="30">
        <f t="shared" si="67"/>
        <v>1907.5970362969688</v>
      </c>
      <c r="AH55" s="30">
        <f t="shared" si="67"/>
        <v>2099.0687121682327</v>
      </c>
      <c r="AI55" s="30">
        <f t="shared" si="67"/>
        <v>2077.4975182782259</v>
      </c>
      <c r="AJ55" s="30">
        <f t="shared" si="67"/>
        <v>2174.6480076271278</v>
      </c>
      <c r="AK55" s="48">
        <f t="shared" si="67"/>
        <v>2405.0098929785072</v>
      </c>
      <c r="AL55" s="30">
        <f t="shared" si="67"/>
        <v>1421.3726178677371</v>
      </c>
      <c r="AM55" s="30">
        <f t="shared" si="67"/>
        <v>1534.1558902947743</v>
      </c>
      <c r="AN55" s="30">
        <f t="shared" si="67"/>
        <v>2965.2843176650076</v>
      </c>
      <c r="AO55" s="30">
        <f t="shared" si="67"/>
        <v>2647.5806094107684</v>
      </c>
      <c r="AP55" s="30">
        <f t="shared" si="67"/>
        <v>2488.9264636621151</v>
      </c>
      <c r="AQ55" s="30">
        <f t="shared" si="67"/>
        <v>2903.3152145995841</v>
      </c>
      <c r="AR55" s="30">
        <f t="shared" si="67"/>
        <v>2370.7653730805932</v>
      </c>
      <c r="AS55" s="30">
        <f t="shared" si="67"/>
        <v>2494.0499697816322</v>
      </c>
      <c r="AT55" s="30">
        <f t="shared" si="67"/>
        <v>2663.6438444588211</v>
      </c>
      <c r="AU55" s="30">
        <f t="shared" si="67"/>
        <v>2643.0552397387282</v>
      </c>
      <c r="AV55" s="30">
        <f t="shared" si="67"/>
        <v>2774.5886303883804</v>
      </c>
      <c r="AW55" s="48">
        <f t="shared" si="67"/>
        <v>2949.7217697378883</v>
      </c>
      <c r="AX55" s="30">
        <f t="shared" si="67"/>
        <v>1714.4872734520695</v>
      </c>
      <c r="AY55" s="30">
        <f t="shared" si="67"/>
        <v>1877.0569627175128</v>
      </c>
      <c r="AZ55" s="30">
        <f t="shared" si="67"/>
        <v>3797.1209050614552</v>
      </c>
      <c r="BA55" s="30">
        <f t="shared" si="67"/>
        <v>3393.7432938188817</v>
      </c>
      <c r="BB55" s="30">
        <f t="shared" si="67"/>
        <v>3193.828212007973</v>
      </c>
      <c r="BC55" s="30">
        <f t="shared" si="67"/>
        <v>3679.2056950698307</v>
      </c>
      <c r="BD55" s="30">
        <f t="shared" si="67"/>
        <v>3078.3242675797983</v>
      </c>
      <c r="BE55" s="30">
        <f t="shared" si="67"/>
        <v>3226.6571181896506</v>
      </c>
      <c r="BF55" s="30">
        <f t="shared" si="67"/>
        <v>3442.6645325774793</v>
      </c>
      <c r="BG55" s="30">
        <f t="shared" si="67"/>
        <v>3517.071113509141</v>
      </c>
      <c r="BH55" s="30">
        <f t="shared" si="67"/>
        <v>3651.5662668725759</v>
      </c>
      <c r="BI55" s="48">
        <f t="shared" si="67"/>
        <v>3835.6720975943831</v>
      </c>
      <c r="BJ55" s="30">
        <f t="shared" si="67"/>
        <v>2140.1134510396387</v>
      </c>
      <c r="BK55" s="30">
        <f t="shared" si="67"/>
        <v>2324.0568862709683</v>
      </c>
      <c r="BL55" s="30">
        <f t="shared" si="67"/>
        <v>4672.3753347083566</v>
      </c>
      <c r="BM55" s="30">
        <f t="shared" si="67"/>
        <v>4189.8925345686112</v>
      </c>
      <c r="BN55" s="30">
        <f t="shared" si="67"/>
        <v>3900.1264703124125</v>
      </c>
      <c r="BO55" s="30">
        <f t="shared" si="67"/>
        <v>4398.731035881995</v>
      </c>
      <c r="BP55" s="30">
        <f t="shared" si="67"/>
        <v>3708.3622994172752</v>
      </c>
      <c r="BQ55" s="30">
        <f t="shared" si="67"/>
        <v>3850.8012018247359</v>
      </c>
      <c r="BR55" s="30">
        <f t="shared" si="67"/>
        <v>4087.8689297706251</v>
      </c>
      <c r="BS55" s="30">
        <f t="shared" si="67"/>
        <v>4133.5254420645815</v>
      </c>
      <c r="BT55" s="30">
        <f t="shared" si="67"/>
        <v>4250.7427565598919</v>
      </c>
      <c r="BU55" s="48">
        <f t="shared" si="67"/>
        <v>4430.3699609165251</v>
      </c>
      <c r="BV55" s="30">
        <f t="shared" si="67"/>
        <v>2460.6612225511526</v>
      </c>
      <c r="BW55" s="30">
        <f t="shared" si="67"/>
        <v>2668.5684334610701</v>
      </c>
      <c r="BX55" s="30">
        <f t="shared" si="67"/>
        <v>5370.7898316597229</v>
      </c>
      <c r="BY55" s="30">
        <f t="shared" si="67"/>
        <v>4852.1399044923146</v>
      </c>
      <c r="BZ55" s="30">
        <f t="shared" si="67"/>
        <v>4516.080705625478</v>
      </c>
      <c r="CA55" s="30">
        <f t="shared" si="67"/>
        <v>5089.9799909968733</v>
      </c>
      <c r="CB55" s="30">
        <f t="shared" si="67"/>
        <v>4309.5068260907965</v>
      </c>
      <c r="CC55" s="30">
        <f t="shared" si="67"/>
        <v>4523.4644557357678</v>
      </c>
      <c r="CD55" s="30">
        <f t="shared" si="67"/>
        <v>4807.3722381047319</v>
      </c>
      <c r="CE55" s="30">
        <f t="shared" si="67"/>
        <v>4879.4255709699728</v>
      </c>
      <c r="CF55" s="30">
        <f t="shared" si="67"/>
        <v>5050.4367813720301</v>
      </c>
      <c r="CG55" s="48">
        <f t="shared" si="67"/>
        <v>5269.3491999343987</v>
      </c>
      <c r="CH55" s="30">
        <f t="shared" si="67"/>
        <v>2813.7733187451649</v>
      </c>
      <c r="CI55" s="30">
        <f t="shared" si="67"/>
        <v>3049.942051828577</v>
      </c>
      <c r="CJ55" s="30">
        <f t="shared" si="67"/>
        <v>6158.3270649224087</v>
      </c>
      <c r="CK55" s="30">
        <f t="shared" ref="CK55:CS55" si="68">SUM(CK48:CK54)</f>
        <v>5562.3148270295915</v>
      </c>
      <c r="CL55" s="30">
        <f t="shared" si="68"/>
        <v>5180.3306327609534</v>
      </c>
      <c r="CM55" s="30">
        <f t="shared" si="68"/>
        <v>5850.1162748134684</v>
      </c>
      <c r="CN55" s="30">
        <f t="shared" si="68"/>
        <v>4955.3933040646598</v>
      </c>
      <c r="CO55" s="30">
        <f t="shared" si="68"/>
        <v>5199.7464179131421</v>
      </c>
      <c r="CP55" s="30">
        <f t="shared" si="68"/>
        <v>5524.5595479013045</v>
      </c>
      <c r="CQ55" s="30">
        <f t="shared" si="68"/>
        <v>5665.409843201659</v>
      </c>
      <c r="CR55" s="30">
        <f t="shared" si="68"/>
        <v>5921.8167926353599</v>
      </c>
      <c r="CS55" s="48">
        <f t="shared" si="68"/>
        <v>6179.8198779921622</v>
      </c>
    </row>
    <row r="57" spans="1:97" s="4" customFormat="1" x14ac:dyDescent="0.25">
      <c r="A57"/>
      <c r="B57">
        <v>1</v>
      </c>
      <c r="C57" s="12">
        <v>2</v>
      </c>
      <c r="D57" s="12">
        <v>3</v>
      </c>
      <c r="E57" s="12">
        <v>4</v>
      </c>
      <c r="F57" s="12">
        <v>5</v>
      </c>
      <c r="G57" s="12">
        <v>6</v>
      </c>
      <c r="H57" s="12">
        <v>7</v>
      </c>
      <c r="I57" s="12">
        <v>8</v>
      </c>
      <c r="J57" s="12">
        <v>9</v>
      </c>
      <c r="K57" s="12">
        <v>10</v>
      </c>
      <c r="L57" s="12">
        <v>11</v>
      </c>
      <c r="M57" s="112">
        <v>12</v>
      </c>
      <c r="N57" s="266">
        <v>13</v>
      </c>
      <c r="O57" s="266">
        <v>14</v>
      </c>
      <c r="P57" s="266">
        <v>15</v>
      </c>
      <c r="Q57" s="266">
        <v>16</v>
      </c>
      <c r="R57" s="266">
        <v>17</v>
      </c>
      <c r="S57" s="266">
        <v>18</v>
      </c>
      <c r="T57" s="266">
        <v>19</v>
      </c>
      <c r="U57" s="266">
        <v>20</v>
      </c>
      <c r="V57" s="12">
        <v>21</v>
      </c>
      <c r="W57" s="12">
        <v>22</v>
      </c>
      <c r="X57" s="12">
        <v>23</v>
      </c>
      <c r="Y57" s="112">
        <v>24</v>
      </c>
      <c r="Z57" s="12">
        <v>25</v>
      </c>
      <c r="AA57" s="12">
        <v>26</v>
      </c>
      <c r="AB57" s="12">
        <v>27</v>
      </c>
      <c r="AC57" s="12">
        <v>28</v>
      </c>
      <c r="AD57" s="12">
        <v>29</v>
      </c>
      <c r="AE57" s="12">
        <v>30</v>
      </c>
      <c r="AF57" s="12">
        <v>31</v>
      </c>
      <c r="AG57" s="12">
        <v>32</v>
      </c>
      <c r="AH57" s="12">
        <v>33</v>
      </c>
      <c r="AI57" s="12">
        <v>34</v>
      </c>
      <c r="AJ57" s="12">
        <v>35</v>
      </c>
      <c r="AK57" s="112">
        <v>36</v>
      </c>
      <c r="AL57" s="12">
        <v>37</v>
      </c>
      <c r="AM57" s="12">
        <v>38</v>
      </c>
      <c r="AN57" s="12">
        <v>39</v>
      </c>
      <c r="AO57" s="12">
        <v>40</v>
      </c>
      <c r="AP57" s="12">
        <v>41</v>
      </c>
      <c r="AQ57" s="12">
        <v>42</v>
      </c>
      <c r="AR57" s="12">
        <v>43</v>
      </c>
      <c r="AS57" s="12">
        <v>44</v>
      </c>
      <c r="AT57" s="12">
        <v>45</v>
      </c>
      <c r="AU57" s="12">
        <v>46</v>
      </c>
      <c r="AV57" s="12">
        <v>47</v>
      </c>
      <c r="AW57" s="112">
        <v>48</v>
      </c>
      <c r="AX57" s="12">
        <v>49</v>
      </c>
      <c r="AY57" s="12">
        <v>50</v>
      </c>
      <c r="AZ57" s="12">
        <v>51</v>
      </c>
      <c r="BA57" s="12">
        <v>52</v>
      </c>
      <c r="BB57" s="12">
        <v>53</v>
      </c>
      <c r="BC57" s="12">
        <v>54</v>
      </c>
      <c r="BD57" s="12">
        <v>55</v>
      </c>
      <c r="BE57" s="12">
        <v>56</v>
      </c>
      <c r="BF57" s="12">
        <v>57</v>
      </c>
      <c r="BG57" s="12">
        <v>58</v>
      </c>
      <c r="BH57" s="12">
        <v>59</v>
      </c>
      <c r="BI57" s="112">
        <v>60</v>
      </c>
      <c r="BJ57" s="12">
        <v>61</v>
      </c>
      <c r="BK57" s="12">
        <v>62</v>
      </c>
      <c r="BL57" s="12">
        <v>63</v>
      </c>
      <c r="BM57" s="12">
        <v>64</v>
      </c>
      <c r="BN57" s="12">
        <v>65</v>
      </c>
      <c r="BO57" s="12">
        <v>66</v>
      </c>
      <c r="BP57" s="12">
        <v>67</v>
      </c>
      <c r="BQ57" s="12">
        <v>68</v>
      </c>
      <c r="BR57" s="12">
        <v>69</v>
      </c>
      <c r="BS57" s="12">
        <v>70</v>
      </c>
      <c r="BT57" s="12">
        <v>71</v>
      </c>
      <c r="BU57" s="112">
        <v>72</v>
      </c>
      <c r="BV57" s="12">
        <v>73</v>
      </c>
      <c r="BW57" s="12">
        <v>74</v>
      </c>
      <c r="BX57" s="12">
        <v>75</v>
      </c>
      <c r="BY57" s="12">
        <v>76</v>
      </c>
      <c r="BZ57" s="12">
        <v>77</v>
      </c>
      <c r="CA57" s="12">
        <v>78</v>
      </c>
      <c r="CB57" s="12">
        <v>79</v>
      </c>
      <c r="CC57" s="12">
        <v>80</v>
      </c>
      <c r="CD57" s="12">
        <v>81</v>
      </c>
      <c r="CE57" s="12">
        <v>82</v>
      </c>
      <c r="CF57" s="12">
        <v>83</v>
      </c>
      <c r="CG57" s="112">
        <v>84</v>
      </c>
      <c r="CH57" s="12">
        <v>85</v>
      </c>
      <c r="CI57" s="12">
        <v>86</v>
      </c>
      <c r="CJ57" s="12">
        <v>87</v>
      </c>
      <c r="CK57" s="12">
        <v>88</v>
      </c>
      <c r="CL57" s="12">
        <v>89</v>
      </c>
      <c r="CM57" s="12">
        <v>90</v>
      </c>
      <c r="CN57" s="12">
        <v>91</v>
      </c>
      <c r="CO57" s="12">
        <v>92</v>
      </c>
      <c r="CP57" s="12">
        <v>93</v>
      </c>
      <c r="CQ57" s="12">
        <v>94</v>
      </c>
      <c r="CR57" s="12">
        <v>95</v>
      </c>
      <c r="CS57" s="112">
        <v>96</v>
      </c>
    </row>
    <row r="58" spans="1:97" s="2" customFormat="1" x14ac:dyDescent="0.25">
      <c r="A58" s="2" t="s">
        <v>11</v>
      </c>
      <c r="B58" s="3">
        <f t="shared" ref="B58:BM58" si="69">B21</f>
        <v>42005</v>
      </c>
      <c r="C58" s="3">
        <f t="shared" si="69"/>
        <v>42036</v>
      </c>
      <c r="D58" s="3">
        <f t="shared" si="69"/>
        <v>42064</v>
      </c>
      <c r="E58" s="3">
        <f t="shared" si="69"/>
        <v>42095</v>
      </c>
      <c r="F58" s="3">
        <f t="shared" si="69"/>
        <v>42125</v>
      </c>
      <c r="G58" s="3">
        <f t="shared" si="69"/>
        <v>42156</v>
      </c>
      <c r="H58" s="3">
        <f t="shared" si="69"/>
        <v>42186</v>
      </c>
      <c r="I58" s="3">
        <f t="shared" si="69"/>
        <v>42217</v>
      </c>
      <c r="J58" s="3">
        <f t="shared" si="69"/>
        <v>42248</v>
      </c>
      <c r="K58" s="3">
        <f t="shared" si="69"/>
        <v>42278</v>
      </c>
      <c r="L58" s="3">
        <f t="shared" si="69"/>
        <v>42309</v>
      </c>
      <c r="M58" s="95">
        <f t="shared" si="69"/>
        <v>42339</v>
      </c>
      <c r="N58" s="276">
        <f t="shared" si="69"/>
        <v>42370</v>
      </c>
      <c r="O58" s="276">
        <f t="shared" si="69"/>
        <v>42401</v>
      </c>
      <c r="P58" s="276">
        <f t="shared" si="69"/>
        <v>42430</v>
      </c>
      <c r="Q58" s="276">
        <f t="shared" si="69"/>
        <v>42461</v>
      </c>
      <c r="R58" s="276">
        <f t="shared" si="69"/>
        <v>42491</v>
      </c>
      <c r="S58" s="276">
        <f t="shared" si="69"/>
        <v>42522</v>
      </c>
      <c r="T58" s="276">
        <f t="shared" si="69"/>
        <v>42552</v>
      </c>
      <c r="U58" s="276">
        <f t="shared" si="69"/>
        <v>42583</v>
      </c>
      <c r="V58" s="3">
        <f t="shared" si="69"/>
        <v>42614</v>
      </c>
      <c r="W58" s="3">
        <f t="shared" si="69"/>
        <v>42644</v>
      </c>
      <c r="X58" s="3">
        <f t="shared" si="69"/>
        <v>42675</v>
      </c>
      <c r="Y58" s="95">
        <f t="shared" si="69"/>
        <v>42705</v>
      </c>
      <c r="Z58" s="3">
        <f t="shared" si="69"/>
        <v>42752</v>
      </c>
      <c r="AA58" s="3">
        <f t="shared" si="69"/>
        <v>42783</v>
      </c>
      <c r="AB58" s="3">
        <f t="shared" si="69"/>
        <v>42811</v>
      </c>
      <c r="AC58" s="3">
        <f t="shared" si="69"/>
        <v>42842</v>
      </c>
      <c r="AD58" s="3">
        <f t="shared" si="69"/>
        <v>42872</v>
      </c>
      <c r="AE58" s="3">
        <f t="shared" si="69"/>
        <v>42903</v>
      </c>
      <c r="AF58" s="3">
        <f t="shared" si="69"/>
        <v>42933</v>
      </c>
      <c r="AG58" s="3">
        <f t="shared" si="69"/>
        <v>42964</v>
      </c>
      <c r="AH58" s="3">
        <f t="shared" si="69"/>
        <v>42995</v>
      </c>
      <c r="AI58" s="3">
        <f t="shared" si="69"/>
        <v>43025</v>
      </c>
      <c r="AJ58" s="3">
        <f t="shared" si="69"/>
        <v>43056</v>
      </c>
      <c r="AK58" s="95">
        <f t="shared" si="69"/>
        <v>43086</v>
      </c>
      <c r="AL58" s="3">
        <f t="shared" si="69"/>
        <v>43118</v>
      </c>
      <c r="AM58" s="3">
        <f t="shared" si="69"/>
        <v>43149</v>
      </c>
      <c r="AN58" s="3">
        <f t="shared" si="69"/>
        <v>43177</v>
      </c>
      <c r="AO58" s="3">
        <f t="shared" si="69"/>
        <v>43208</v>
      </c>
      <c r="AP58" s="3">
        <f t="shared" si="69"/>
        <v>43238</v>
      </c>
      <c r="AQ58" s="3">
        <f t="shared" si="69"/>
        <v>43269</v>
      </c>
      <c r="AR58" s="3">
        <f t="shared" si="69"/>
        <v>43299</v>
      </c>
      <c r="AS58" s="3">
        <f t="shared" si="69"/>
        <v>43330</v>
      </c>
      <c r="AT58" s="3">
        <f t="shared" si="69"/>
        <v>43361</v>
      </c>
      <c r="AU58" s="3">
        <f t="shared" si="69"/>
        <v>43391</v>
      </c>
      <c r="AV58" s="3">
        <f t="shared" si="69"/>
        <v>43422</v>
      </c>
      <c r="AW58" s="95">
        <f t="shared" si="69"/>
        <v>43452</v>
      </c>
      <c r="AX58" s="3">
        <f t="shared" si="69"/>
        <v>43483</v>
      </c>
      <c r="AY58" s="3">
        <f t="shared" si="69"/>
        <v>43514</v>
      </c>
      <c r="AZ58" s="3">
        <f t="shared" si="69"/>
        <v>43542</v>
      </c>
      <c r="BA58" s="3">
        <f t="shared" si="69"/>
        <v>43573</v>
      </c>
      <c r="BB58" s="3">
        <f t="shared" si="69"/>
        <v>43603</v>
      </c>
      <c r="BC58" s="3">
        <f t="shared" si="69"/>
        <v>43634</v>
      </c>
      <c r="BD58" s="3">
        <f t="shared" si="69"/>
        <v>43664</v>
      </c>
      <c r="BE58" s="3">
        <f t="shared" si="69"/>
        <v>43695</v>
      </c>
      <c r="BF58" s="3">
        <f t="shared" si="69"/>
        <v>43726</v>
      </c>
      <c r="BG58" s="3">
        <f t="shared" si="69"/>
        <v>43756</v>
      </c>
      <c r="BH58" s="3">
        <f t="shared" si="69"/>
        <v>43787</v>
      </c>
      <c r="BI58" s="95">
        <f t="shared" si="69"/>
        <v>43817</v>
      </c>
      <c r="BJ58" s="3">
        <f t="shared" si="69"/>
        <v>43848</v>
      </c>
      <c r="BK58" s="3">
        <f t="shared" si="69"/>
        <v>43879</v>
      </c>
      <c r="BL58" s="3">
        <f t="shared" si="69"/>
        <v>43908</v>
      </c>
      <c r="BM58" s="3">
        <f t="shared" si="69"/>
        <v>43939</v>
      </c>
      <c r="BN58" s="3">
        <f t="shared" ref="BN58:CS58" si="70">BN21</f>
        <v>43969</v>
      </c>
      <c r="BO58" s="3">
        <f t="shared" si="70"/>
        <v>44000</v>
      </c>
      <c r="BP58" s="3">
        <f t="shared" si="70"/>
        <v>44030</v>
      </c>
      <c r="BQ58" s="3">
        <f t="shared" si="70"/>
        <v>44061</v>
      </c>
      <c r="BR58" s="3">
        <f t="shared" si="70"/>
        <v>44092</v>
      </c>
      <c r="BS58" s="3">
        <f t="shared" si="70"/>
        <v>44122</v>
      </c>
      <c r="BT58" s="3">
        <f t="shared" si="70"/>
        <v>44153</v>
      </c>
      <c r="BU58" s="95">
        <f t="shared" si="70"/>
        <v>44183</v>
      </c>
      <c r="BV58" s="3">
        <f t="shared" si="70"/>
        <v>44214</v>
      </c>
      <c r="BW58" s="3">
        <f t="shared" si="70"/>
        <v>44245</v>
      </c>
      <c r="BX58" s="3">
        <f t="shared" si="70"/>
        <v>44273</v>
      </c>
      <c r="BY58" s="3">
        <f t="shared" si="70"/>
        <v>44304</v>
      </c>
      <c r="BZ58" s="3">
        <f t="shared" si="70"/>
        <v>44334</v>
      </c>
      <c r="CA58" s="3">
        <f t="shared" si="70"/>
        <v>44365</v>
      </c>
      <c r="CB58" s="3">
        <f t="shared" si="70"/>
        <v>44395</v>
      </c>
      <c r="CC58" s="3">
        <f t="shared" si="70"/>
        <v>44426</v>
      </c>
      <c r="CD58" s="3">
        <f t="shared" si="70"/>
        <v>44457</v>
      </c>
      <c r="CE58" s="3">
        <f t="shared" si="70"/>
        <v>44487</v>
      </c>
      <c r="CF58" s="3">
        <f t="shared" si="70"/>
        <v>44518</v>
      </c>
      <c r="CG58" s="95">
        <f t="shared" si="70"/>
        <v>44548</v>
      </c>
      <c r="CH58" s="3">
        <f t="shared" si="70"/>
        <v>44579</v>
      </c>
      <c r="CI58" s="3">
        <f t="shared" si="70"/>
        <v>44610</v>
      </c>
      <c r="CJ58" s="3">
        <f t="shared" si="70"/>
        <v>44638</v>
      </c>
      <c r="CK58" s="3">
        <f t="shared" si="70"/>
        <v>44669</v>
      </c>
      <c r="CL58" s="3">
        <f t="shared" si="70"/>
        <v>44699</v>
      </c>
      <c r="CM58" s="3">
        <f t="shared" si="70"/>
        <v>44730</v>
      </c>
      <c r="CN58" s="3">
        <f t="shared" si="70"/>
        <v>44760</v>
      </c>
      <c r="CO58" s="3">
        <f t="shared" si="70"/>
        <v>44791</v>
      </c>
      <c r="CP58" s="3">
        <f t="shared" si="70"/>
        <v>44822</v>
      </c>
      <c r="CQ58" s="3">
        <f t="shared" si="70"/>
        <v>44852</v>
      </c>
      <c r="CR58" s="3">
        <f t="shared" si="70"/>
        <v>44883</v>
      </c>
      <c r="CS58" s="95">
        <f t="shared" si="70"/>
        <v>44913</v>
      </c>
    </row>
    <row r="59" spans="1:97" s="19" customFormat="1" x14ac:dyDescent="0.25">
      <c r="A59" s="19" t="s">
        <v>4</v>
      </c>
      <c r="B59" s="19">
        <f t="shared" ref="B59:B66" si="71">IFERROR(B48/B33,"")</f>
        <v>0.73076923076923073</v>
      </c>
      <c r="C59" s="19">
        <f t="shared" ref="C59:Y59" si="72">IFERROR(C48/C33,"")</f>
        <v>0.52631578947368418</v>
      </c>
      <c r="D59" s="19">
        <f t="shared" si="72"/>
        <v>0.65079365079365081</v>
      </c>
      <c r="E59" s="19">
        <f t="shared" si="72"/>
        <v>0.75714285714285712</v>
      </c>
      <c r="F59" s="19">
        <f t="shared" si="72"/>
        <v>0.83098591549295775</v>
      </c>
      <c r="G59" s="19">
        <f t="shared" si="72"/>
        <v>0.76056338028169013</v>
      </c>
      <c r="H59" s="19">
        <f t="shared" si="72"/>
        <v>0.68421052631578949</v>
      </c>
      <c r="I59" s="19">
        <f t="shared" si="72"/>
        <v>0.61842105263157898</v>
      </c>
      <c r="J59" s="19">
        <f t="shared" si="72"/>
        <v>0.8441558441558441</v>
      </c>
      <c r="K59" s="19">
        <f t="shared" si="72"/>
        <v>0.79220779220779225</v>
      </c>
      <c r="L59" s="19">
        <f t="shared" si="72"/>
        <v>0.73972602739726023</v>
      </c>
      <c r="M59" s="107">
        <f t="shared" si="72"/>
        <v>0.75</v>
      </c>
      <c r="N59" s="270">
        <f t="shared" si="72"/>
        <v>0.38461538461538464</v>
      </c>
      <c r="O59" s="270">
        <f t="shared" si="72"/>
        <v>0.35344827586206895</v>
      </c>
      <c r="P59" s="270">
        <f t="shared" si="72"/>
        <v>0.55084745762711862</v>
      </c>
      <c r="Q59" s="270">
        <f t="shared" si="72"/>
        <v>0.4358974358974359</v>
      </c>
      <c r="R59" s="270">
        <f t="shared" si="72"/>
        <v>0.44642857142857145</v>
      </c>
      <c r="S59" s="270">
        <f t="shared" si="72"/>
        <v>0.59813084112149528</v>
      </c>
      <c r="T59" s="270">
        <f t="shared" si="72"/>
        <v>0.46464646464646464</v>
      </c>
      <c r="U59" s="270">
        <f t="shared" si="72"/>
        <v>0.48958333333333331</v>
      </c>
      <c r="V59" s="19">
        <f t="shared" si="72"/>
        <v>0.54255319148936165</v>
      </c>
      <c r="W59" s="19">
        <f t="shared" si="72"/>
        <v>0.45161290322580644</v>
      </c>
      <c r="X59" s="19">
        <f t="shared" si="72"/>
        <v>0.46666666666666667</v>
      </c>
      <c r="Y59" s="107">
        <f t="shared" si="72"/>
        <v>0.61445783132530118</v>
      </c>
      <c r="Z59" s="19">
        <f t="shared" ref="Z59:CK59" si="73">IFERROR(Z48/Z33,"")</f>
        <v>0.55862068965517242</v>
      </c>
      <c r="AA59" s="19">
        <f t="shared" si="73"/>
        <v>0.69930069930069927</v>
      </c>
      <c r="AB59" s="19">
        <f t="shared" si="73"/>
        <v>0.74125874125874125</v>
      </c>
      <c r="AC59" s="19">
        <f t="shared" si="73"/>
        <v>0.51870748299319724</v>
      </c>
      <c r="AD59" s="19">
        <f t="shared" si="73"/>
        <v>0.43500866551126516</v>
      </c>
      <c r="AE59" s="19">
        <f t="shared" si="73"/>
        <v>0.42363636363636364</v>
      </c>
      <c r="AF59" s="19">
        <f t="shared" si="73"/>
        <v>0.35039370078740156</v>
      </c>
      <c r="AG59" s="19">
        <f t="shared" si="73"/>
        <v>0.33980870285951137</v>
      </c>
      <c r="AH59" s="19">
        <f t="shared" si="73"/>
        <v>0.34320678988810643</v>
      </c>
      <c r="AI59" s="19">
        <f t="shared" si="73"/>
        <v>0.3466388577869875</v>
      </c>
      <c r="AJ59" s="19">
        <f t="shared" si="73"/>
        <v>0.35010524636485735</v>
      </c>
      <c r="AK59" s="107">
        <f t="shared" si="73"/>
        <v>0.35360629882850592</v>
      </c>
      <c r="AL59" s="19">
        <f t="shared" si="73"/>
        <v>0.50022680412371123</v>
      </c>
      <c r="AM59" s="19">
        <f t="shared" si="73"/>
        <v>0.5728749999999998</v>
      </c>
      <c r="AN59" s="19">
        <f t="shared" si="73"/>
        <v>0.50389705882352942</v>
      </c>
      <c r="AO59" s="19">
        <f t="shared" si="73"/>
        <v>0.54287642498860023</v>
      </c>
      <c r="AP59" s="19">
        <f t="shared" si="73"/>
        <v>0.36138039215686268</v>
      </c>
      <c r="AQ59" s="19">
        <f t="shared" si="73"/>
        <v>0.35424612053410315</v>
      </c>
      <c r="AR59" s="19">
        <f t="shared" si="73"/>
        <v>0.32869349845201251</v>
      </c>
      <c r="AS59" s="19">
        <f t="shared" si="73"/>
        <v>0.32944396284829736</v>
      </c>
      <c r="AT59" s="19">
        <f t="shared" si="73"/>
        <v>0.33273840247678033</v>
      </c>
      <c r="AU59" s="19">
        <f t="shared" si="73"/>
        <v>0.33350395120743048</v>
      </c>
      <c r="AV59" s="19">
        <f t="shared" si="73"/>
        <v>0.33683899071950474</v>
      </c>
      <c r="AW59" s="107">
        <f t="shared" si="73"/>
        <v>0.34020738062669981</v>
      </c>
      <c r="AX59" s="19">
        <f t="shared" si="73"/>
        <v>0.51192783505154638</v>
      </c>
      <c r="AY59" s="19">
        <f t="shared" si="73"/>
        <v>0.58490624999999985</v>
      </c>
      <c r="AZ59" s="19">
        <f t="shared" si="73"/>
        <v>0.5478238095238096</v>
      </c>
      <c r="BA59" s="19">
        <f t="shared" si="73"/>
        <v>0.58328845576473498</v>
      </c>
      <c r="BB59" s="19">
        <f t="shared" si="73"/>
        <v>0.37563394708994702</v>
      </c>
      <c r="BC59" s="19">
        <f t="shared" si="73"/>
        <v>0.36638560327198355</v>
      </c>
      <c r="BD59" s="19">
        <f t="shared" si="73"/>
        <v>0.33742596491228083</v>
      </c>
      <c r="BE59" s="19">
        <f t="shared" si="73"/>
        <v>0.33827649122807035</v>
      </c>
      <c r="BF59" s="19">
        <f t="shared" si="73"/>
        <v>0.34165925614035109</v>
      </c>
      <c r="BG59" s="19">
        <f t="shared" si="73"/>
        <v>0.34252687803508791</v>
      </c>
      <c r="BH59" s="19">
        <f t="shared" si="73"/>
        <v>0.34595214681543873</v>
      </c>
      <c r="BI59" s="107">
        <f t="shared" si="73"/>
        <v>0.35111435724696316</v>
      </c>
      <c r="BJ59" s="19">
        <f t="shared" si="73"/>
        <v>0.50716082474226798</v>
      </c>
      <c r="BK59" s="19">
        <f t="shared" si="73"/>
        <v>0.57789374999999987</v>
      </c>
      <c r="BL59" s="19">
        <f t="shared" si="73"/>
        <v>0.55361499999999997</v>
      </c>
      <c r="BM59" s="19">
        <f t="shared" si="73"/>
        <v>0.59696103855297178</v>
      </c>
      <c r="BN59" s="19">
        <f t="shared" si="73"/>
        <v>0.3789238044444444</v>
      </c>
      <c r="BO59" s="19">
        <f t="shared" si="73"/>
        <v>0.36921304343558276</v>
      </c>
      <c r="BP59" s="19">
        <f t="shared" si="73"/>
        <v>0.34214455578947389</v>
      </c>
      <c r="BQ59" s="19">
        <f t="shared" si="73"/>
        <v>0.34304653894736864</v>
      </c>
      <c r="BR59" s="19">
        <f t="shared" si="73"/>
        <v>0.35141808593684226</v>
      </c>
      <c r="BS59" s="19">
        <f t="shared" si="73"/>
        <v>0.35233819895621071</v>
      </c>
      <c r="BT59" s="19">
        <f t="shared" si="73"/>
        <v>0.3558615809457728</v>
      </c>
      <c r="BU59" s="107">
        <f t="shared" si="73"/>
        <v>0.36122589840088448</v>
      </c>
      <c r="BV59" s="19">
        <f t="shared" si="73"/>
        <v>0.50370885175968716</v>
      </c>
      <c r="BW59" s="19">
        <f t="shared" si="73"/>
        <v>0.57281573275862052</v>
      </c>
      <c r="BX59" s="19">
        <f t="shared" si="73"/>
        <v>0.5578086206896552</v>
      </c>
      <c r="BY59" s="19">
        <f t="shared" si="73"/>
        <v>0.60320681229617767</v>
      </c>
      <c r="BZ59" s="19">
        <f t="shared" si="73"/>
        <v>0.38983927908045968</v>
      </c>
      <c r="CA59" s="19">
        <f t="shared" si="73"/>
        <v>0.37979366424370631</v>
      </c>
      <c r="CB59" s="19">
        <f t="shared" si="73"/>
        <v>0.35177069357531782</v>
      </c>
      <c r="CC59" s="19">
        <f t="shared" si="73"/>
        <v>0.35458861337205105</v>
      </c>
      <c r="CD59" s="19">
        <f t="shared" si="73"/>
        <v>0.36320336769887501</v>
      </c>
      <c r="CE59" s="19">
        <f t="shared" si="73"/>
        <v>0.36417424557448447</v>
      </c>
      <c r="CF59" s="19">
        <f t="shared" si="73"/>
        <v>0.36878696108994413</v>
      </c>
      <c r="CG59" s="107">
        <f t="shared" si="73"/>
        <v>0.37939564924961711</v>
      </c>
      <c r="CH59" s="19">
        <f t="shared" si="73"/>
        <v>0.50109372071227742</v>
      </c>
      <c r="CI59" s="19">
        <f t="shared" si="73"/>
        <v>0.5689687499999998</v>
      </c>
      <c r="CJ59" s="19">
        <f t="shared" si="73"/>
        <v>0.56098560606060599</v>
      </c>
      <c r="CK59" s="19">
        <f t="shared" si="73"/>
        <v>0.60793845907133359</v>
      </c>
      <c r="CL59" s="19">
        <f t="shared" ref="CL59:CS59" si="74">IFERROR(CL48/CL33,"")</f>
        <v>0.38865781441077435</v>
      </c>
      <c r="CM59" s="19">
        <f t="shared" si="74"/>
        <v>0.37835852243167867</v>
      </c>
      <c r="CN59" s="19">
        <f t="shared" si="74"/>
        <v>0.34951980401913896</v>
      </c>
      <c r="CO59" s="19">
        <f t="shared" si="74"/>
        <v>0.35240888340669885</v>
      </c>
      <c r="CP59" s="19">
        <f t="shared" si="74"/>
        <v>0.36091148627712943</v>
      </c>
      <c r="CQ59" s="19">
        <f t="shared" si="74"/>
        <v>0.36391757915804418</v>
      </c>
      <c r="CR59" s="19">
        <f t="shared" si="74"/>
        <v>0.37385187151824162</v>
      </c>
      <c r="CS59" s="107">
        <f t="shared" si="74"/>
        <v>0.38482788866124751</v>
      </c>
    </row>
    <row r="60" spans="1:97" s="19" customFormat="1" x14ac:dyDescent="0.25">
      <c r="A60" s="19" t="s">
        <v>5</v>
      </c>
      <c r="B60" s="19">
        <f t="shared" si="71"/>
        <v>0.28110599078341014</v>
      </c>
      <c r="C60" s="19">
        <f t="shared" ref="C60:Y60" si="75">IFERROR(C49/C34,"")</f>
        <v>0.34123222748815168</v>
      </c>
      <c r="D60" s="19">
        <f t="shared" si="75"/>
        <v>0.30973451327433627</v>
      </c>
      <c r="E60" s="19">
        <f t="shared" si="75"/>
        <v>0.28620689655172415</v>
      </c>
      <c r="F60" s="19">
        <f t="shared" si="75"/>
        <v>0.33829787234042552</v>
      </c>
      <c r="G60" s="19">
        <f t="shared" si="75"/>
        <v>0.40836653386454186</v>
      </c>
      <c r="H60" s="19">
        <f t="shared" si="75"/>
        <v>0.4859437751004016</v>
      </c>
      <c r="I60" s="19">
        <f t="shared" si="75"/>
        <v>0.35860655737704916</v>
      </c>
      <c r="J60" s="19">
        <f t="shared" si="75"/>
        <v>0.46864111498257838</v>
      </c>
      <c r="K60" s="19">
        <f t="shared" si="75"/>
        <v>0.43534482758620691</v>
      </c>
      <c r="L60" s="19">
        <f t="shared" si="75"/>
        <v>0.46708074534161492</v>
      </c>
      <c r="M60" s="107">
        <f t="shared" si="75"/>
        <v>0.46621621621621623</v>
      </c>
      <c r="N60" s="270">
        <f t="shared" si="75"/>
        <v>0.28780487804878047</v>
      </c>
      <c r="O60" s="270">
        <f t="shared" si="75"/>
        <v>0.32142857142857145</v>
      </c>
      <c r="P60" s="270">
        <f t="shared" si="75"/>
        <v>0.44070278184480233</v>
      </c>
      <c r="Q60" s="270">
        <f t="shared" si="75"/>
        <v>0.44770642201834865</v>
      </c>
      <c r="R60" s="270">
        <f t="shared" si="75"/>
        <v>0.3997326203208556</v>
      </c>
      <c r="S60" s="270">
        <f t="shared" si="75"/>
        <v>0.44307692307692309</v>
      </c>
      <c r="T60" s="270">
        <f t="shared" si="75"/>
        <v>0.38768898488120951</v>
      </c>
      <c r="U60" s="270">
        <f t="shared" si="75"/>
        <v>0.38878326996197721</v>
      </c>
      <c r="V60" s="19">
        <f t="shared" si="75"/>
        <v>0.43725335438042623</v>
      </c>
      <c r="W60" s="19">
        <f t="shared" si="75"/>
        <v>0.36593591905564926</v>
      </c>
      <c r="X60" s="19">
        <f t="shared" si="75"/>
        <v>0.31021341463414637</v>
      </c>
      <c r="Y60" s="107">
        <f t="shared" si="75"/>
        <v>0.51703406813627251</v>
      </c>
      <c r="Z60" s="19">
        <f t="shared" ref="Z60:CK60" si="76">IFERROR(Z49/Z34,"")</f>
        <v>0.3143418467583497</v>
      </c>
      <c r="AA60" s="19">
        <f t="shared" si="76"/>
        <v>0.31100478468899523</v>
      </c>
      <c r="AB60" s="19">
        <f t="shared" si="76"/>
        <v>0.49208992506244797</v>
      </c>
      <c r="AC60" s="19">
        <f t="shared" si="76"/>
        <v>0.48988285410010651</v>
      </c>
      <c r="AD60" s="19">
        <f t="shared" si="76"/>
        <v>0.4593147751605996</v>
      </c>
      <c r="AE60" s="19">
        <f t="shared" si="76"/>
        <v>0.53232382061735584</v>
      </c>
      <c r="AF60" s="19">
        <f t="shared" si="76"/>
        <v>0.44282029234737746</v>
      </c>
      <c r="AG60" s="19">
        <f t="shared" si="76"/>
        <v>0.36567690997778579</v>
      </c>
      <c r="AH60" s="19">
        <f t="shared" si="76"/>
        <v>0.37054745055271199</v>
      </c>
      <c r="AI60" s="19">
        <f t="shared" si="76"/>
        <v>0.37451261437444727</v>
      </c>
      <c r="AJ60" s="19">
        <f t="shared" si="76"/>
        <v>0.37731499227069537</v>
      </c>
      <c r="AK60" s="107">
        <f t="shared" si="76"/>
        <v>0.38186449113524451</v>
      </c>
      <c r="AL60" s="19">
        <f t="shared" si="76"/>
        <v>0.19024297462869569</v>
      </c>
      <c r="AM60" s="19">
        <f t="shared" si="76"/>
        <v>0.25916188535035783</v>
      </c>
      <c r="AN60" s="19">
        <f t="shared" si="76"/>
        <v>0.51223087363998321</v>
      </c>
      <c r="AO60" s="19">
        <f t="shared" si="76"/>
        <v>0.39333320153311718</v>
      </c>
      <c r="AP60" s="19">
        <f t="shared" si="76"/>
        <v>0.41096461740198309</v>
      </c>
      <c r="AQ60" s="19">
        <f t="shared" si="76"/>
        <v>0.59630097696427597</v>
      </c>
      <c r="AR60" s="19">
        <f t="shared" si="76"/>
        <v>0.34275130944186771</v>
      </c>
      <c r="AS60" s="19">
        <f t="shared" si="76"/>
        <v>0.34597224214971445</v>
      </c>
      <c r="AT60" s="19">
        <f t="shared" si="76"/>
        <v>0.34957239200761847</v>
      </c>
      <c r="AU60" s="19">
        <f t="shared" si="76"/>
        <v>0.35173962708561257</v>
      </c>
      <c r="AV60" s="19">
        <f t="shared" si="76"/>
        <v>0.35516201130238606</v>
      </c>
      <c r="AW60" s="107">
        <f t="shared" si="76"/>
        <v>0.35871933702739056</v>
      </c>
      <c r="AX60" s="19">
        <f t="shared" si="76"/>
        <v>0.19228341249639849</v>
      </c>
      <c r="AY60" s="19">
        <f t="shared" si="76"/>
        <v>0.26001095123267881</v>
      </c>
      <c r="AZ60" s="19">
        <f t="shared" si="76"/>
        <v>0.54366520331137291</v>
      </c>
      <c r="BA60" s="19">
        <f t="shared" si="76"/>
        <v>0.41881008094216599</v>
      </c>
      <c r="BB60" s="19">
        <f t="shared" si="76"/>
        <v>0.43498854645496904</v>
      </c>
      <c r="BC60" s="19">
        <f t="shared" si="76"/>
        <v>0.63540576309528041</v>
      </c>
      <c r="BD60" s="19">
        <f t="shared" si="76"/>
        <v>0.35833094305573071</v>
      </c>
      <c r="BE60" s="19">
        <f t="shared" si="76"/>
        <v>0.36191896878316093</v>
      </c>
      <c r="BF60" s="19">
        <f t="shared" si="76"/>
        <v>0.36557800035830085</v>
      </c>
      <c r="BG60" s="19">
        <f t="shared" si="76"/>
        <v>0.36792343814321127</v>
      </c>
      <c r="BH60" s="19">
        <f t="shared" si="76"/>
        <v>0.37160155113381016</v>
      </c>
      <c r="BI60" s="107">
        <f t="shared" si="76"/>
        <v>0.3753093370159874</v>
      </c>
      <c r="BJ60" s="19">
        <f t="shared" si="76"/>
        <v>0.19317782024626845</v>
      </c>
      <c r="BK60" s="19">
        <f t="shared" si="76"/>
        <v>0.26230515179569303</v>
      </c>
      <c r="BL60" s="19">
        <f t="shared" si="76"/>
        <v>0.5428397932448642</v>
      </c>
      <c r="BM60" s="19">
        <f t="shared" si="76"/>
        <v>0.42097344135166609</v>
      </c>
      <c r="BN60" s="19">
        <f t="shared" si="76"/>
        <v>0.43716711526644997</v>
      </c>
      <c r="BO60" s="19">
        <f t="shared" si="76"/>
        <v>0.6420573651064555</v>
      </c>
      <c r="BP60" s="19">
        <f t="shared" si="76"/>
        <v>0.36439561302427448</v>
      </c>
      <c r="BQ60" s="19">
        <f t="shared" si="76"/>
        <v>0.36804705044642411</v>
      </c>
      <c r="BR60" s="19">
        <f t="shared" si="76"/>
        <v>0.37427631434647302</v>
      </c>
      <c r="BS60" s="19">
        <f t="shared" si="76"/>
        <v>0.37663089883812295</v>
      </c>
      <c r="BT60" s="19">
        <f t="shared" si="76"/>
        <v>0.38041127932473034</v>
      </c>
      <c r="BU60" s="107">
        <f t="shared" si="76"/>
        <v>0.38423243465563323</v>
      </c>
      <c r="BV60" s="19">
        <f t="shared" si="76"/>
        <v>0.19744879271863883</v>
      </c>
      <c r="BW60" s="19">
        <f t="shared" si="76"/>
        <v>0.26926009911147136</v>
      </c>
      <c r="BX60" s="19">
        <f t="shared" si="76"/>
        <v>0.5502625820573368</v>
      </c>
      <c r="BY60" s="19">
        <f t="shared" si="76"/>
        <v>0.42746521370522178</v>
      </c>
      <c r="BZ60" s="19">
        <f t="shared" si="76"/>
        <v>0.44378082875632174</v>
      </c>
      <c r="CA60" s="19">
        <f t="shared" si="76"/>
        <v>0.64979308089600185</v>
      </c>
      <c r="CB60" s="19">
        <f t="shared" si="76"/>
        <v>0.37069789912477075</v>
      </c>
      <c r="CC60" s="19">
        <f t="shared" si="76"/>
        <v>0.37922161000039195</v>
      </c>
      <c r="CD60" s="19">
        <f t="shared" si="76"/>
        <v>0.38567381883653029</v>
      </c>
      <c r="CE60" s="19">
        <f t="shared" si="76"/>
        <v>0.38804712968396549</v>
      </c>
      <c r="CF60" s="19">
        <f t="shared" si="76"/>
        <v>0.39443042635530057</v>
      </c>
      <c r="CG60" s="107">
        <f t="shared" si="76"/>
        <v>0.39839999915836483</v>
      </c>
      <c r="CH60" s="19">
        <f t="shared" si="76"/>
        <v>0.19701804678162277</v>
      </c>
      <c r="CI60" s="19">
        <f t="shared" si="76"/>
        <v>0.26812859524990612</v>
      </c>
      <c r="CJ60" s="19">
        <f t="shared" si="76"/>
        <v>0.55100057479304831</v>
      </c>
      <c r="CK60" s="19">
        <f t="shared" si="76"/>
        <v>0.42768277767917812</v>
      </c>
      <c r="CL60" s="19">
        <f t="shared" ref="CL60:CS60" si="77">IFERROR(CL49/CL34,"")</f>
        <v>0.44407797170909452</v>
      </c>
      <c r="CM60" s="19">
        <f t="shared" si="77"/>
        <v>0.65106636782784344</v>
      </c>
      <c r="CN60" s="19">
        <f t="shared" si="77"/>
        <v>0.37060822383409503</v>
      </c>
      <c r="CO60" s="19">
        <f t="shared" si="77"/>
        <v>0.3791538128994979</v>
      </c>
      <c r="CP60" s="19">
        <f t="shared" si="77"/>
        <v>0.38558144176629555</v>
      </c>
      <c r="CQ60" s="19">
        <f t="shared" si="77"/>
        <v>0.39300414333849648</v>
      </c>
      <c r="CR60" s="19">
        <f t="shared" si="77"/>
        <v>0.40224869355288517</v>
      </c>
      <c r="CS60" s="107">
        <f t="shared" si="77"/>
        <v>0.40629727871198124</v>
      </c>
    </row>
    <row r="61" spans="1:97" s="19" customFormat="1" x14ac:dyDescent="0.25">
      <c r="A61" s="19" t="s">
        <v>6</v>
      </c>
      <c r="B61" s="19">
        <f t="shared" si="71"/>
        <v>0.26044226044226043</v>
      </c>
      <c r="C61" s="19">
        <f t="shared" ref="C61:Y61" si="78">IFERROR(C50/C35,"")</f>
        <v>0.24537037037037038</v>
      </c>
      <c r="D61" s="19">
        <f t="shared" si="78"/>
        <v>0.34134615384615385</v>
      </c>
      <c r="E61" s="19">
        <f t="shared" si="78"/>
        <v>0.31180400890868598</v>
      </c>
      <c r="F61" s="19">
        <f t="shared" si="78"/>
        <v>0.28774422735346361</v>
      </c>
      <c r="G61" s="19">
        <f t="shared" si="78"/>
        <v>0.33710407239819007</v>
      </c>
      <c r="H61" s="19">
        <f t="shared" si="78"/>
        <v>0.34782608695652173</v>
      </c>
      <c r="I61" s="19">
        <f t="shared" si="78"/>
        <v>0.26938775510204083</v>
      </c>
      <c r="J61" s="19">
        <f t="shared" si="78"/>
        <v>0.36864406779661019</v>
      </c>
      <c r="K61" s="19">
        <f t="shared" si="78"/>
        <v>0.35802469135802467</v>
      </c>
      <c r="L61" s="19">
        <f t="shared" si="78"/>
        <v>0.26769911504424782</v>
      </c>
      <c r="M61" s="107">
        <f t="shared" si="78"/>
        <v>0.41397153945666237</v>
      </c>
      <c r="N61" s="270">
        <f t="shared" si="78"/>
        <v>0.17627118644067796</v>
      </c>
      <c r="O61" s="270">
        <f t="shared" si="78"/>
        <v>0.27317073170731709</v>
      </c>
      <c r="P61" s="270">
        <f t="shared" si="78"/>
        <v>0.25520833333333331</v>
      </c>
      <c r="Q61" s="270">
        <f t="shared" si="78"/>
        <v>0.25</v>
      </c>
      <c r="R61" s="270">
        <f t="shared" si="78"/>
        <v>0.29779411764705882</v>
      </c>
      <c r="S61" s="270">
        <f t="shared" si="78"/>
        <v>0.31478968792401629</v>
      </c>
      <c r="T61" s="270">
        <f t="shared" si="78"/>
        <v>0.23255813953488372</v>
      </c>
      <c r="U61" s="270">
        <f t="shared" si="78"/>
        <v>0.24945295404814005</v>
      </c>
      <c r="V61" s="19">
        <f t="shared" si="78"/>
        <v>0.29750479846449135</v>
      </c>
      <c r="W61" s="19">
        <f t="shared" si="78"/>
        <v>0.23832145684877276</v>
      </c>
      <c r="X61" s="19">
        <f t="shared" si="78"/>
        <v>0.26593033135089211</v>
      </c>
      <c r="Y61" s="107">
        <f t="shared" si="78"/>
        <v>0.29202168861347794</v>
      </c>
      <c r="Z61" s="19">
        <f t="shared" ref="Z61:CK61" si="79">IFERROR(Z50/Z35,"")</f>
        <v>0.14581939799331103</v>
      </c>
      <c r="AA61" s="19">
        <f t="shared" si="79"/>
        <v>0.23031496062992127</v>
      </c>
      <c r="AB61" s="19">
        <f t="shared" si="79"/>
        <v>0.26346153846153847</v>
      </c>
      <c r="AC61" s="19">
        <f t="shared" si="79"/>
        <v>0.22625215889464595</v>
      </c>
      <c r="AD61" s="19">
        <f t="shared" si="79"/>
        <v>0.22756410256410256</v>
      </c>
      <c r="AE61" s="19">
        <f t="shared" si="79"/>
        <v>0.2209695603156708</v>
      </c>
      <c r="AF61" s="19">
        <f t="shared" si="79"/>
        <v>0.14252199413489736</v>
      </c>
      <c r="AG61" s="19">
        <f t="shared" si="79"/>
        <v>0.18915838542893476</v>
      </c>
      <c r="AH61" s="19">
        <f t="shared" si="79"/>
        <v>0.19063147705692782</v>
      </c>
      <c r="AI61" s="19">
        <f t="shared" si="79"/>
        <v>0.19225778653670017</v>
      </c>
      <c r="AJ61" s="19">
        <f t="shared" si="79"/>
        <v>0.19412045659899996</v>
      </c>
      <c r="AK61" s="107">
        <f t="shared" si="79"/>
        <v>0.19627914402942809</v>
      </c>
      <c r="AL61" s="19">
        <f t="shared" si="79"/>
        <v>0.15136261466565856</v>
      </c>
      <c r="AM61" s="19">
        <f t="shared" si="79"/>
        <v>0.15751843361711265</v>
      </c>
      <c r="AN61" s="19">
        <f t="shared" si="79"/>
        <v>0.32467340718734494</v>
      </c>
      <c r="AO61" s="19">
        <f t="shared" si="79"/>
        <v>0.25063646203630358</v>
      </c>
      <c r="AP61" s="19">
        <f t="shared" si="79"/>
        <v>0.20905810498904365</v>
      </c>
      <c r="AQ61" s="19">
        <f t="shared" si="79"/>
        <v>0.20413629658424343</v>
      </c>
      <c r="AR61" s="19">
        <f t="shared" si="79"/>
        <v>0.21477199935329649</v>
      </c>
      <c r="AS61" s="19">
        <f t="shared" si="79"/>
        <v>0.21790812624680794</v>
      </c>
      <c r="AT61" s="19">
        <f t="shared" si="79"/>
        <v>0.21828929742087616</v>
      </c>
      <c r="AU61" s="19">
        <f t="shared" si="79"/>
        <v>0.22071000520377732</v>
      </c>
      <c r="AV61" s="19">
        <f t="shared" si="79"/>
        <v>0.22384998724017932</v>
      </c>
      <c r="AW61" s="107">
        <f t="shared" si="79"/>
        <v>0.22430168500392281</v>
      </c>
      <c r="AX61" s="19">
        <f t="shared" si="79"/>
        <v>0.15391082452167945</v>
      </c>
      <c r="AY61" s="19">
        <f t="shared" si="79"/>
        <v>0.16009591218684924</v>
      </c>
      <c r="AZ61" s="19">
        <f t="shared" si="79"/>
        <v>0.34889670943419721</v>
      </c>
      <c r="BA61" s="19">
        <f t="shared" si="79"/>
        <v>0.26392789265004696</v>
      </c>
      <c r="BB61" s="19">
        <f t="shared" si="79"/>
        <v>0.21691557952163079</v>
      </c>
      <c r="BC61" s="19">
        <f t="shared" si="79"/>
        <v>0.21240299844919433</v>
      </c>
      <c r="BD61" s="19">
        <f t="shared" si="79"/>
        <v>0.22324888469152601</v>
      </c>
      <c r="BE61" s="19">
        <f t="shared" si="79"/>
        <v>0.2247594191671331</v>
      </c>
      <c r="BF61" s="19">
        <f t="shared" si="79"/>
        <v>0.22709178479848563</v>
      </c>
      <c r="BG61" s="19">
        <f t="shared" si="79"/>
        <v>0.22913699789891148</v>
      </c>
      <c r="BH61" s="19">
        <f t="shared" si="79"/>
        <v>0.23071095345273743</v>
      </c>
      <c r="BI61" s="107">
        <f t="shared" si="79"/>
        <v>0.23311595505355706</v>
      </c>
      <c r="BJ61" s="19">
        <f t="shared" si="79"/>
        <v>0.15387284269714671</v>
      </c>
      <c r="BK61" s="19">
        <f t="shared" si="79"/>
        <v>0.16025747245997718</v>
      </c>
      <c r="BL61" s="19">
        <f t="shared" si="79"/>
        <v>0.34799198594006192</v>
      </c>
      <c r="BM61" s="19">
        <f t="shared" si="79"/>
        <v>0.26565389989217025</v>
      </c>
      <c r="BN61" s="19">
        <f t="shared" si="79"/>
        <v>0.21885159130065238</v>
      </c>
      <c r="BO61" s="19">
        <f t="shared" si="79"/>
        <v>0.21435363694332454</v>
      </c>
      <c r="BP61" s="19">
        <f t="shared" si="79"/>
        <v>0.22675310158621087</v>
      </c>
      <c r="BQ61" s="19">
        <f t="shared" si="79"/>
        <v>0.22880650840148783</v>
      </c>
      <c r="BR61" s="19">
        <f t="shared" si="79"/>
        <v>0.23294945836276937</v>
      </c>
      <c r="BS61" s="19">
        <f t="shared" si="79"/>
        <v>0.23437331805891687</v>
      </c>
      <c r="BT61" s="19">
        <f t="shared" si="79"/>
        <v>0.23647292623316973</v>
      </c>
      <c r="BU61" s="107">
        <f t="shared" si="79"/>
        <v>0.23890127297308775</v>
      </c>
      <c r="BV61" s="19">
        <f t="shared" si="79"/>
        <v>0.15650719807894634</v>
      </c>
      <c r="BW61" s="19">
        <f t="shared" si="79"/>
        <v>0.16322881046162438</v>
      </c>
      <c r="BX61" s="19">
        <f t="shared" si="79"/>
        <v>0.35319938759056052</v>
      </c>
      <c r="BY61" s="19">
        <f t="shared" si="79"/>
        <v>0.2701559833418759</v>
      </c>
      <c r="BZ61" s="19">
        <f t="shared" si="79"/>
        <v>0.22308498405200308</v>
      </c>
      <c r="CA61" s="19">
        <f t="shared" si="79"/>
        <v>0.21861086349871731</v>
      </c>
      <c r="CB61" s="19">
        <f t="shared" si="79"/>
        <v>0.2311236243974335</v>
      </c>
      <c r="CC61" s="19">
        <f t="shared" si="79"/>
        <v>0.23594328073533732</v>
      </c>
      <c r="CD61" s="19">
        <f t="shared" si="79"/>
        <v>0.2402357651616201</v>
      </c>
      <c r="CE61" s="19">
        <f t="shared" si="79"/>
        <v>0.24169837163675878</v>
      </c>
      <c r="CF61" s="19">
        <f t="shared" si="79"/>
        <v>0.24526624316808029</v>
      </c>
      <c r="CG61" s="107">
        <f t="shared" si="79"/>
        <v>0.24778503146942124</v>
      </c>
      <c r="CH61" s="19">
        <f t="shared" si="79"/>
        <v>0.15647647777420076</v>
      </c>
      <c r="CI61" s="19">
        <f t="shared" si="79"/>
        <v>0.16312968474240086</v>
      </c>
      <c r="CJ61" s="19">
        <f t="shared" si="79"/>
        <v>0.35356822431888102</v>
      </c>
      <c r="CK61" s="19">
        <f t="shared" si="79"/>
        <v>0.27014282319029181</v>
      </c>
      <c r="CL61" s="19">
        <f t="shared" ref="CL61:CS61" si="80">IFERROR(CL50/CL35,"")</f>
        <v>0.22284640179634715</v>
      </c>
      <c r="CM61" s="19">
        <f t="shared" si="80"/>
        <v>0.21833646274213639</v>
      </c>
      <c r="CN61" s="19">
        <f t="shared" si="80"/>
        <v>0.23089592036166745</v>
      </c>
      <c r="CO61" s="19">
        <f t="shared" si="80"/>
        <v>0.23572959635833482</v>
      </c>
      <c r="CP61" s="19">
        <f t="shared" si="80"/>
        <v>0.24000295216983722</v>
      </c>
      <c r="CQ61" s="19">
        <f t="shared" si="80"/>
        <v>0.24433639650308914</v>
      </c>
      <c r="CR61" s="19">
        <f t="shared" si="80"/>
        <v>0.24994823589299506</v>
      </c>
      <c r="CS61" s="107">
        <f t="shared" si="80"/>
        <v>0.25251549612137236</v>
      </c>
    </row>
    <row r="62" spans="1:97" s="19" customFormat="1" x14ac:dyDescent="0.25">
      <c r="A62" s="19" t="s">
        <v>7</v>
      </c>
      <c r="B62" s="19">
        <f t="shared" si="71"/>
        <v>0.21869488536155202</v>
      </c>
      <c r="C62" s="19">
        <f t="shared" ref="C62:Y62" si="81">IFERROR(C51/C36,"")</f>
        <v>0.15064935064935064</v>
      </c>
      <c r="D62" s="19">
        <f t="shared" si="81"/>
        <v>0.21917808219178081</v>
      </c>
      <c r="E62" s="19">
        <f t="shared" si="81"/>
        <v>0.17944535073409462</v>
      </c>
      <c r="F62" s="19">
        <f t="shared" si="81"/>
        <v>0.25515947467166977</v>
      </c>
      <c r="G62" s="19">
        <f t="shared" si="81"/>
        <v>0.31846344485749689</v>
      </c>
      <c r="H62" s="19">
        <f t="shared" si="81"/>
        <v>0.28192771084337348</v>
      </c>
      <c r="I62" s="19">
        <f t="shared" si="81"/>
        <v>0.19347037484885127</v>
      </c>
      <c r="J62" s="19">
        <f t="shared" si="81"/>
        <v>0.32296650717703351</v>
      </c>
      <c r="K62" s="19">
        <f t="shared" si="81"/>
        <v>0.24764150943396226</v>
      </c>
      <c r="L62" s="19">
        <f t="shared" si="81"/>
        <v>0.29327453142227122</v>
      </c>
      <c r="M62" s="107">
        <f t="shared" si="81"/>
        <v>0.34606205250596661</v>
      </c>
      <c r="N62" s="270">
        <f t="shared" si="81"/>
        <v>0.13473877176901924</v>
      </c>
      <c r="O62" s="270">
        <f t="shared" si="81"/>
        <v>0.1426269137792103</v>
      </c>
      <c r="P62" s="270">
        <f t="shared" si="81"/>
        <v>0.21216407355021216</v>
      </c>
      <c r="Q62" s="270">
        <f t="shared" si="81"/>
        <v>0.16756756756756758</v>
      </c>
      <c r="R62" s="270">
        <f t="shared" si="81"/>
        <v>0.18472906403940886</v>
      </c>
      <c r="S62" s="270">
        <f t="shared" si="81"/>
        <v>0.22202486678507993</v>
      </c>
      <c r="T62" s="270">
        <f t="shared" si="81"/>
        <v>0.16625716625716624</v>
      </c>
      <c r="U62" s="270">
        <f t="shared" si="81"/>
        <v>0.16140904311251314</v>
      </c>
      <c r="V62" s="19">
        <f t="shared" si="81"/>
        <v>0.1687992125984252</v>
      </c>
      <c r="W62" s="19">
        <f t="shared" si="81"/>
        <v>0.13120950323974082</v>
      </c>
      <c r="X62" s="19">
        <f t="shared" si="81"/>
        <v>0.14830119375573922</v>
      </c>
      <c r="Y62" s="107">
        <f t="shared" si="81"/>
        <v>0.21543829044919319</v>
      </c>
      <c r="Z62" s="19">
        <f t="shared" ref="Z62:CK62" si="82">IFERROR(Z51/Z36,"")</f>
        <v>9.9790356394129975E-2</v>
      </c>
      <c r="AA62" s="19">
        <f t="shared" si="82"/>
        <v>0.15443592552026286</v>
      </c>
      <c r="AB62" s="19">
        <f t="shared" si="82"/>
        <v>0.1453698913605794</v>
      </c>
      <c r="AC62" s="19">
        <f t="shared" si="82"/>
        <v>0.14517265680056377</v>
      </c>
      <c r="AD62" s="19">
        <f t="shared" si="82"/>
        <v>0.1100187265917603</v>
      </c>
      <c r="AE62" s="19">
        <f t="shared" si="82"/>
        <v>0.1108337493759361</v>
      </c>
      <c r="AF62" s="19">
        <f t="shared" si="82"/>
        <v>0.11358313817330211</v>
      </c>
      <c r="AG62" s="19">
        <f t="shared" si="82"/>
        <v>0.10205228185733005</v>
      </c>
      <c r="AH62" s="19">
        <f t="shared" si="82"/>
        <v>0.10578234360946377</v>
      </c>
      <c r="AI62" s="19">
        <f t="shared" si="82"/>
        <v>0.10795808327209007</v>
      </c>
      <c r="AJ62" s="19">
        <f t="shared" si="82"/>
        <v>0.10978564086143287</v>
      </c>
      <c r="AK62" s="107">
        <f t="shared" si="82"/>
        <v>0.11104352868983577</v>
      </c>
      <c r="AL62" s="19">
        <f t="shared" si="82"/>
        <v>0.12489748575591779</v>
      </c>
      <c r="AM62" s="19">
        <f t="shared" si="82"/>
        <v>0.14123053480389508</v>
      </c>
      <c r="AN62" s="19">
        <f t="shared" si="82"/>
        <v>0.15485787883394453</v>
      </c>
      <c r="AO62" s="19">
        <f t="shared" si="82"/>
        <v>0.15773636245889566</v>
      </c>
      <c r="AP62" s="19">
        <f t="shared" si="82"/>
        <v>0.15978256283126693</v>
      </c>
      <c r="AQ62" s="19">
        <f t="shared" si="82"/>
        <v>0.14287590916566353</v>
      </c>
      <c r="AR62" s="19">
        <f t="shared" si="82"/>
        <v>0.13621328523777229</v>
      </c>
      <c r="AS62" s="19">
        <f t="shared" si="82"/>
        <v>0.14054532944700632</v>
      </c>
      <c r="AT62" s="19">
        <f t="shared" si="82"/>
        <v>0.14435202741075748</v>
      </c>
      <c r="AU62" s="19">
        <f t="shared" si="82"/>
        <v>0.14061126179695138</v>
      </c>
      <c r="AV62" s="19">
        <f t="shared" si="82"/>
        <v>0.14493621816574115</v>
      </c>
      <c r="AW62" s="107">
        <f t="shared" si="82"/>
        <v>0.14872171692011579</v>
      </c>
      <c r="AX62" s="19">
        <f t="shared" si="82"/>
        <v>0.12775744410223666</v>
      </c>
      <c r="AY62" s="19">
        <f t="shared" si="82"/>
        <v>0.14730949812613431</v>
      </c>
      <c r="AZ62" s="19">
        <f t="shared" si="82"/>
        <v>0.16310928144748602</v>
      </c>
      <c r="BA62" s="19">
        <f t="shared" si="82"/>
        <v>0.16337284340966829</v>
      </c>
      <c r="BB62" s="19">
        <f t="shared" si="82"/>
        <v>0.16761205965273593</v>
      </c>
      <c r="BC62" s="19">
        <f t="shared" si="82"/>
        <v>0.14305844033741108</v>
      </c>
      <c r="BD62" s="19">
        <f t="shared" si="82"/>
        <v>0.14022469012442065</v>
      </c>
      <c r="BE62" s="19">
        <f t="shared" si="82"/>
        <v>0.14344110760202453</v>
      </c>
      <c r="BF62" s="19">
        <f t="shared" si="82"/>
        <v>0.14306974337785475</v>
      </c>
      <c r="BG62" s="19">
        <f t="shared" si="82"/>
        <v>0.14391391633172052</v>
      </c>
      <c r="BH62" s="19">
        <f t="shared" si="82"/>
        <v>0.14711369363893878</v>
      </c>
      <c r="BI62" s="107">
        <f t="shared" si="82"/>
        <v>0.14673207982839526</v>
      </c>
      <c r="BJ62" s="19">
        <f t="shared" si="82"/>
        <v>0.12736969476942631</v>
      </c>
      <c r="BK62" s="19">
        <f t="shared" si="82"/>
        <v>0.14627075996691111</v>
      </c>
      <c r="BL62" s="19">
        <f t="shared" si="82"/>
        <v>0.16400901334744933</v>
      </c>
      <c r="BM62" s="19">
        <f t="shared" si="82"/>
        <v>0.16566689934642473</v>
      </c>
      <c r="BN62" s="19">
        <f t="shared" si="82"/>
        <v>0.16945303061763486</v>
      </c>
      <c r="BO62" s="19">
        <f t="shared" si="82"/>
        <v>0.14501549922765278</v>
      </c>
      <c r="BP62" s="19">
        <f t="shared" si="82"/>
        <v>0.14352119594856105</v>
      </c>
      <c r="BQ62" s="19">
        <f t="shared" si="82"/>
        <v>0.14516921111775916</v>
      </c>
      <c r="BR62" s="19">
        <f t="shared" si="82"/>
        <v>0.14770628764987428</v>
      </c>
      <c r="BS62" s="19">
        <f t="shared" si="82"/>
        <v>0.14845238876803069</v>
      </c>
      <c r="BT62" s="19">
        <f t="shared" si="82"/>
        <v>0.15004128845000161</v>
      </c>
      <c r="BU62" s="107">
        <f t="shared" si="82"/>
        <v>0.15098006785175522</v>
      </c>
      <c r="BV62" s="19">
        <f t="shared" si="82"/>
        <v>0.12965528856596018</v>
      </c>
      <c r="BW62" s="19">
        <f t="shared" si="82"/>
        <v>0.14843719704336036</v>
      </c>
      <c r="BX62" s="19">
        <f t="shared" si="82"/>
        <v>0.16777337994482622</v>
      </c>
      <c r="BY62" s="19">
        <f t="shared" si="82"/>
        <v>0.16932890222200611</v>
      </c>
      <c r="BZ62" s="19">
        <f t="shared" si="82"/>
        <v>0.17305522304104257</v>
      </c>
      <c r="CA62" s="19">
        <f t="shared" si="82"/>
        <v>0.14853404547886931</v>
      </c>
      <c r="CB62" s="19">
        <f t="shared" si="82"/>
        <v>0.14706533270709216</v>
      </c>
      <c r="CC62" s="19">
        <f t="shared" si="82"/>
        <v>0.15003599310375867</v>
      </c>
      <c r="CD62" s="19">
        <f t="shared" si="82"/>
        <v>0.15270395678759993</v>
      </c>
      <c r="CE62" s="19">
        <f t="shared" si="82"/>
        <v>0.15346765391106962</v>
      </c>
      <c r="CF62" s="19">
        <f t="shared" si="82"/>
        <v>0.15576590447684849</v>
      </c>
      <c r="CG62" s="107">
        <f t="shared" si="82"/>
        <v>0.15675343424309193</v>
      </c>
      <c r="CH62" s="19">
        <f t="shared" si="82"/>
        <v>0.12959302849957072</v>
      </c>
      <c r="CI62" s="19">
        <f t="shared" si="82"/>
        <v>0.14820913161623392</v>
      </c>
      <c r="CJ62" s="19">
        <f t="shared" si="82"/>
        <v>0.16734522571473545</v>
      </c>
      <c r="CK62" s="19">
        <f t="shared" si="82"/>
        <v>0.16895416186237439</v>
      </c>
      <c r="CL62" s="19">
        <f t="shared" ref="CL62:CS62" si="83">IFERROR(CL51/CL36,"")</f>
        <v>0.17273238706285285</v>
      </c>
      <c r="CM62" s="19">
        <f t="shared" si="83"/>
        <v>0.14808370796301185</v>
      </c>
      <c r="CN62" s="19">
        <f t="shared" si="83"/>
        <v>0.14659431310235602</v>
      </c>
      <c r="CO62" s="19">
        <f t="shared" si="83"/>
        <v>0.14956640123004367</v>
      </c>
      <c r="CP62" s="19">
        <f t="shared" si="83"/>
        <v>0.15222137098537419</v>
      </c>
      <c r="CQ62" s="19">
        <f t="shared" si="83"/>
        <v>0.1543221290504061</v>
      </c>
      <c r="CR62" s="19">
        <f t="shared" si="83"/>
        <v>0.15839154938411243</v>
      </c>
      <c r="CS62" s="107">
        <f t="shared" si="83"/>
        <v>0.15939936526758114</v>
      </c>
    </row>
    <row r="63" spans="1:97" s="19" customFormat="1" x14ac:dyDescent="0.25">
      <c r="A63" s="19" t="s">
        <v>8</v>
      </c>
      <c r="B63" s="19">
        <f t="shared" si="71"/>
        <v>0.15976331360946747</v>
      </c>
      <c r="C63" s="19">
        <f t="shared" ref="C63:Y63" si="84">IFERROR(C52/C37,"")</f>
        <v>0.12720156555772993</v>
      </c>
      <c r="D63" s="19">
        <f t="shared" si="84"/>
        <v>0.21088435374149661</v>
      </c>
      <c r="E63" s="19">
        <f t="shared" si="84"/>
        <v>0.21547799696509864</v>
      </c>
      <c r="F63" s="19">
        <f t="shared" si="84"/>
        <v>0.27245508982035926</v>
      </c>
      <c r="G63" s="19">
        <f t="shared" si="84"/>
        <v>0.28830645161290325</v>
      </c>
      <c r="H63" s="19">
        <f t="shared" si="84"/>
        <v>0.27049180327868855</v>
      </c>
      <c r="I63" s="19">
        <f t="shared" si="84"/>
        <v>0.22116903633491311</v>
      </c>
      <c r="J63" s="19">
        <f t="shared" si="84"/>
        <v>0.36568213783403658</v>
      </c>
      <c r="K63" s="19">
        <f t="shared" si="84"/>
        <v>0.24552429667519182</v>
      </c>
      <c r="L63" s="19">
        <f t="shared" si="84"/>
        <v>0.27486187845303867</v>
      </c>
      <c r="M63" s="107">
        <f t="shared" si="84"/>
        <v>0.31700680272108844</v>
      </c>
      <c r="N63" s="270">
        <f t="shared" si="84"/>
        <v>0.13870246085011187</v>
      </c>
      <c r="O63" s="270">
        <f t="shared" si="84"/>
        <v>0.13459399332591768</v>
      </c>
      <c r="P63" s="270">
        <f t="shared" si="84"/>
        <v>0.2257495590828924</v>
      </c>
      <c r="Q63" s="270">
        <f t="shared" si="84"/>
        <v>0.16834400731930466</v>
      </c>
      <c r="R63" s="270">
        <f t="shared" si="84"/>
        <v>0.14027630180658873</v>
      </c>
      <c r="S63" s="270">
        <f t="shared" si="84"/>
        <v>0.20035149384885764</v>
      </c>
      <c r="T63" s="270">
        <f t="shared" si="84"/>
        <v>0.15479452054794521</v>
      </c>
      <c r="U63" s="270">
        <f t="shared" si="84"/>
        <v>0.15946502057613168</v>
      </c>
      <c r="V63" s="19">
        <f t="shared" si="84"/>
        <v>0.14519906323185011</v>
      </c>
      <c r="W63" s="19">
        <f t="shared" si="84"/>
        <v>9.8253275109170299E-2</v>
      </c>
      <c r="X63" s="19">
        <f t="shared" si="84"/>
        <v>7.9470198675496692E-2</v>
      </c>
      <c r="Y63" s="107">
        <f t="shared" si="84"/>
        <v>0.15120113047574188</v>
      </c>
      <c r="Z63" s="19">
        <f t="shared" ref="Z63:CK63" si="85">IFERROR(Z52/Z37,"")</f>
        <v>6.2366510038445108E-2</v>
      </c>
      <c r="AA63" s="19">
        <f t="shared" si="85"/>
        <v>0.17418032786885246</v>
      </c>
      <c r="AB63" s="19">
        <f t="shared" si="85"/>
        <v>0.22359481161210623</v>
      </c>
      <c r="AC63" s="19">
        <f t="shared" si="85"/>
        <v>0.14434643143544507</v>
      </c>
      <c r="AD63" s="19">
        <f t="shared" si="85"/>
        <v>0.11860718171926006</v>
      </c>
      <c r="AE63" s="19">
        <f t="shared" si="85"/>
        <v>0.12209302325581395</v>
      </c>
      <c r="AF63" s="19">
        <f t="shared" si="85"/>
        <v>0.14048531289910601</v>
      </c>
      <c r="AG63" s="19">
        <f t="shared" si="85"/>
        <v>0.13468826760648198</v>
      </c>
      <c r="AH63" s="19">
        <f t="shared" si="85"/>
        <v>0.13434412586748218</v>
      </c>
      <c r="AI63" s="19">
        <f t="shared" si="85"/>
        <v>0.13556469646767202</v>
      </c>
      <c r="AJ63" s="19">
        <f t="shared" si="85"/>
        <v>0.13674967227478055</v>
      </c>
      <c r="AK63" s="107">
        <f t="shared" si="85"/>
        <v>0.13971849269249154</v>
      </c>
      <c r="AL63" s="19">
        <f t="shared" si="85"/>
        <v>9.2995966325509313E-2</v>
      </c>
      <c r="AM63" s="19">
        <f t="shared" si="85"/>
        <v>0.12616780279584142</v>
      </c>
      <c r="AN63" s="19">
        <f t="shared" si="85"/>
        <v>0.193685280978658</v>
      </c>
      <c r="AO63" s="19">
        <f t="shared" si="85"/>
        <v>0.14636963040902995</v>
      </c>
      <c r="AP63" s="19">
        <f t="shared" si="85"/>
        <v>0.12333901441927816</v>
      </c>
      <c r="AQ63" s="19">
        <f t="shared" si="85"/>
        <v>0.13701324145480021</v>
      </c>
      <c r="AR63" s="19">
        <f t="shared" si="85"/>
        <v>0.14145343063732757</v>
      </c>
      <c r="AS63" s="19">
        <f t="shared" si="85"/>
        <v>0.14270715375256268</v>
      </c>
      <c r="AT63" s="19">
        <f t="shared" si="85"/>
        <v>0.14496952005988425</v>
      </c>
      <c r="AU63" s="19">
        <f t="shared" si="85"/>
        <v>0.14606711502203296</v>
      </c>
      <c r="AV63" s="19">
        <f t="shared" si="85"/>
        <v>0.1475189573993527</v>
      </c>
      <c r="AW63" s="107">
        <f t="shared" si="85"/>
        <v>0.14917746336750198</v>
      </c>
      <c r="AX63" s="19">
        <f t="shared" si="85"/>
        <v>9.264373796293221E-2</v>
      </c>
      <c r="AY63" s="19">
        <f t="shared" si="85"/>
        <v>0.1343095354075354</v>
      </c>
      <c r="AZ63" s="19">
        <f t="shared" si="85"/>
        <v>0.20545883852629931</v>
      </c>
      <c r="BA63" s="19">
        <f t="shared" si="85"/>
        <v>0.15567669938299128</v>
      </c>
      <c r="BB63" s="19">
        <f t="shared" si="85"/>
        <v>0.13030344805919999</v>
      </c>
      <c r="BC63" s="19">
        <f t="shared" si="85"/>
        <v>0.14300541254562305</v>
      </c>
      <c r="BD63" s="19">
        <f t="shared" si="85"/>
        <v>0.14660328399594352</v>
      </c>
      <c r="BE63" s="19">
        <f t="shared" si="85"/>
        <v>0.14805703578272256</v>
      </c>
      <c r="BF63" s="19">
        <f t="shared" si="85"/>
        <v>0.14986466759011441</v>
      </c>
      <c r="BG63" s="19">
        <f t="shared" si="85"/>
        <v>0.15070532644221615</v>
      </c>
      <c r="BH63" s="19">
        <f t="shared" si="85"/>
        <v>0.15220874648435018</v>
      </c>
      <c r="BI63" s="107">
        <f t="shared" si="85"/>
        <v>0.15384096291728275</v>
      </c>
      <c r="BJ63" s="19">
        <f t="shared" si="85"/>
        <v>9.3598593534620717E-2</v>
      </c>
      <c r="BK63" s="19">
        <f t="shared" si="85"/>
        <v>0.13105362119003414</v>
      </c>
      <c r="BL63" s="19">
        <f t="shared" si="85"/>
        <v>0.20602441175348615</v>
      </c>
      <c r="BM63" s="19">
        <f t="shared" si="85"/>
        <v>0.15626026278871852</v>
      </c>
      <c r="BN63" s="19">
        <f t="shared" si="85"/>
        <v>0.13115140845334453</v>
      </c>
      <c r="BO63" s="19">
        <f t="shared" si="85"/>
        <v>0.14460785577833529</v>
      </c>
      <c r="BP63" s="19">
        <f t="shared" si="85"/>
        <v>0.14957562750086334</v>
      </c>
      <c r="BQ63" s="19">
        <f t="shared" si="85"/>
        <v>0.15100825940524798</v>
      </c>
      <c r="BR63" s="19">
        <f t="shared" si="85"/>
        <v>0.15384865630357691</v>
      </c>
      <c r="BS63" s="19">
        <f t="shared" si="85"/>
        <v>0.15467549663877014</v>
      </c>
      <c r="BT63" s="19">
        <f t="shared" si="85"/>
        <v>0.1561887648172349</v>
      </c>
      <c r="BU63" s="107">
        <f t="shared" si="85"/>
        <v>0.15771478345232126</v>
      </c>
      <c r="BV63" s="19">
        <f t="shared" si="85"/>
        <v>9.5081793296165062E-2</v>
      </c>
      <c r="BW63" s="19">
        <f t="shared" si="85"/>
        <v>0.13369918314456078</v>
      </c>
      <c r="BX63" s="19">
        <f t="shared" si="85"/>
        <v>0.20951593283576236</v>
      </c>
      <c r="BY63" s="19">
        <f t="shared" si="85"/>
        <v>0.15902331277640719</v>
      </c>
      <c r="BZ63" s="19">
        <f t="shared" si="85"/>
        <v>0.13345939692501424</v>
      </c>
      <c r="CA63" s="19">
        <f t="shared" si="85"/>
        <v>0.14763242736777651</v>
      </c>
      <c r="CB63" s="19">
        <f t="shared" si="85"/>
        <v>0.15263469891202594</v>
      </c>
      <c r="CC63" s="19">
        <f t="shared" si="85"/>
        <v>0.1557893638399836</v>
      </c>
      <c r="CD63" s="19">
        <f t="shared" si="85"/>
        <v>0.15873867715101025</v>
      </c>
      <c r="CE63" s="19">
        <f t="shared" si="85"/>
        <v>0.15959137763196585</v>
      </c>
      <c r="CF63" s="19">
        <f t="shared" si="85"/>
        <v>0.16203103952608777</v>
      </c>
      <c r="CG63" s="107">
        <f t="shared" si="85"/>
        <v>0.16361871247999424</v>
      </c>
      <c r="CH63" s="19">
        <f t="shared" si="85"/>
        <v>9.5141832195467929E-2</v>
      </c>
      <c r="CI63" s="19">
        <f t="shared" si="85"/>
        <v>0.1334259036870272</v>
      </c>
      <c r="CJ63" s="19">
        <f t="shared" si="85"/>
        <v>0.20954018888729267</v>
      </c>
      <c r="CK63" s="19">
        <f t="shared" si="85"/>
        <v>0.15884869860889364</v>
      </c>
      <c r="CL63" s="19">
        <f t="shared" ref="CL63:CS63" si="86">IFERROR(CL52/CL37,"")</f>
        <v>0.13315040827642977</v>
      </c>
      <c r="CM63" s="19">
        <f t="shared" si="86"/>
        <v>0.14738033161409642</v>
      </c>
      <c r="CN63" s="19">
        <f t="shared" si="86"/>
        <v>0.15240291664614253</v>
      </c>
      <c r="CO63" s="19">
        <f t="shared" si="86"/>
        <v>0.15556542761395895</v>
      </c>
      <c r="CP63" s="19">
        <f t="shared" si="86"/>
        <v>0.15849973098999542</v>
      </c>
      <c r="CQ63" s="19">
        <f t="shared" si="86"/>
        <v>0.16112896410257052</v>
      </c>
      <c r="CR63" s="19">
        <f t="shared" si="86"/>
        <v>0.16503656002217343</v>
      </c>
      <c r="CS63" s="107">
        <f t="shared" si="86"/>
        <v>0.16665478204601741</v>
      </c>
    </row>
    <row r="64" spans="1:97" s="19" customFormat="1" x14ac:dyDescent="0.25">
      <c r="A64" s="19" t="s">
        <v>1</v>
      </c>
      <c r="B64" s="19">
        <f t="shared" si="71"/>
        <v>0.17166212534059946</v>
      </c>
      <c r="C64" s="19">
        <f t="shared" ref="C64:Y64" si="87">IFERROR(C53/C38,"")</f>
        <v>0.13501144164759726</v>
      </c>
      <c r="D64" s="19">
        <f t="shared" si="87"/>
        <v>0.13358778625954199</v>
      </c>
      <c r="E64" s="19">
        <f t="shared" si="87"/>
        <v>0.18791946308724833</v>
      </c>
      <c r="F64" s="19">
        <f t="shared" si="87"/>
        <v>0.25912408759124089</v>
      </c>
      <c r="G64" s="19">
        <f t="shared" si="87"/>
        <v>0.27422303473491771</v>
      </c>
      <c r="H64" s="19">
        <f t="shared" si="87"/>
        <v>0.27969348659003829</v>
      </c>
      <c r="I64" s="19">
        <f t="shared" si="87"/>
        <v>0.22661870503597123</v>
      </c>
      <c r="J64" s="19">
        <f t="shared" si="87"/>
        <v>0.41682974559686886</v>
      </c>
      <c r="K64" s="19">
        <f t="shared" si="87"/>
        <v>0.30629139072847683</v>
      </c>
      <c r="L64" s="19">
        <f t="shared" si="87"/>
        <v>0.31504922644163152</v>
      </c>
      <c r="M64" s="107">
        <f t="shared" si="87"/>
        <v>0.35146443514644349</v>
      </c>
      <c r="N64" s="270">
        <f t="shared" si="87"/>
        <v>0.12421580928481807</v>
      </c>
      <c r="O64" s="270">
        <f t="shared" si="87"/>
        <v>0.12585812356979406</v>
      </c>
      <c r="P64" s="270">
        <f t="shared" si="87"/>
        <v>0.20021186440677965</v>
      </c>
      <c r="Q64" s="270">
        <f t="shared" si="87"/>
        <v>0.17005545286506468</v>
      </c>
      <c r="R64" s="270">
        <f t="shared" si="87"/>
        <v>0.18075801749271136</v>
      </c>
      <c r="S64" s="270">
        <f t="shared" si="87"/>
        <v>0.19633943427620631</v>
      </c>
      <c r="T64" s="270">
        <f t="shared" si="87"/>
        <v>0.13767518549051938</v>
      </c>
      <c r="U64" s="270">
        <f t="shared" si="87"/>
        <v>0.12534309240622141</v>
      </c>
      <c r="V64" s="19">
        <f t="shared" si="87"/>
        <v>0.14270941054808686</v>
      </c>
      <c r="W64" s="19">
        <f t="shared" si="87"/>
        <v>0.10916179337231968</v>
      </c>
      <c r="X64" s="19">
        <f t="shared" si="87"/>
        <v>0.12610229276895943</v>
      </c>
      <c r="Y64" s="107">
        <f t="shared" si="87"/>
        <v>0.20580912863070538</v>
      </c>
      <c r="Z64" s="19">
        <f t="shared" ref="Z64:CK64" si="88">IFERROR(Z53/Z38,"")</f>
        <v>4.4055522027761015E-2</v>
      </c>
      <c r="AA64" s="19">
        <f t="shared" si="88"/>
        <v>0.11431623931623931</v>
      </c>
      <c r="AB64" s="19">
        <f t="shared" si="88"/>
        <v>0.15900383141762453</v>
      </c>
      <c r="AC64" s="19">
        <f t="shared" si="88"/>
        <v>0.14464099895941726</v>
      </c>
      <c r="AD64" s="19">
        <f t="shared" si="88"/>
        <v>0.10516934046345811</v>
      </c>
      <c r="AE64" s="19">
        <f t="shared" si="88"/>
        <v>9.7014925373134331E-2</v>
      </c>
      <c r="AF64" s="19">
        <f t="shared" si="88"/>
        <v>8.4444444444444447E-2</v>
      </c>
      <c r="AG64" s="19">
        <f t="shared" si="88"/>
        <v>9.3160335642012843E-2</v>
      </c>
      <c r="AH64" s="19">
        <f t="shared" si="88"/>
        <v>9.4157988473689683E-2</v>
      </c>
      <c r="AI64" s="19">
        <f t="shared" si="88"/>
        <v>9.5071864827590891E-2</v>
      </c>
      <c r="AJ64" s="19">
        <f t="shared" si="88"/>
        <v>9.5434535418710317E-2</v>
      </c>
      <c r="AK64" s="107">
        <f t="shared" si="88"/>
        <v>9.801856632343256E-2</v>
      </c>
      <c r="AL64" s="19">
        <f t="shared" si="88"/>
        <v>7.5015815803758962E-2</v>
      </c>
      <c r="AM64" s="19">
        <f t="shared" si="88"/>
        <v>8.8548321371231559E-2</v>
      </c>
      <c r="AN64" s="19">
        <f t="shared" si="88"/>
        <v>0.17332180435906661</v>
      </c>
      <c r="AO64" s="19">
        <f t="shared" si="88"/>
        <v>0.15323141356479392</v>
      </c>
      <c r="AP64" s="19">
        <f t="shared" si="88"/>
        <v>0.12763955083044176</v>
      </c>
      <c r="AQ64" s="19">
        <f t="shared" si="88"/>
        <v>0.12416387295288543</v>
      </c>
      <c r="AR64" s="19">
        <f t="shared" si="88"/>
        <v>0.12071693439242973</v>
      </c>
      <c r="AS64" s="19">
        <f t="shared" si="88"/>
        <v>0.12136079450888987</v>
      </c>
      <c r="AT64" s="19">
        <f t="shared" si="88"/>
        <v>0.12325369929951638</v>
      </c>
      <c r="AU64" s="19">
        <f t="shared" si="88"/>
        <v>0.12314923945965746</v>
      </c>
      <c r="AV64" s="19">
        <f t="shared" si="88"/>
        <v>0.12424767742254628</v>
      </c>
      <c r="AW64" s="107">
        <f t="shared" si="88"/>
        <v>0.12748708732788111</v>
      </c>
      <c r="AX64" s="19">
        <f t="shared" si="88"/>
        <v>7.5843014370892095E-2</v>
      </c>
      <c r="AY64" s="19">
        <f t="shared" si="88"/>
        <v>9.027679279352159E-2</v>
      </c>
      <c r="AZ64" s="19">
        <f t="shared" si="88"/>
        <v>0.18552803797218581</v>
      </c>
      <c r="BA64" s="19">
        <f t="shared" si="88"/>
        <v>0.16043307993608516</v>
      </c>
      <c r="BB64" s="19">
        <f t="shared" si="88"/>
        <v>0.13481110153337297</v>
      </c>
      <c r="BC64" s="19">
        <f t="shared" si="88"/>
        <v>0.13025253565915357</v>
      </c>
      <c r="BD64" s="19">
        <f t="shared" si="88"/>
        <v>0.12623690436122351</v>
      </c>
      <c r="BE64" s="19">
        <f t="shared" si="88"/>
        <v>0.12740078353907791</v>
      </c>
      <c r="BF64" s="19">
        <f t="shared" si="88"/>
        <v>0.12931756926260371</v>
      </c>
      <c r="BG64" s="19">
        <f t="shared" si="88"/>
        <v>0.12915154883974606</v>
      </c>
      <c r="BH64" s="19">
        <f t="shared" si="88"/>
        <v>0.13048895139672134</v>
      </c>
      <c r="BI64" s="107">
        <f t="shared" si="88"/>
        <v>0.13289932734152932</v>
      </c>
      <c r="BJ64" s="19">
        <f t="shared" si="88"/>
        <v>7.5853715575386754E-2</v>
      </c>
      <c r="BK64" s="19">
        <f t="shared" si="88"/>
        <v>9.0248781659590216E-2</v>
      </c>
      <c r="BL64" s="19">
        <f t="shared" si="88"/>
        <v>0.18544759807096289</v>
      </c>
      <c r="BM64" s="19">
        <f t="shared" si="88"/>
        <v>0.16220102469057729</v>
      </c>
      <c r="BN64" s="19">
        <f t="shared" si="88"/>
        <v>0.1364853878820308</v>
      </c>
      <c r="BO64" s="19">
        <f t="shared" si="88"/>
        <v>0.13149994092899678</v>
      </c>
      <c r="BP64" s="19">
        <f t="shared" si="88"/>
        <v>0.12911938293265585</v>
      </c>
      <c r="BQ64" s="19">
        <f t="shared" si="88"/>
        <v>0.13012294063617832</v>
      </c>
      <c r="BR64" s="19">
        <f t="shared" si="88"/>
        <v>0.1332744373139961</v>
      </c>
      <c r="BS64" s="19">
        <f t="shared" si="88"/>
        <v>0.13367566296476918</v>
      </c>
      <c r="BT64" s="19">
        <f t="shared" si="88"/>
        <v>0.13517954874311164</v>
      </c>
      <c r="BU64" s="107">
        <f t="shared" si="88"/>
        <v>0.13805567620985554</v>
      </c>
      <c r="BV64" s="19">
        <f t="shared" si="88"/>
        <v>7.7073172762839037E-2</v>
      </c>
      <c r="BW64" s="19">
        <f t="shared" si="88"/>
        <v>9.2139644049539629E-2</v>
      </c>
      <c r="BX64" s="19">
        <f t="shared" si="88"/>
        <v>0.19017426282133695</v>
      </c>
      <c r="BY64" s="19">
        <f t="shared" si="88"/>
        <v>0.16674227819552292</v>
      </c>
      <c r="BZ64" s="19">
        <f t="shared" si="88"/>
        <v>0.14092522314117245</v>
      </c>
      <c r="CA64" s="19">
        <f t="shared" si="88"/>
        <v>0.13607333274894517</v>
      </c>
      <c r="CB64" s="19">
        <f t="shared" si="88"/>
        <v>0.13369832294547701</v>
      </c>
      <c r="CC64" s="19">
        <f t="shared" si="88"/>
        <v>0.13530044673251146</v>
      </c>
      <c r="CD64" s="19">
        <f t="shared" si="88"/>
        <v>0.1387905214986152</v>
      </c>
      <c r="CE64" s="19">
        <f t="shared" si="88"/>
        <v>0.13921888216887532</v>
      </c>
      <c r="CF64" s="19">
        <f t="shared" si="88"/>
        <v>0.14104120374293574</v>
      </c>
      <c r="CG64" s="107">
        <f t="shared" si="88"/>
        <v>0.14419869822400067</v>
      </c>
      <c r="CH64" s="19">
        <f t="shared" si="88"/>
        <v>7.7073996646733506E-2</v>
      </c>
      <c r="CI64" s="19">
        <f t="shared" si="88"/>
        <v>9.213994389584737E-2</v>
      </c>
      <c r="CJ64" s="19">
        <f t="shared" si="88"/>
        <v>0.19017032323389732</v>
      </c>
      <c r="CK64" s="19">
        <f t="shared" si="88"/>
        <v>0.16673749533637997</v>
      </c>
      <c r="CL64" s="19">
        <f t="shared" ref="CL64:CS64" si="89">IFERROR(CL53/CL38,"")</f>
        <v>0.14092302751255784</v>
      </c>
      <c r="CM64" s="19">
        <f t="shared" si="89"/>
        <v>0.13605755496128288</v>
      </c>
      <c r="CN64" s="19">
        <f t="shared" si="89"/>
        <v>0.13368197836193269</v>
      </c>
      <c r="CO64" s="19">
        <f t="shared" si="89"/>
        <v>0.13528555000139075</v>
      </c>
      <c r="CP64" s="19">
        <f t="shared" si="89"/>
        <v>0.13874247287792263</v>
      </c>
      <c r="CQ64" s="19">
        <f t="shared" si="89"/>
        <v>0.13994686883542537</v>
      </c>
      <c r="CR64" s="19">
        <f t="shared" si="89"/>
        <v>0.14381265531668996</v>
      </c>
      <c r="CS64" s="107">
        <f t="shared" si="89"/>
        <v>0.14706948546065157</v>
      </c>
    </row>
    <row r="65" spans="1:97" s="19" customFormat="1" x14ac:dyDescent="0.25">
      <c r="A65" s="19" t="s">
        <v>2</v>
      </c>
      <c r="B65" s="19">
        <f t="shared" si="71"/>
        <v>0.1419753086419753</v>
      </c>
      <c r="C65" s="19">
        <f t="shared" ref="C65:Y65" si="90">IFERROR(C54/C39,"")</f>
        <v>0.10119047619047619</v>
      </c>
      <c r="D65" s="19">
        <f t="shared" si="90"/>
        <v>0.11976047904191617</v>
      </c>
      <c r="E65" s="19">
        <f t="shared" si="90"/>
        <v>0.12650602409638553</v>
      </c>
      <c r="F65" s="19">
        <f t="shared" si="90"/>
        <v>0.21243523316062177</v>
      </c>
      <c r="G65" s="19">
        <f t="shared" si="90"/>
        <v>0.16949152542372881</v>
      </c>
      <c r="H65" s="19">
        <f t="shared" si="90"/>
        <v>0.19130434782608696</v>
      </c>
      <c r="I65" s="19">
        <f t="shared" si="90"/>
        <v>0.21224489795918366</v>
      </c>
      <c r="J65" s="19">
        <f t="shared" si="90"/>
        <v>0.40357142857142858</v>
      </c>
      <c r="K65" s="19">
        <f t="shared" si="90"/>
        <v>0.25</v>
      </c>
      <c r="L65" s="19">
        <f t="shared" si="90"/>
        <v>0.38109756097560976</v>
      </c>
      <c r="M65" s="107">
        <f t="shared" si="90"/>
        <v>0.36269430051813473</v>
      </c>
      <c r="N65" s="270">
        <f t="shared" si="90"/>
        <v>0.12337662337662338</v>
      </c>
      <c r="O65" s="270">
        <f t="shared" si="90"/>
        <v>9.7014925373134331E-2</v>
      </c>
      <c r="P65" s="270">
        <f t="shared" si="90"/>
        <v>0.19343065693430658</v>
      </c>
      <c r="Q65" s="270">
        <f t="shared" si="90"/>
        <v>0.13665594855305466</v>
      </c>
      <c r="R65" s="270">
        <f t="shared" si="90"/>
        <v>0.14650537634408603</v>
      </c>
      <c r="S65" s="270">
        <f t="shared" si="90"/>
        <v>0.22493573264781491</v>
      </c>
      <c r="T65" s="270">
        <f t="shared" si="90"/>
        <v>0.1425233644859813</v>
      </c>
      <c r="U65" s="270">
        <f t="shared" si="90"/>
        <v>0.14558979808714134</v>
      </c>
      <c r="V65" s="19">
        <f t="shared" si="90"/>
        <v>0.14858260019550343</v>
      </c>
      <c r="W65" s="19">
        <f t="shared" si="90"/>
        <v>0.13321799307958476</v>
      </c>
      <c r="X65" s="19">
        <f t="shared" si="90"/>
        <v>0.12949039264828738</v>
      </c>
      <c r="Y65" s="107">
        <f t="shared" si="90"/>
        <v>0.18847006651884701</v>
      </c>
      <c r="Z65" s="19">
        <f t="shared" ref="Z65:CK65" si="91">IFERROR(Z54/Z39,"")</f>
        <v>7.0093457943925228E-2</v>
      </c>
      <c r="AA65" s="19">
        <f t="shared" si="91"/>
        <v>0.13674197384066589</v>
      </c>
      <c r="AB65" s="19">
        <f t="shared" si="91"/>
        <v>0.16938519447929737</v>
      </c>
      <c r="AC65" s="19">
        <f t="shared" si="91"/>
        <v>0.17583892617449665</v>
      </c>
      <c r="AD65" s="19">
        <f t="shared" si="91"/>
        <v>0.14814814814814814</v>
      </c>
      <c r="AE65" s="19">
        <f t="shared" si="91"/>
        <v>0.12752525252525251</v>
      </c>
      <c r="AF65" s="19">
        <f t="shared" si="91"/>
        <v>0.11021814006888633</v>
      </c>
      <c r="AG65" s="19">
        <f t="shared" si="91"/>
        <v>0.11409731192401414</v>
      </c>
      <c r="AH65" s="19">
        <f t="shared" si="91"/>
        <v>0.114834795598709</v>
      </c>
      <c r="AI65" s="19">
        <f t="shared" si="91"/>
        <v>0.11498849765920575</v>
      </c>
      <c r="AJ65" s="19">
        <f t="shared" si="91"/>
        <v>0.11595929644587513</v>
      </c>
      <c r="AK65" s="107">
        <f t="shared" si="91"/>
        <v>0.11697880845750865</v>
      </c>
      <c r="AL65" s="19">
        <f t="shared" si="91"/>
        <v>9.2572547293075041E-2</v>
      </c>
      <c r="AM65" s="19">
        <f t="shared" si="91"/>
        <v>9.5529241418609356E-2</v>
      </c>
      <c r="AN65" s="19">
        <f t="shared" si="91"/>
        <v>0.16032379953409651</v>
      </c>
      <c r="AO65" s="19">
        <f t="shared" si="91"/>
        <v>0.17335110998092806</v>
      </c>
      <c r="AP65" s="19">
        <f t="shared" si="91"/>
        <v>0.15457207307792514</v>
      </c>
      <c r="AQ65" s="19">
        <f t="shared" si="91"/>
        <v>0.13908144692591673</v>
      </c>
      <c r="AR65" s="19">
        <f t="shared" si="91"/>
        <v>0.12709712669921588</v>
      </c>
      <c r="AS65" s="19">
        <f t="shared" si="91"/>
        <v>0.12813438737148963</v>
      </c>
      <c r="AT65" s="19">
        <f t="shared" si="91"/>
        <v>0.1291947183286597</v>
      </c>
      <c r="AU65" s="19">
        <f t="shared" si="91"/>
        <v>0.13037015224558154</v>
      </c>
      <c r="AV65" s="19">
        <f t="shared" si="91"/>
        <v>0.13183744257682461</v>
      </c>
      <c r="AW65" s="107">
        <f t="shared" si="91"/>
        <v>0.13296458295746219</v>
      </c>
      <c r="AX65" s="19">
        <f t="shared" si="91"/>
        <v>9.1954129089984696E-2</v>
      </c>
      <c r="AY65" s="19">
        <f t="shared" si="91"/>
        <v>9.5902553986637967E-2</v>
      </c>
      <c r="AZ65" s="19">
        <f t="shared" si="91"/>
        <v>0.1727708804253546</v>
      </c>
      <c r="BA65" s="19">
        <f t="shared" si="91"/>
        <v>0.18266324305451226</v>
      </c>
      <c r="BB65" s="19">
        <f t="shared" si="91"/>
        <v>0.16305035200463525</v>
      </c>
      <c r="BC65" s="19">
        <f t="shared" si="91"/>
        <v>0.14935508651217136</v>
      </c>
      <c r="BD65" s="19">
        <f t="shared" si="91"/>
        <v>0.1384708168391004</v>
      </c>
      <c r="BE65" s="19">
        <f t="shared" si="91"/>
        <v>0.13978821504734967</v>
      </c>
      <c r="BF65" s="19">
        <f t="shared" si="91"/>
        <v>0.14142556695318309</v>
      </c>
      <c r="BG65" s="19">
        <f t="shared" si="91"/>
        <v>0.14285419130401214</v>
      </c>
      <c r="BH65" s="19">
        <f t="shared" si="91"/>
        <v>0.1440967313430401</v>
      </c>
      <c r="BI65" s="107">
        <f t="shared" si="91"/>
        <v>0.1457140927684655</v>
      </c>
      <c r="BJ65" s="19">
        <f t="shared" si="91"/>
        <v>9.0176836431659871E-2</v>
      </c>
      <c r="BK65" s="19">
        <f t="shared" si="91"/>
        <v>9.5060066368666735E-2</v>
      </c>
      <c r="BL65" s="19">
        <f t="shared" si="91"/>
        <v>0.17418459301556724</v>
      </c>
      <c r="BM65" s="19">
        <f t="shared" si="91"/>
        <v>0.18416214089738217</v>
      </c>
      <c r="BN65" s="19">
        <f t="shared" si="91"/>
        <v>0.1646688999995197</v>
      </c>
      <c r="BO65" s="19">
        <f t="shared" si="91"/>
        <v>0.15027259522433126</v>
      </c>
      <c r="BP65" s="19">
        <f t="shared" si="91"/>
        <v>0.13905381893909038</v>
      </c>
      <c r="BQ65" s="19">
        <f t="shared" si="91"/>
        <v>0.14043125788794758</v>
      </c>
      <c r="BR65" s="19">
        <f t="shared" si="91"/>
        <v>0.14344949274724822</v>
      </c>
      <c r="BS65" s="19">
        <f t="shared" si="91"/>
        <v>0.14412962801807247</v>
      </c>
      <c r="BT65" s="19">
        <f t="shared" si="91"/>
        <v>0.14563531899054238</v>
      </c>
      <c r="BU65" s="107">
        <f t="shared" si="91"/>
        <v>0.14732034815227796</v>
      </c>
      <c r="BV65" s="19">
        <f t="shared" si="91"/>
        <v>9.2551933854004578E-2</v>
      </c>
      <c r="BW65" s="19">
        <f t="shared" si="91"/>
        <v>9.7172961796181984E-2</v>
      </c>
      <c r="BX65" s="19">
        <f t="shared" si="91"/>
        <v>0.17719467436011843</v>
      </c>
      <c r="BY65" s="19">
        <f t="shared" si="91"/>
        <v>0.18769222234473928</v>
      </c>
      <c r="BZ65" s="19">
        <f t="shared" si="91"/>
        <v>0.16809425812566633</v>
      </c>
      <c r="CA65" s="19">
        <f t="shared" si="91"/>
        <v>0.15378487454450665</v>
      </c>
      <c r="CB65" s="19">
        <f t="shared" si="91"/>
        <v>0.14276043826135007</v>
      </c>
      <c r="CC65" s="19">
        <f t="shared" si="91"/>
        <v>0.14545550529826262</v>
      </c>
      <c r="CD65" s="19">
        <f t="shared" si="91"/>
        <v>0.14837373856718314</v>
      </c>
      <c r="CE65" s="19">
        <f t="shared" si="91"/>
        <v>0.1489803676246553</v>
      </c>
      <c r="CF65" s="19">
        <f t="shared" si="91"/>
        <v>0.15113425211736906</v>
      </c>
      <c r="CG65" s="107">
        <f t="shared" si="91"/>
        <v>0.15261266597903533</v>
      </c>
      <c r="CH65" s="19">
        <f t="shared" si="91"/>
        <v>9.2712704844351485E-2</v>
      </c>
      <c r="CI65" s="19">
        <f t="shared" si="91"/>
        <v>9.7266387479980065E-2</v>
      </c>
      <c r="CJ65" s="19">
        <f t="shared" si="91"/>
        <v>0.17684479577387183</v>
      </c>
      <c r="CK65" s="19">
        <f t="shared" si="91"/>
        <v>0.18760388818175047</v>
      </c>
      <c r="CL65" s="19">
        <f t="shared" ref="CL65:CS65" si="92">IFERROR(CL54/CL39,"")</f>
        <v>0.16780959085584357</v>
      </c>
      <c r="CM65" s="19">
        <f t="shared" si="92"/>
        <v>0.15334892933303323</v>
      </c>
      <c r="CN65" s="19">
        <f t="shared" si="92"/>
        <v>0.14243259574254774</v>
      </c>
      <c r="CO65" s="19">
        <f t="shared" si="92"/>
        <v>0.14513838994337919</v>
      </c>
      <c r="CP65" s="19">
        <f t="shared" si="92"/>
        <v>0.1480461788072531</v>
      </c>
      <c r="CQ65" s="19">
        <f t="shared" si="92"/>
        <v>0.15006723301091199</v>
      </c>
      <c r="CR65" s="19">
        <f t="shared" si="92"/>
        <v>0.15384172069808763</v>
      </c>
      <c r="CS65" s="107">
        <f t="shared" si="92"/>
        <v>0.1553512512719864</v>
      </c>
    </row>
    <row r="66" spans="1:97" s="20" customFormat="1" x14ac:dyDescent="0.25">
      <c r="A66" s="20" t="s">
        <v>3</v>
      </c>
      <c r="B66" s="20">
        <f t="shared" si="71"/>
        <v>0.22315705128205129</v>
      </c>
      <c r="C66" s="20">
        <f t="shared" ref="C66:Y66" si="93">IFERROR(C55/C40,"")</f>
        <v>0.17981438515081208</v>
      </c>
      <c r="D66" s="20">
        <f t="shared" si="93"/>
        <v>0.22887700534759359</v>
      </c>
      <c r="E66" s="20">
        <f t="shared" si="93"/>
        <v>0.23747207149696775</v>
      </c>
      <c r="F66" s="20">
        <f t="shared" si="93"/>
        <v>0.28923177938279709</v>
      </c>
      <c r="G66" s="20">
        <f t="shared" si="93"/>
        <v>0.3218316672041277</v>
      </c>
      <c r="H66" s="20">
        <f t="shared" si="93"/>
        <v>0.32555164694595456</v>
      </c>
      <c r="I66" s="20">
        <f t="shared" si="93"/>
        <v>0.25098039215686274</v>
      </c>
      <c r="J66" s="20">
        <f t="shared" si="93"/>
        <v>0.3941057497832996</v>
      </c>
      <c r="K66" s="20">
        <f t="shared" si="93"/>
        <v>0.30958904109589042</v>
      </c>
      <c r="L66" s="20">
        <f t="shared" si="93"/>
        <v>0.34125</v>
      </c>
      <c r="M66" s="181">
        <f t="shared" si="93"/>
        <v>0.38085984940490647</v>
      </c>
      <c r="N66" s="281">
        <f t="shared" si="93"/>
        <v>0.15279114533205004</v>
      </c>
      <c r="O66" s="281">
        <f t="shared" si="93"/>
        <v>0.15244652077698551</v>
      </c>
      <c r="P66" s="281">
        <f t="shared" si="93"/>
        <v>0.2579750346740638</v>
      </c>
      <c r="Q66" s="281">
        <f t="shared" si="93"/>
        <v>0.21731409544950056</v>
      </c>
      <c r="R66" s="281">
        <f t="shared" si="93"/>
        <v>0.22068965517241379</v>
      </c>
      <c r="S66" s="281">
        <f t="shared" si="93"/>
        <v>0.28303832273586527</v>
      </c>
      <c r="T66" s="281">
        <f t="shared" si="93"/>
        <v>0.20678768745067089</v>
      </c>
      <c r="U66" s="281">
        <f t="shared" si="93"/>
        <v>0.20373027259684362</v>
      </c>
      <c r="V66" s="20">
        <f t="shared" si="93"/>
        <v>0.22501946535167403</v>
      </c>
      <c r="W66" s="20">
        <f t="shared" si="93"/>
        <v>0.17435775451950522</v>
      </c>
      <c r="X66" s="20">
        <f t="shared" si="93"/>
        <v>0.17003646005966191</v>
      </c>
      <c r="Y66" s="181">
        <f t="shared" si="93"/>
        <v>0.25596749619095988</v>
      </c>
      <c r="Z66" s="20">
        <f t="shared" ref="Z66:CK66" si="94">IFERROR(Z55/Z40,"")</f>
        <v>0.10179461615154536</v>
      </c>
      <c r="AA66" s="20">
        <f t="shared" si="94"/>
        <v>0.18785825951016155</v>
      </c>
      <c r="AB66" s="20">
        <f t="shared" si="94"/>
        <v>0.24623890960524625</v>
      </c>
      <c r="AC66" s="20">
        <f t="shared" si="94"/>
        <v>0.23848660904066885</v>
      </c>
      <c r="AD66" s="20">
        <f t="shared" si="94"/>
        <v>0.19878048780487806</v>
      </c>
      <c r="AE66" s="20">
        <f t="shared" si="94"/>
        <v>0.23555832813474734</v>
      </c>
      <c r="AF66" s="20">
        <f t="shared" si="94"/>
        <v>0.18199160625715377</v>
      </c>
      <c r="AG66" s="20">
        <f t="shared" si="94"/>
        <v>0.1522024653210364</v>
      </c>
      <c r="AH66" s="20">
        <f t="shared" si="94"/>
        <v>0.1583685026477287</v>
      </c>
      <c r="AI66" s="20">
        <f t="shared" si="94"/>
        <v>0.15495927225498088</v>
      </c>
      <c r="AJ66" s="20">
        <f t="shared" si="94"/>
        <v>0.15867358411733046</v>
      </c>
      <c r="AK66" s="181">
        <f t="shared" si="94"/>
        <v>0.16282725848438129</v>
      </c>
      <c r="AL66" s="20">
        <f t="shared" si="94"/>
        <v>0.10706099624942449</v>
      </c>
      <c r="AM66" s="20">
        <f t="shared" si="94"/>
        <v>0.12207433148283864</v>
      </c>
      <c r="AN66" s="20">
        <f t="shared" si="94"/>
        <v>0.22787377335121442</v>
      </c>
      <c r="AO66" s="20">
        <f t="shared" si="94"/>
        <v>0.19905987501881992</v>
      </c>
      <c r="AP66" s="20">
        <f t="shared" si="94"/>
        <v>0.18166540585736329</v>
      </c>
      <c r="AQ66" s="20">
        <f t="shared" si="94"/>
        <v>0.20242171766957345</v>
      </c>
      <c r="AR66" s="20">
        <f t="shared" si="94"/>
        <v>0.1656029973782826</v>
      </c>
      <c r="AS66" s="20">
        <f t="shared" si="94"/>
        <v>0.16913916695194744</v>
      </c>
      <c r="AT66" s="20">
        <f t="shared" si="94"/>
        <v>0.17275670651235456</v>
      </c>
      <c r="AU66" s="20">
        <f t="shared" si="94"/>
        <v>0.16971413734287064</v>
      </c>
      <c r="AV66" s="20">
        <f t="shared" si="94"/>
        <v>0.17235157133937601</v>
      </c>
      <c r="AW66" s="181">
        <f t="shared" si="94"/>
        <v>0.17522049292541883</v>
      </c>
      <c r="AX66" s="20">
        <f t="shared" si="94"/>
        <v>0.10831833147998074</v>
      </c>
      <c r="AY66" s="20">
        <f t="shared" si="94"/>
        <v>0.12641615104046766</v>
      </c>
      <c r="AZ66" s="20">
        <f t="shared" si="94"/>
        <v>0.24694588721512142</v>
      </c>
      <c r="BA66" s="20">
        <f t="shared" si="94"/>
        <v>0.21499204915783043</v>
      </c>
      <c r="BB66" s="20">
        <f t="shared" si="94"/>
        <v>0.19318266253156682</v>
      </c>
      <c r="BC66" s="20">
        <f t="shared" si="94"/>
        <v>0.21280662528939953</v>
      </c>
      <c r="BD66" s="20">
        <f t="shared" si="94"/>
        <v>0.1755923759410615</v>
      </c>
      <c r="BE66" s="20">
        <f t="shared" si="94"/>
        <v>0.17747156703429062</v>
      </c>
      <c r="BF66" s="20">
        <f t="shared" si="94"/>
        <v>0.17890769425399053</v>
      </c>
      <c r="BG66" s="20">
        <f t="shared" si="94"/>
        <v>0.17814897153350148</v>
      </c>
      <c r="BH66" s="20">
        <f t="shared" si="94"/>
        <v>0.17938719205442089</v>
      </c>
      <c r="BI66" s="181">
        <f t="shared" si="94"/>
        <v>0.18182248717309649</v>
      </c>
      <c r="BJ66" s="20">
        <f t="shared" si="94"/>
        <v>0.10699147595327411</v>
      </c>
      <c r="BK66" s="20">
        <f t="shared" si="94"/>
        <v>0.12403287669369016</v>
      </c>
      <c r="BL66" s="20">
        <f t="shared" si="94"/>
        <v>0.24393937065624258</v>
      </c>
      <c r="BM66" s="20">
        <f t="shared" si="94"/>
        <v>0.2134925784334579</v>
      </c>
      <c r="BN66" s="20">
        <f t="shared" si="94"/>
        <v>0.19168766429505388</v>
      </c>
      <c r="BO66" s="20">
        <f t="shared" si="94"/>
        <v>0.20982524282533971</v>
      </c>
      <c r="BP66" s="20">
        <f t="shared" si="94"/>
        <v>0.17604508389864121</v>
      </c>
      <c r="BQ66" s="20">
        <f t="shared" si="94"/>
        <v>0.17805102262098924</v>
      </c>
      <c r="BR66" s="20">
        <f t="shared" si="94"/>
        <v>0.18110290453551325</v>
      </c>
      <c r="BS66" s="20">
        <f t="shared" si="94"/>
        <v>0.1805078184083603</v>
      </c>
      <c r="BT66" s="20">
        <f t="shared" si="94"/>
        <v>0.18204707647336033</v>
      </c>
      <c r="BU66" s="181">
        <f t="shared" si="94"/>
        <v>0.18443813395027286</v>
      </c>
      <c r="BV66" s="20">
        <f t="shared" si="94"/>
        <v>0.10817479629889772</v>
      </c>
      <c r="BW66" s="20">
        <f t="shared" si="94"/>
        <v>0.12568472838887801</v>
      </c>
      <c r="BX66" s="20">
        <f t="shared" si="94"/>
        <v>0.24752942880480136</v>
      </c>
      <c r="BY66" s="20">
        <f t="shared" si="94"/>
        <v>0.21815051587669207</v>
      </c>
      <c r="BZ66" s="20">
        <f t="shared" si="94"/>
        <v>0.19649782827218495</v>
      </c>
      <c r="CA66" s="20">
        <f t="shared" si="94"/>
        <v>0.2148046961914559</v>
      </c>
      <c r="CB66" s="20">
        <f t="shared" si="94"/>
        <v>0.1809136098177716</v>
      </c>
      <c r="CC66" s="20">
        <f t="shared" si="94"/>
        <v>0.18469888373058482</v>
      </c>
      <c r="CD66" s="20">
        <f t="shared" si="94"/>
        <v>0.18777208723422079</v>
      </c>
      <c r="CE66" s="20">
        <f t="shared" si="94"/>
        <v>0.18739021766030514</v>
      </c>
      <c r="CF66" s="20">
        <f t="shared" si="94"/>
        <v>0.18989259794835203</v>
      </c>
      <c r="CG66" s="181">
        <f t="shared" si="94"/>
        <v>0.19230539844454536</v>
      </c>
      <c r="CH66" s="20">
        <f t="shared" si="94"/>
        <v>0.1083836475954628</v>
      </c>
      <c r="CI66" s="20">
        <f t="shared" si="94"/>
        <v>0.12580471253558353</v>
      </c>
      <c r="CJ66" s="20">
        <f t="shared" si="94"/>
        <v>0.2482608066804696</v>
      </c>
      <c r="CK66" s="20">
        <f t="shared" si="94"/>
        <v>0.21827713060593515</v>
      </c>
      <c r="CL66" s="20">
        <f t="shared" ref="CL66:CS66" si="95">IFERROR(CL55/CL40,"")</f>
        <v>0.19637396421806566</v>
      </c>
      <c r="CM66" s="20">
        <f t="shared" si="95"/>
        <v>0.21474914811749982</v>
      </c>
      <c r="CN66" s="20">
        <f t="shared" si="95"/>
        <v>0.18061321873393577</v>
      </c>
      <c r="CO66" s="20">
        <f t="shared" si="95"/>
        <v>0.18438493174186038</v>
      </c>
      <c r="CP66" s="20">
        <f t="shared" si="95"/>
        <v>0.18742467691796003</v>
      </c>
      <c r="CQ66" s="20">
        <f t="shared" si="95"/>
        <v>0.18889278411215943</v>
      </c>
      <c r="CR66" s="20">
        <f t="shared" si="95"/>
        <v>0.19330347451834512</v>
      </c>
      <c r="CS66" s="181">
        <f t="shared" si="95"/>
        <v>0.19575813140938117</v>
      </c>
    </row>
    <row r="68" spans="1:97" s="4" customFormat="1" x14ac:dyDescent="0.25">
      <c r="A68"/>
      <c r="B68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12">
        <v>12</v>
      </c>
      <c r="N68" s="266">
        <v>13</v>
      </c>
      <c r="O68" s="266">
        <v>14</v>
      </c>
      <c r="P68" s="266">
        <v>15</v>
      </c>
      <c r="Q68" s="266">
        <v>16</v>
      </c>
      <c r="R68" s="266">
        <v>17</v>
      </c>
      <c r="S68" s="266">
        <v>18</v>
      </c>
      <c r="T68" s="266">
        <v>19</v>
      </c>
      <c r="U68" s="266">
        <v>20</v>
      </c>
      <c r="V68" s="12">
        <v>21</v>
      </c>
      <c r="W68" s="12">
        <v>22</v>
      </c>
      <c r="X68" s="12">
        <v>23</v>
      </c>
      <c r="Y68" s="112">
        <v>24</v>
      </c>
      <c r="Z68" s="12">
        <v>25</v>
      </c>
      <c r="AA68" s="12">
        <v>26</v>
      </c>
      <c r="AB68" s="12">
        <v>27</v>
      </c>
      <c r="AC68" s="12">
        <v>28</v>
      </c>
      <c r="AD68" s="12">
        <v>29</v>
      </c>
      <c r="AE68" s="12">
        <v>30</v>
      </c>
      <c r="AF68" s="12">
        <v>31</v>
      </c>
      <c r="AG68" s="12">
        <v>32</v>
      </c>
      <c r="AH68" s="12">
        <v>33</v>
      </c>
      <c r="AI68" s="12">
        <v>34</v>
      </c>
      <c r="AJ68" s="12">
        <v>35</v>
      </c>
      <c r="AK68" s="112">
        <v>36</v>
      </c>
      <c r="AL68" s="12">
        <v>37</v>
      </c>
      <c r="AM68" s="12">
        <v>38</v>
      </c>
      <c r="AN68" s="12">
        <v>39</v>
      </c>
      <c r="AO68" s="12">
        <v>40</v>
      </c>
      <c r="AP68" s="12">
        <v>41</v>
      </c>
      <c r="AQ68" s="12">
        <v>42</v>
      </c>
      <c r="AR68" s="12">
        <v>43</v>
      </c>
      <c r="AS68" s="12">
        <v>44</v>
      </c>
      <c r="AT68" s="12">
        <v>45</v>
      </c>
      <c r="AU68" s="12">
        <v>46</v>
      </c>
      <c r="AV68" s="12">
        <v>47</v>
      </c>
      <c r="AW68" s="112">
        <v>48</v>
      </c>
      <c r="AX68" s="12">
        <v>49</v>
      </c>
      <c r="AY68" s="12">
        <v>50</v>
      </c>
      <c r="AZ68" s="12">
        <v>51</v>
      </c>
      <c r="BA68" s="12">
        <v>52</v>
      </c>
      <c r="BB68" s="12">
        <v>53</v>
      </c>
      <c r="BC68" s="12">
        <v>54</v>
      </c>
      <c r="BD68" s="12">
        <v>55</v>
      </c>
      <c r="BE68" s="12">
        <v>56</v>
      </c>
      <c r="BF68" s="12">
        <v>57</v>
      </c>
      <c r="BG68" s="12">
        <v>58</v>
      </c>
      <c r="BH68" s="12">
        <v>59</v>
      </c>
      <c r="BI68" s="112">
        <v>60</v>
      </c>
      <c r="BJ68" s="12">
        <v>61</v>
      </c>
      <c r="BK68" s="12">
        <v>62</v>
      </c>
      <c r="BL68" s="12">
        <v>63</v>
      </c>
      <c r="BM68" s="12">
        <v>64</v>
      </c>
      <c r="BN68" s="12">
        <v>65</v>
      </c>
      <c r="BO68" s="12">
        <v>66</v>
      </c>
      <c r="BP68" s="12">
        <v>67</v>
      </c>
      <c r="BQ68" s="12">
        <v>68</v>
      </c>
      <c r="BR68" s="12">
        <v>69</v>
      </c>
      <c r="BS68" s="12">
        <v>70</v>
      </c>
      <c r="BT68" s="12">
        <v>71</v>
      </c>
      <c r="BU68" s="112">
        <v>72</v>
      </c>
      <c r="BV68" s="12">
        <v>73</v>
      </c>
      <c r="BW68" s="12">
        <v>74</v>
      </c>
      <c r="BX68" s="12">
        <v>75</v>
      </c>
      <c r="BY68" s="12">
        <v>76</v>
      </c>
      <c r="BZ68" s="12">
        <v>77</v>
      </c>
      <c r="CA68" s="12">
        <v>78</v>
      </c>
      <c r="CB68" s="12">
        <v>79</v>
      </c>
      <c r="CC68" s="12">
        <v>80</v>
      </c>
      <c r="CD68" s="12">
        <v>81</v>
      </c>
      <c r="CE68" s="12">
        <v>82</v>
      </c>
      <c r="CF68" s="12">
        <v>83</v>
      </c>
      <c r="CG68" s="112">
        <v>84</v>
      </c>
      <c r="CH68" s="12">
        <v>85</v>
      </c>
      <c r="CI68" s="12">
        <v>86</v>
      </c>
      <c r="CJ68" s="12">
        <v>87</v>
      </c>
      <c r="CK68" s="12">
        <v>88</v>
      </c>
      <c r="CL68" s="12">
        <v>89</v>
      </c>
      <c r="CM68" s="12">
        <v>90</v>
      </c>
      <c r="CN68" s="12">
        <v>91</v>
      </c>
      <c r="CO68" s="12">
        <v>92</v>
      </c>
      <c r="CP68" s="12">
        <v>93</v>
      </c>
      <c r="CQ68" s="12">
        <v>94</v>
      </c>
      <c r="CR68" s="12">
        <v>95</v>
      </c>
      <c r="CS68" s="112">
        <v>96</v>
      </c>
    </row>
    <row r="69" spans="1:97" s="2" customFormat="1" x14ac:dyDescent="0.25">
      <c r="A69" s="2" t="s">
        <v>12</v>
      </c>
      <c r="B69" s="3">
        <f t="shared" ref="B69:BM69" si="96">B32</f>
        <v>42005</v>
      </c>
      <c r="C69" s="3">
        <f t="shared" si="96"/>
        <v>42036</v>
      </c>
      <c r="D69" s="3">
        <f t="shared" si="96"/>
        <v>42064</v>
      </c>
      <c r="E69" s="3">
        <f t="shared" si="96"/>
        <v>42095</v>
      </c>
      <c r="F69" s="3">
        <f t="shared" si="96"/>
        <v>42125</v>
      </c>
      <c r="G69" s="3">
        <f t="shared" si="96"/>
        <v>42156</v>
      </c>
      <c r="H69" s="3">
        <f t="shared" si="96"/>
        <v>42186</v>
      </c>
      <c r="I69" s="3">
        <f t="shared" si="96"/>
        <v>42217</v>
      </c>
      <c r="J69" s="3">
        <f t="shared" si="96"/>
        <v>42248</v>
      </c>
      <c r="K69" s="3">
        <f t="shared" si="96"/>
        <v>42278</v>
      </c>
      <c r="L69" s="3">
        <f t="shared" si="96"/>
        <v>42309</v>
      </c>
      <c r="M69" s="95">
        <f t="shared" si="96"/>
        <v>42339</v>
      </c>
      <c r="N69" s="276">
        <f t="shared" si="96"/>
        <v>42370</v>
      </c>
      <c r="O69" s="276">
        <f t="shared" si="96"/>
        <v>42401</v>
      </c>
      <c r="P69" s="276">
        <f t="shared" si="96"/>
        <v>42430</v>
      </c>
      <c r="Q69" s="276">
        <f t="shared" si="96"/>
        <v>42461</v>
      </c>
      <c r="R69" s="276">
        <f t="shared" si="96"/>
        <v>42491</v>
      </c>
      <c r="S69" s="276">
        <f t="shared" si="96"/>
        <v>42522</v>
      </c>
      <c r="T69" s="276">
        <f t="shared" si="96"/>
        <v>42552</v>
      </c>
      <c r="U69" s="276">
        <f t="shared" si="96"/>
        <v>42583</v>
      </c>
      <c r="V69" s="3">
        <f t="shared" si="96"/>
        <v>42614</v>
      </c>
      <c r="W69" s="3">
        <f t="shared" si="96"/>
        <v>42644</v>
      </c>
      <c r="X69" s="3">
        <f t="shared" si="96"/>
        <v>42675</v>
      </c>
      <c r="Y69" s="95">
        <f t="shared" si="96"/>
        <v>42705</v>
      </c>
      <c r="Z69" s="3">
        <f t="shared" si="96"/>
        <v>42752</v>
      </c>
      <c r="AA69" s="3">
        <f t="shared" si="96"/>
        <v>42783</v>
      </c>
      <c r="AB69" s="3">
        <f t="shared" si="96"/>
        <v>42811</v>
      </c>
      <c r="AC69" s="3">
        <f t="shared" si="96"/>
        <v>42842</v>
      </c>
      <c r="AD69" s="3">
        <f t="shared" si="96"/>
        <v>42872</v>
      </c>
      <c r="AE69" s="3">
        <f t="shared" si="96"/>
        <v>42903</v>
      </c>
      <c r="AF69" s="3">
        <f t="shared" si="96"/>
        <v>42933</v>
      </c>
      <c r="AG69" s="3">
        <f t="shared" si="96"/>
        <v>42964</v>
      </c>
      <c r="AH69" s="3">
        <f t="shared" si="96"/>
        <v>42995</v>
      </c>
      <c r="AI69" s="3">
        <f t="shared" si="96"/>
        <v>43025</v>
      </c>
      <c r="AJ69" s="3">
        <f t="shared" si="96"/>
        <v>43056</v>
      </c>
      <c r="AK69" s="95">
        <f t="shared" si="96"/>
        <v>43086</v>
      </c>
      <c r="AL69" s="3">
        <f t="shared" si="96"/>
        <v>43118</v>
      </c>
      <c r="AM69" s="3">
        <f t="shared" si="96"/>
        <v>43149</v>
      </c>
      <c r="AN69" s="3">
        <f t="shared" si="96"/>
        <v>43177</v>
      </c>
      <c r="AO69" s="3">
        <f t="shared" si="96"/>
        <v>43208</v>
      </c>
      <c r="AP69" s="3">
        <f t="shared" si="96"/>
        <v>43238</v>
      </c>
      <c r="AQ69" s="3">
        <f t="shared" si="96"/>
        <v>43269</v>
      </c>
      <c r="AR69" s="3">
        <f t="shared" si="96"/>
        <v>43299</v>
      </c>
      <c r="AS69" s="3">
        <f t="shared" si="96"/>
        <v>43330</v>
      </c>
      <c r="AT69" s="3">
        <f t="shared" si="96"/>
        <v>43361</v>
      </c>
      <c r="AU69" s="3">
        <f t="shared" si="96"/>
        <v>43391</v>
      </c>
      <c r="AV69" s="3">
        <f t="shared" si="96"/>
        <v>43422</v>
      </c>
      <c r="AW69" s="95">
        <f t="shared" si="96"/>
        <v>43452</v>
      </c>
      <c r="AX69" s="3">
        <f t="shared" si="96"/>
        <v>43483</v>
      </c>
      <c r="AY69" s="3">
        <f t="shared" si="96"/>
        <v>43514</v>
      </c>
      <c r="AZ69" s="3">
        <f t="shared" si="96"/>
        <v>43542</v>
      </c>
      <c r="BA69" s="3">
        <f t="shared" si="96"/>
        <v>43573</v>
      </c>
      <c r="BB69" s="3">
        <f t="shared" si="96"/>
        <v>43603</v>
      </c>
      <c r="BC69" s="3">
        <f t="shared" si="96"/>
        <v>43634</v>
      </c>
      <c r="BD69" s="3">
        <f t="shared" si="96"/>
        <v>43664</v>
      </c>
      <c r="BE69" s="3">
        <f t="shared" si="96"/>
        <v>43695</v>
      </c>
      <c r="BF69" s="3">
        <f t="shared" si="96"/>
        <v>43726</v>
      </c>
      <c r="BG69" s="3">
        <f t="shared" si="96"/>
        <v>43756</v>
      </c>
      <c r="BH69" s="3">
        <f t="shared" si="96"/>
        <v>43787</v>
      </c>
      <c r="BI69" s="95">
        <f t="shared" si="96"/>
        <v>43817</v>
      </c>
      <c r="BJ69" s="3">
        <f t="shared" si="96"/>
        <v>43848</v>
      </c>
      <c r="BK69" s="3">
        <f t="shared" si="96"/>
        <v>43879</v>
      </c>
      <c r="BL69" s="3">
        <f t="shared" si="96"/>
        <v>43908</v>
      </c>
      <c r="BM69" s="3">
        <f t="shared" si="96"/>
        <v>43939</v>
      </c>
      <c r="BN69" s="3">
        <f t="shared" ref="BN69:CS69" si="97">BN32</f>
        <v>43969</v>
      </c>
      <c r="BO69" s="3">
        <f t="shared" si="97"/>
        <v>44000</v>
      </c>
      <c r="BP69" s="3">
        <f t="shared" si="97"/>
        <v>44030</v>
      </c>
      <c r="BQ69" s="3">
        <f t="shared" si="97"/>
        <v>44061</v>
      </c>
      <c r="BR69" s="3">
        <f t="shared" si="97"/>
        <v>44092</v>
      </c>
      <c r="BS69" s="3">
        <f t="shared" si="97"/>
        <v>44122</v>
      </c>
      <c r="BT69" s="3">
        <f t="shared" si="97"/>
        <v>44153</v>
      </c>
      <c r="BU69" s="95">
        <f t="shared" si="97"/>
        <v>44183</v>
      </c>
      <c r="BV69" s="3">
        <f t="shared" si="97"/>
        <v>44214</v>
      </c>
      <c r="BW69" s="3">
        <f t="shared" si="97"/>
        <v>44245</v>
      </c>
      <c r="BX69" s="3">
        <f t="shared" si="97"/>
        <v>44273</v>
      </c>
      <c r="BY69" s="3">
        <f t="shared" si="97"/>
        <v>44304</v>
      </c>
      <c r="BZ69" s="3">
        <f t="shared" si="97"/>
        <v>44334</v>
      </c>
      <c r="CA69" s="3">
        <f t="shared" si="97"/>
        <v>44365</v>
      </c>
      <c r="CB69" s="3">
        <f t="shared" si="97"/>
        <v>44395</v>
      </c>
      <c r="CC69" s="3">
        <f t="shared" si="97"/>
        <v>44426</v>
      </c>
      <c r="CD69" s="3">
        <f t="shared" si="97"/>
        <v>44457</v>
      </c>
      <c r="CE69" s="3">
        <f t="shared" si="97"/>
        <v>44487</v>
      </c>
      <c r="CF69" s="3">
        <f t="shared" si="97"/>
        <v>44518</v>
      </c>
      <c r="CG69" s="95">
        <f t="shared" si="97"/>
        <v>44548</v>
      </c>
      <c r="CH69" s="3">
        <f t="shared" si="97"/>
        <v>44579</v>
      </c>
      <c r="CI69" s="3">
        <f t="shared" si="97"/>
        <v>44610</v>
      </c>
      <c r="CJ69" s="3">
        <f t="shared" si="97"/>
        <v>44638</v>
      </c>
      <c r="CK69" s="3">
        <f t="shared" si="97"/>
        <v>44669</v>
      </c>
      <c r="CL69" s="3">
        <f t="shared" si="97"/>
        <v>44699</v>
      </c>
      <c r="CM69" s="3">
        <f t="shared" si="97"/>
        <v>44730</v>
      </c>
      <c r="CN69" s="3">
        <f t="shared" si="97"/>
        <v>44760</v>
      </c>
      <c r="CO69" s="3">
        <f t="shared" si="97"/>
        <v>44791</v>
      </c>
      <c r="CP69" s="3">
        <f t="shared" si="97"/>
        <v>44822</v>
      </c>
      <c r="CQ69" s="3">
        <f t="shared" si="97"/>
        <v>44852</v>
      </c>
      <c r="CR69" s="3">
        <f t="shared" si="97"/>
        <v>44883</v>
      </c>
      <c r="CS69" s="95">
        <f t="shared" si="97"/>
        <v>44913</v>
      </c>
    </row>
    <row r="70" spans="1:97" s="15" customFormat="1" x14ac:dyDescent="0.25">
      <c r="A70" s="15" t="s">
        <v>4</v>
      </c>
      <c r="B70" s="15">
        <f>'Agency North'!C74+'Agency South'!C74</f>
        <v>82</v>
      </c>
      <c r="C70" s="15">
        <f>'Agency North'!D74+'Agency South'!D74</f>
        <v>66</v>
      </c>
      <c r="D70" s="15">
        <f>'Agency North'!E74+'Agency South'!E74</f>
        <v>156</v>
      </c>
      <c r="E70" s="15">
        <f>'Agency North'!F74+'Agency South'!F74</f>
        <v>169</v>
      </c>
      <c r="F70" s="15">
        <f>'Agency North'!G74+'Agency South'!G74</f>
        <v>118.5</v>
      </c>
      <c r="G70" s="15">
        <f>'Agency North'!H74+'Agency South'!H74</f>
        <v>147.5</v>
      </c>
      <c r="H70" s="15">
        <f>'Agency North'!I74+'Agency South'!I74</f>
        <v>172</v>
      </c>
      <c r="I70" s="15">
        <f>'Agency North'!J74+'Agency South'!J74</f>
        <v>93.5</v>
      </c>
      <c r="J70" s="15">
        <f>'Agency North'!K74+'Agency South'!K74</f>
        <v>193.5</v>
      </c>
      <c r="K70" s="15">
        <f>'Agency North'!L74+'Agency South'!L74</f>
        <v>175.5</v>
      </c>
      <c r="L70" s="15">
        <f>'Agency North'!M74+'Agency South'!M74</f>
        <v>178</v>
      </c>
      <c r="M70" s="96">
        <f>'Agency North'!N74+'Agency South'!N74</f>
        <v>292.5</v>
      </c>
      <c r="N70" s="269">
        <f>'Agency North'!O74+'Agency South'!O74</f>
        <v>64</v>
      </c>
      <c r="O70" s="269">
        <f>'Agency North'!P74+'Agency South'!P74</f>
        <v>67</v>
      </c>
      <c r="P70" s="269">
        <f>'Agency North'!Q74+'Agency South'!Q74</f>
        <v>164</v>
      </c>
      <c r="Q70" s="269">
        <f>'Agency North'!R74+'Agency South'!R74</f>
        <v>177</v>
      </c>
      <c r="R70" s="269">
        <f>'Agency North'!S74+'Agency South'!S74</f>
        <v>112</v>
      </c>
      <c r="S70" s="269">
        <f>'Agency North'!T74+'Agency South'!T74</f>
        <v>134</v>
      </c>
      <c r="T70" s="269">
        <f>'Agency North'!U74+'Agency South'!U74</f>
        <v>110</v>
      </c>
      <c r="U70" s="269">
        <f>'Agency North'!V74+'Agency South'!V74</f>
        <v>103.5</v>
      </c>
      <c r="V70" s="15">
        <f>'Agency North'!W74+'Agency South'!W74</f>
        <v>146.5</v>
      </c>
      <c r="W70" s="15">
        <f>'Agency North'!X74+'Agency South'!X74</f>
        <v>117</v>
      </c>
      <c r="X70" s="15">
        <f>'Agency North'!Y74+'Agency South'!Y74</f>
        <v>138.5</v>
      </c>
      <c r="Y70" s="96">
        <f>'Agency North'!Z74+'Agency South'!Z74</f>
        <v>216</v>
      </c>
      <c r="Z70" s="15">
        <f>'Agency North'!AA74+'Agency South'!AA74</f>
        <v>224</v>
      </c>
      <c r="AA70" s="15">
        <f>'Agency North'!AB74+'Agency South'!AB74</f>
        <v>287</v>
      </c>
      <c r="AB70" s="15">
        <f>'Agency North'!AC74+'Agency South'!AC74</f>
        <v>387</v>
      </c>
      <c r="AC70" s="15">
        <f>'Agency North'!AD74+'Agency South'!AD74</f>
        <v>781</v>
      </c>
      <c r="AD70" s="15">
        <f>'Agency North'!AE74+'Agency South'!AE74</f>
        <v>681.5</v>
      </c>
      <c r="AE70" s="15">
        <f>'Agency North'!AF74+'Agency South'!AF74</f>
        <v>801</v>
      </c>
      <c r="AF70" s="15">
        <f>'Agency North'!AG74+'Agency South'!AG74</f>
        <v>549.5</v>
      </c>
      <c r="AG70" s="15">
        <f>'Agency North'!AH74+'Agency South'!AH74</f>
        <v>528.30952421052677</v>
      </c>
      <c r="AH70" s="15">
        <f>'Agency North'!AI74+'Agency South'!AI74</f>
        <v>546.1344805052637</v>
      </c>
      <c r="AI70" s="15">
        <f>'Agency North'!AJ74+'Agency South'!AJ74</f>
        <v>516.73234823848475</v>
      </c>
      <c r="AJ70" s="15">
        <f>'Agency North'!AK74+'Agency South'!AK74</f>
        <v>550.71480733352473</v>
      </c>
      <c r="AK70" s="96">
        <f>'Agency North'!AL74+'Agency South'!AL74</f>
        <v>562.68290139905366</v>
      </c>
      <c r="AL70" s="15">
        <f>'Agency North'!AM74+'Agency South'!AM74</f>
        <v>249.64205567010308</v>
      </c>
      <c r="AM70" s="15">
        <f>'Agency North'!AN74+'Agency South'!AN74</f>
        <v>290.17661249999969</v>
      </c>
      <c r="AN70" s="15">
        <f>'Agency North'!AO74+'Agency South'!AO74</f>
        <v>308.19747859589046</v>
      </c>
      <c r="AO70" s="15">
        <f>'Agency North'!AP74+'Agency South'!AP74</f>
        <v>240.52754150429479</v>
      </c>
      <c r="AP70" s="15">
        <f>'Agency North'!AQ74+'Agency South'!AQ74</f>
        <v>174.599580253542</v>
      </c>
      <c r="AQ70" s="15">
        <f>'Agency North'!AR74+'Agency South'!AR74</f>
        <v>231.00458847408945</v>
      </c>
      <c r="AR70" s="15">
        <f>'Agency North'!AS74+'Agency South'!AS74</f>
        <v>182.84381622807038</v>
      </c>
      <c r="AS70" s="15">
        <f>'Agency North'!AT74+'Agency South'!AT74</f>
        <v>191.40606947368428</v>
      </c>
      <c r="AT70" s="15">
        <f>'Agency North'!AU74+'Agency South'!AU74</f>
        <v>196.05313913684219</v>
      </c>
      <c r="AU70" s="15">
        <f>'Agency North'!AV74+'Agency South'!AV74</f>
        <v>185.50604957998743</v>
      </c>
      <c r="AV70" s="15">
        <f>'Agency North'!AW74+'Agency South'!AW74</f>
        <v>197.52127861813142</v>
      </c>
      <c r="AW70" s="96">
        <f>'Agency North'!AX74+'Agency South'!AX74</f>
        <v>200.9312196920724</v>
      </c>
      <c r="AX70" s="15">
        <f>'Agency North'!AY74+'Agency South'!AY74</f>
        <v>329.55440126288664</v>
      </c>
      <c r="AY70" s="15">
        <f>'Agency North'!AZ74+'Agency South'!AZ74</f>
        <v>383.74549171874958</v>
      </c>
      <c r="AZ70" s="15">
        <f>'Agency North'!BA74+'Agency South'!BA74</f>
        <v>432.20995796232887</v>
      </c>
      <c r="BA70" s="15">
        <f>'Agency North'!BB74+'Agency South'!BB74</f>
        <v>331.12963345183289</v>
      </c>
      <c r="BB70" s="15">
        <f>'Agency North'!BC74+'Agency South'!BC74</f>
        <v>233.95117182377311</v>
      </c>
      <c r="BC70" s="15">
        <f>'Agency North'!BD74+'Agency South'!BD74</f>
        <v>303.49918185691149</v>
      </c>
      <c r="BD70" s="15">
        <f>'Agency North'!BE74+'Agency South'!BE74</f>
        <v>242.76688547631605</v>
      </c>
      <c r="BE70" s="15">
        <f>'Agency North'!BF74+'Agency South'!BF74</f>
        <v>252.11697972631589</v>
      </c>
      <c r="BF70" s="15">
        <f>'Agency North'!BG74+'Agency South'!BG74</f>
        <v>258.65567270715798</v>
      </c>
      <c r="BG70" s="15">
        <f>'Agency North'!BH74+'Agency South'!BH74</f>
        <v>244.62857314978154</v>
      </c>
      <c r="BH70" s="15">
        <f>'Agency North'!BI74+'Agency South'!BI74</f>
        <v>260.51841332641322</v>
      </c>
      <c r="BI70" s="96">
        <f>'Agency North'!BJ74+'Agency South'!BJ74</f>
        <v>266.15661306000129</v>
      </c>
      <c r="BJ70" s="15">
        <f>'Agency North'!BK74+'Agency South'!BK74</f>
        <v>397.00866842396914</v>
      </c>
      <c r="BK70" s="15">
        <f>'Agency North'!BL74+'Agency South'!BL74</f>
        <v>463.13103227343697</v>
      </c>
      <c r="BL70" s="15">
        <f>'Agency North'!BM74+'Agency South'!BM74</f>
        <v>530.78222284032563</v>
      </c>
      <c r="BM70" s="15">
        <f>'Agency North'!BN74+'Agency South'!BN74</f>
        <v>411.38132882760601</v>
      </c>
      <c r="BN70" s="15">
        <f>'Agency North'!BO74+'Agency South'!BO74</f>
        <v>287.75458409910675</v>
      </c>
      <c r="BO70" s="15">
        <f>'Agency North'!BP74+'Agency South'!BP74</f>
        <v>370.67589131753664</v>
      </c>
      <c r="BP70" s="15">
        <f>'Agency North'!BQ74+'Agency South'!BQ74</f>
        <v>300.71854849330498</v>
      </c>
      <c r="BQ70" s="15">
        <f>'Agency North'!BR74+'Agency South'!BR74</f>
        <v>311.27805795936331</v>
      </c>
      <c r="BR70" s="15">
        <f>'Agency North'!BS74+'Agency South'!BS74</f>
        <v>324.6142758827387</v>
      </c>
      <c r="BS70" s="15">
        <f>'Agency North'!BT74+'Agency South'!BT74</f>
        <v>306.97435676002237</v>
      </c>
      <c r="BT70" s="15">
        <f>'Agency North'!BU74+'Agency South'!BU74</f>
        <v>326.92832444872562</v>
      </c>
      <c r="BU70" s="96">
        <f>'Agency North'!BV74+'Agency South'!BV74</f>
        <v>334.10337353252999</v>
      </c>
      <c r="BV70" s="15">
        <f>'Agency North'!BW74+'Agency South'!BW74</f>
        <v>472.45665681705162</v>
      </c>
      <c r="BW70" s="15">
        <f>'Agency North'!BX74+'Agency South'!BX74</f>
        <v>551.84438146162449</v>
      </c>
      <c r="BX70" s="15">
        <f>'Agency North'!BY74+'Agency South'!BY74</f>
        <v>640.07449633650538</v>
      </c>
      <c r="BY70" s="15">
        <f>'Agency North'!BZ74+'Agency South'!BZ74</f>
        <v>496.49910830987153</v>
      </c>
      <c r="BZ70" s="15">
        <f>'Agency North'!CA74+'Agency South'!CA74</f>
        <v>355.99014058976064</v>
      </c>
      <c r="CA70" s="15">
        <f>'Agency North'!CB74+'Agency South'!CB74</f>
        <v>458.65862564397116</v>
      </c>
      <c r="CB70" s="15">
        <f>'Agency North'!CC74+'Agency South'!CC74</f>
        <v>372.05453008156542</v>
      </c>
      <c r="CC70" s="15">
        <f>'Agency North'!CD74+'Agency South'!CD74</f>
        <v>386.48122428876627</v>
      </c>
      <c r="CD70" s="15">
        <f>'Agency North'!CE74+'Agency South'!CE74</f>
        <v>403.11817542220786</v>
      </c>
      <c r="CE70" s="15">
        <f>'Agency North'!CF74+'Agency South'!CF74</f>
        <v>381.18565330925082</v>
      </c>
      <c r="CF70" s="15">
        <f>'Agency North'!CG74+'Agency South'!CG74</f>
        <v>406.70545100465927</v>
      </c>
      <c r="CG70" s="96">
        <f>'Agency North'!CH74+'Agency South'!CH74</f>
        <v>419.67881249438119</v>
      </c>
      <c r="CH70" s="15">
        <f>'Agency North'!CI74+'Agency South'!CI74</f>
        <v>557.18099113695405</v>
      </c>
      <c r="CI70" s="15">
        <f>'Agency North'!CJ74+'Agency South'!CJ74</f>
        <v>651.22528084054807</v>
      </c>
      <c r="CJ70" s="15">
        <f>'Agency North'!CK74+'Agency South'!CK74</f>
        <v>759.91699770045648</v>
      </c>
      <c r="CK70" s="15">
        <f>'Agency North'!CL74+'Agency South'!CL74</f>
        <v>589.70341966621731</v>
      </c>
      <c r="CL70" s="15">
        <f>'Agency North'!CM74+'Agency South'!CM74</f>
        <v>420.69780122690878</v>
      </c>
      <c r="CM70" s="15">
        <f>'Agency North'!CN74+'Agency South'!CN74</f>
        <v>540.20253134215238</v>
      </c>
      <c r="CN70" s="15">
        <f>'Agency North'!CO74+'Agency South'!CO74</f>
        <v>439.11104612744651</v>
      </c>
      <c r="CO70" s="15">
        <f>'Agency North'!CP74+'Agency South'!CP74</f>
        <v>455.4549953731597</v>
      </c>
      <c r="CP70" s="15">
        <f>'Agency North'!CQ74+'Agency South'!CQ74</f>
        <v>475.18154888907299</v>
      </c>
      <c r="CQ70" s="15">
        <f>'Agency North'!CR74+'Agency South'!CR74</f>
        <v>450.9574295795768</v>
      </c>
      <c r="CR70" s="15">
        <f>'Agency North'!CS74+'Agency South'!CS74</f>
        <v>488.98793587078364</v>
      </c>
      <c r="CS70" s="96">
        <f>'Agency North'!CT74+'Agency South'!CT74</f>
        <v>504.79427569447955</v>
      </c>
    </row>
    <row r="71" spans="1:97" s="15" customFormat="1" x14ac:dyDescent="0.25">
      <c r="A71" s="15" t="s">
        <v>5</v>
      </c>
      <c r="B71" s="15">
        <f>'Agency North'!C75+'Agency South'!C75</f>
        <v>154</v>
      </c>
      <c r="C71" s="15">
        <f>'Agency North'!D75+'Agency South'!D75</f>
        <v>85</v>
      </c>
      <c r="D71" s="15">
        <f>'Agency North'!E75+'Agency South'!E75</f>
        <v>199</v>
      </c>
      <c r="E71" s="15">
        <f>'Agency North'!F75+'Agency South'!F75</f>
        <v>240</v>
      </c>
      <c r="F71" s="15">
        <f>'Agency North'!G75+'Agency South'!G75</f>
        <v>196.5</v>
      </c>
      <c r="G71" s="15">
        <f>'Agency North'!H75+'Agency South'!H75</f>
        <v>273</v>
      </c>
      <c r="H71" s="15">
        <f>'Agency North'!I75+'Agency South'!I75</f>
        <v>350</v>
      </c>
      <c r="I71" s="15">
        <f>'Agency North'!J75+'Agency South'!J75</f>
        <v>227</v>
      </c>
      <c r="J71" s="15">
        <f>'Agency North'!K75+'Agency South'!K75</f>
        <v>406</v>
      </c>
      <c r="K71" s="15">
        <f>'Agency North'!L75+'Agency South'!L75</f>
        <v>269</v>
      </c>
      <c r="L71" s="15">
        <f>'Agency North'!M75+'Agency South'!M75</f>
        <v>631</v>
      </c>
      <c r="M71" s="96">
        <f>'Agency North'!N75+'Agency South'!N75</f>
        <v>524</v>
      </c>
      <c r="N71" s="269">
        <f>'Agency North'!O75+'Agency South'!O75</f>
        <v>82</v>
      </c>
      <c r="O71" s="269">
        <f>'Agency North'!P75+'Agency South'!P75</f>
        <v>82</v>
      </c>
      <c r="P71" s="269">
        <f>'Agency North'!Q75+'Agency South'!Q75</f>
        <v>536</v>
      </c>
      <c r="Q71" s="269">
        <f>'Agency North'!R75+'Agency South'!R75</f>
        <v>351</v>
      </c>
      <c r="R71" s="269">
        <f>'Agency North'!S75+'Agency South'!S75</f>
        <v>406</v>
      </c>
      <c r="S71" s="269">
        <f>'Agency North'!T75+'Agency South'!T75</f>
        <v>955</v>
      </c>
      <c r="T71" s="269">
        <f>'Agency North'!U75+'Agency South'!U75</f>
        <v>503</v>
      </c>
      <c r="U71" s="269">
        <f>'Agency North'!V75+'Agency South'!V75</f>
        <v>579</v>
      </c>
      <c r="V71" s="15">
        <f>'Agency North'!W75+'Agency South'!W75</f>
        <v>953.5</v>
      </c>
      <c r="W71" s="15">
        <f>'Agency North'!X75+'Agency South'!X75</f>
        <v>636.5</v>
      </c>
      <c r="X71" s="15">
        <f>'Agency North'!Y75+'Agency South'!Y75</f>
        <v>738</v>
      </c>
      <c r="Y71" s="96">
        <f>'Agency North'!Z75+'Agency South'!Z75</f>
        <v>1430</v>
      </c>
      <c r="Z71" s="15">
        <f>'Agency North'!AA75+'Agency South'!AA75</f>
        <v>285</v>
      </c>
      <c r="AA71" s="15">
        <f>'Agency North'!AB75+'Agency South'!AB75</f>
        <v>426</v>
      </c>
      <c r="AB71" s="15">
        <f>'Agency North'!AC75+'Agency South'!AC75</f>
        <v>986</v>
      </c>
      <c r="AC71" s="15">
        <f>'Agency North'!AD75+'Agency South'!AD75</f>
        <v>723</v>
      </c>
      <c r="AD71" s="15">
        <f>'Agency North'!AE75+'Agency South'!AE75</f>
        <v>676.5</v>
      </c>
      <c r="AE71" s="15">
        <f>'Agency North'!AF75+'Agency South'!AF75</f>
        <v>1390</v>
      </c>
      <c r="AF71" s="15">
        <f>'Agency North'!AG75+'Agency South'!AG75</f>
        <v>792</v>
      </c>
      <c r="AG71" s="15">
        <f>'Agency North'!AH75+'Agency South'!AH75</f>
        <v>743.22970952869559</v>
      </c>
      <c r="AH71" s="15">
        <f>'Agency North'!AI75+'Agency South'!AI75</f>
        <v>933.09138141424273</v>
      </c>
      <c r="AI71" s="15">
        <f>'Agency North'!AJ75+'Agency South'!AJ75</f>
        <v>692.25485190879965</v>
      </c>
      <c r="AJ71" s="15">
        <f>'Agency North'!AK75+'Agency South'!AK75</f>
        <v>860.69970595367613</v>
      </c>
      <c r="AK71" s="96">
        <f>'Agency North'!AL75+'Agency South'!AL75</f>
        <v>1060.8883213316324</v>
      </c>
      <c r="AL71" s="15">
        <f>'Agency North'!AM75+'Agency South'!AM75</f>
        <v>178.55463174221387</v>
      </c>
      <c r="AM71" s="15">
        <f>'Agency North'!AN75+'Agency South'!AN75</f>
        <v>180.17864055830503</v>
      </c>
      <c r="AN71" s="15">
        <f>'Agency North'!AO75+'Agency South'!AO75</f>
        <v>1428.5945759260435</v>
      </c>
      <c r="AO71" s="15">
        <f>'Agency North'!AP75+'Agency South'!AP75</f>
        <v>931.7330398484612</v>
      </c>
      <c r="AP71" s="15">
        <f>'Agency North'!AQ75+'Agency South'!AQ75</f>
        <v>1129.569847459918</v>
      </c>
      <c r="AQ71" s="15">
        <f>'Agency North'!AR75+'Agency South'!AR75</f>
        <v>1698.2846558707877</v>
      </c>
      <c r="AR71" s="15">
        <f>'Agency North'!AS75+'Agency South'!AS75</f>
        <v>840.60492911651704</v>
      </c>
      <c r="AS71" s="15">
        <f>'Agency North'!AT75+'Agency South'!AT75</f>
        <v>997.51458645380239</v>
      </c>
      <c r="AT71" s="15">
        <f>'Agency North'!AU75+'Agency South'!AU75</f>
        <v>1143.0511031126887</v>
      </c>
      <c r="AU71" s="15">
        <f>'Agency North'!AV75+'Agency South'!AV75</f>
        <v>907.91423903733778</v>
      </c>
      <c r="AV71" s="15">
        <f>'Agency North'!AW75+'Agency South'!AW75</f>
        <v>1094.5578213462832</v>
      </c>
      <c r="AW71" s="96">
        <f>'Agency North'!AX75+'Agency South'!AX75</f>
        <v>1209.8071192051814</v>
      </c>
      <c r="AX71" s="15">
        <f>'Agency North'!AY75+'Agency South'!AY75</f>
        <v>222.53094125564201</v>
      </c>
      <c r="AY71" s="15">
        <f>'Agency North'!AZ75+'Agency South'!AZ75</f>
        <v>222.0705723867907</v>
      </c>
      <c r="AZ71" s="15">
        <f>'Agency North'!BA75+'Agency South'!BA75</f>
        <v>2019.2077768896088</v>
      </c>
      <c r="BA71" s="15">
        <f>'Agency North'!BB75+'Agency South'!BB75</f>
        <v>1398.176374261895</v>
      </c>
      <c r="BB71" s="15">
        <f>'Agency North'!BC75+'Agency South'!BC75</f>
        <v>1538.3882124783313</v>
      </c>
      <c r="BC71" s="15">
        <f>'Agency North'!BD75+'Agency South'!BD75</f>
        <v>2260.362578961327</v>
      </c>
      <c r="BD71" s="15">
        <f>'Agency North'!BE75+'Agency South'!BE75</f>
        <v>1242.8664042259779</v>
      </c>
      <c r="BE71" s="15">
        <f>'Agency North'!BF75+'Agency South'!BF75</f>
        <v>1317.4608654147232</v>
      </c>
      <c r="BF71" s="15">
        <f>'Agency North'!BG75+'Agency South'!BG75</f>
        <v>1475.1781235125479</v>
      </c>
      <c r="BG71" s="15">
        <f>'Agency North'!BH75+'Agency South'!BH75</f>
        <v>1312.764161759163</v>
      </c>
      <c r="BH71" s="15">
        <f>'Agency North'!BI75+'Agency South'!BI75</f>
        <v>1445.1508961924167</v>
      </c>
      <c r="BI71" s="96">
        <f>'Agency North'!BJ75+'Agency South'!BJ75</f>
        <v>1620.6919513790433</v>
      </c>
      <c r="BJ71" s="15">
        <f>'Agency North'!BK75+'Agency South'!BK75</f>
        <v>275.54424806838699</v>
      </c>
      <c r="BK71" s="15">
        <f>'Agency North'!BL75+'Agency South'!BL75</f>
        <v>276.45461037352788</v>
      </c>
      <c r="BL71" s="15">
        <f>'Agency North'!BM75+'Agency South'!BM75</f>
        <v>2411.7054582669821</v>
      </c>
      <c r="BM71" s="15">
        <f>'Agency North'!BN75+'Agency South'!BN75</f>
        <v>1667.0131405927393</v>
      </c>
      <c r="BN71" s="15">
        <f>'Agency North'!BO75+'Agency South'!BO75</f>
        <v>1821.0575969363483</v>
      </c>
      <c r="BO71" s="15">
        <f>'Agency North'!BP75+'Agency South'!BP75</f>
        <v>2633.331320454141</v>
      </c>
      <c r="BP71" s="15">
        <f>'Agency North'!BQ75+'Agency South'!BQ75</f>
        <v>1456.845244491853</v>
      </c>
      <c r="BQ71" s="15">
        <f>'Agency North'!BR75+'Agency South'!BR75</f>
        <v>1542.0784982038103</v>
      </c>
      <c r="BR71" s="15">
        <f>'Agency North'!BS75+'Agency South'!BS75</f>
        <v>1698.2663039513518</v>
      </c>
      <c r="BS71" s="15">
        <f>'Agency North'!BT75+'Agency South'!BT75</f>
        <v>1509.9205656546071</v>
      </c>
      <c r="BT71" s="15">
        <f>'Agency North'!BU75+'Agency South'!BU75</f>
        <v>1656.4305004919418</v>
      </c>
      <c r="BU71" s="96">
        <f>'Agency North'!BV75+'Agency South'!BV75</f>
        <v>1814.4264074211267</v>
      </c>
      <c r="BV71" s="15">
        <f>'Agency North'!BW75+'Agency South'!BW75</f>
        <v>325.97638840248669</v>
      </c>
      <c r="BW71" s="15">
        <f>'Agency North'!BX75+'Agency South'!BX75</f>
        <v>328.62488664104956</v>
      </c>
      <c r="BX71" s="15">
        <f>'Agency North'!BY75+'Agency South'!BY75</f>
        <v>2829.9233619753668</v>
      </c>
      <c r="BY71" s="15">
        <f>'Agency North'!BZ75+'Agency South'!BZ75</f>
        <v>1992.8702827183774</v>
      </c>
      <c r="BZ71" s="15">
        <f>'Agency North'!CA75+'Agency South'!CA75</f>
        <v>2167.4239780416174</v>
      </c>
      <c r="CA71" s="15">
        <f>'Agency North'!CB75+'Agency South'!CB75</f>
        <v>3125.2401894155792</v>
      </c>
      <c r="CB71" s="15">
        <f>'Agency North'!CC75+'Agency South'!CC75</f>
        <v>1761.73383540948</v>
      </c>
      <c r="CC71" s="15">
        <f>'Agency North'!CD75+'Agency South'!CD75</f>
        <v>1890.3502293516694</v>
      </c>
      <c r="CD71" s="15">
        <f>'Agency North'!CE75+'Agency South'!CE75</f>
        <v>2078.2027198483825</v>
      </c>
      <c r="CE71" s="15">
        <f>'Agency North'!CF75+'Agency South'!CF75</f>
        <v>1875.6742148435801</v>
      </c>
      <c r="CF71" s="15">
        <f>'Agency North'!CG75+'Agency South'!CG75</f>
        <v>2065.5427409817867</v>
      </c>
      <c r="CG71" s="96">
        <f>'Agency North'!CH75+'Agency South'!CH75</f>
        <v>2257.8133645562839</v>
      </c>
      <c r="CH71" s="15">
        <f>'Agency North'!CI75+'Agency South'!CI75</f>
        <v>390.69786251424915</v>
      </c>
      <c r="CI71" s="15">
        <f>'Agency North'!CJ75+'Agency South'!CJ75</f>
        <v>393.52958111961573</v>
      </c>
      <c r="CJ71" s="15">
        <f>'Agency North'!CK75+'Agency South'!CK75</f>
        <v>3387.0503021264394</v>
      </c>
      <c r="CK71" s="15">
        <f>'Agency North'!CL75+'Agency South'!CL75</f>
        <v>2382.8506476728107</v>
      </c>
      <c r="CL71" s="15">
        <f>'Agency North'!CM75+'Agency South'!CM75</f>
        <v>2588.1892239958538</v>
      </c>
      <c r="CM71" s="15">
        <f>'Agency North'!CN75+'Agency South'!CN75</f>
        <v>3728.3945611901081</v>
      </c>
      <c r="CN71" s="15">
        <f>'Agency North'!CO75+'Agency South'!CO75</f>
        <v>2101.6589941825332</v>
      </c>
      <c r="CO71" s="15">
        <f>'Agency North'!CP75+'Agency South'!CP75</f>
        <v>2254.7817747715385</v>
      </c>
      <c r="CP71" s="15">
        <f>'Agency North'!CQ75+'Agency South'!CQ75</f>
        <v>2477.4558108799615</v>
      </c>
      <c r="CQ71" s="15">
        <f>'Agency North'!CR75+'Agency South'!CR75</f>
        <v>2261.3377526940353</v>
      </c>
      <c r="CR71" s="15">
        <f>'Agency North'!CS75+'Agency South'!CS75</f>
        <v>2509.5056675843207</v>
      </c>
      <c r="CS71" s="96">
        <f>'Agency North'!CT75+'Agency South'!CT75</f>
        <v>2741.9399707523535</v>
      </c>
    </row>
    <row r="72" spans="1:97" s="15" customFormat="1" x14ac:dyDescent="0.25">
      <c r="A72" s="15" t="s">
        <v>6</v>
      </c>
      <c r="B72" s="15">
        <f>'Agency North'!C76+'Agency South'!C76</f>
        <v>143</v>
      </c>
      <c r="C72" s="15">
        <f>'Agency North'!D76+'Agency South'!D76</f>
        <v>130</v>
      </c>
      <c r="D72" s="15">
        <f>'Agency North'!E76+'Agency South'!E76</f>
        <v>117</v>
      </c>
      <c r="E72" s="15">
        <f>'Agency North'!F76+'Agency South'!F76</f>
        <v>198</v>
      </c>
      <c r="F72" s="15">
        <f>'Agency North'!G76+'Agency South'!G76</f>
        <v>236.5</v>
      </c>
      <c r="G72" s="15">
        <f>'Agency North'!H76+'Agency South'!H76</f>
        <v>219</v>
      </c>
      <c r="H72" s="15">
        <f>'Agency North'!I76+'Agency South'!I76</f>
        <v>241</v>
      </c>
      <c r="I72" s="15">
        <f>'Agency North'!J76+'Agency South'!J76</f>
        <v>176</v>
      </c>
      <c r="J72" s="15">
        <f>'Agency North'!K76+'Agency South'!K76</f>
        <v>299.5</v>
      </c>
      <c r="K72" s="15">
        <f>'Agency North'!L76+'Agency South'!L76</f>
        <v>288</v>
      </c>
      <c r="L72" s="15">
        <f>'Agency North'!M76+'Agency South'!M76</f>
        <v>231</v>
      </c>
      <c r="M72" s="96">
        <f>'Agency North'!N76+'Agency South'!N76</f>
        <v>613.5</v>
      </c>
      <c r="N72" s="269">
        <f>'Agency North'!O76+'Agency South'!O76</f>
        <v>135</v>
      </c>
      <c r="O72" s="269">
        <f>'Agency North'!P76+'Agency South'!P76</f>
        <v>82</v>
      </c>
      <c r="P72" s="269">
        <f>'Agency North'!Q76+'Agency South'!Q76</f>
        <v>90</v>
      </c>
      <c r="Q72" s="269">
        <f>'Agency North'!R76+'Agency South'!R76</f>
        <v>250</v>
      </c>
      <c r="R72" s="269">
        <f>'Agency North'!S76+'Agency South'!S76</f>
        <v>256</v>
      </c>
      <c r="S72" s="269">
        <f>'Agency North'!T76+'Agency South'!T76</f>
        <v>433.5</v>
      </c>
      <c r="T72" s="269">
        <f>'Agency North'!U76+'Agency South'!U76</f>
        <v>399</v>
      </c>
      <c r="U72" s="269">
        <f>'Agency North'!V76+'Agency South'!V76</f>
        <v>337</v>
      </c>
      <c r="V72" s="15">
        <f>'Agency North'!W76+'Agency South'!W76</f>
        <v>559</v>
      </c>
      <c r="W72" s="15">
        <f>'Agency North'!X76+'Agency South'!X76</f>
        <v>435.5</v>
      </c>
      <c r="X72" s="15">
        <f>'Agency North'!Y76+'Agency South'!Y76</f>
        <v>534.5</v>
      </c>
      <c r="Y72" s="96">
        <f>'Agency North'!Z76+'Agency South'!Z76</f>
        <v>679</v>
      </c>
      <c r="Z72" s="15">
        <f>'Agency North'!AA76+'Agency South'!AA76</f>
        <v>272</v>
      </c>
      <c r="AA72" s="15">
        <f>'Agency North'!AB76+'Agency South'!AB76</f>
        <v>185</v>
      </c>
      <c r="AB72" s="15">
        <f>'Agency North'!AC76+'Agency South'!AC76</f>
        <v>482</v>
      </c>
      <c r="AC72" s="15">
        <f>'Agency North'!AD76+'Agency South'!AD76</f>
        <v>394</v>
      </c>
      <c r="AD72" s="15">
        <f>'Agency North'!AE76+'Agency South'!AE76</f>
        <v>357</v>
      </c>
      <c r="AE72" s="15">
        <f>'Agency North'!AF76+'Agency South'!AF76</f>
        <v>303.5</v>
      </c>
      <c r="AF72" s="15">
        <f>'Agency North'!AG76+'Agency South'!AG76</f>
        <v>349</v>
      </c>
      <c r="AG72" s="15">
        <f>'Agency North'!AH76+'Agency South'!AH76</f>
        <v>353.78424736417924</v>
      </c>
      <c r="AH72" s="15">
        <f>'Agency North'!AI76+'Agency South'!AI76</f>
        <v>423.40525688547655</v>
      </c>
      <c r="AI72" s="15">
        <f>'Agency North'!AJ76+'Agency South'!AJ76</f>
        <v>465.75943431461894</v>
      </c>
      <c r="AJ72" s="15">
        <f>'Agency North'!AK76+'Agency South'!AK76</f>
        <v>391.85943201788746</v>
      </c>
      <c r="AK72" s="96">
        <f>'Agency North'!AL76+'Agency South'!AL76</f>
        <v>488.93375263250431</v>
      </c>
      <c r="AL72" s="15">
        <f>'Agency North'!AM76+'Agency South'!AM76</f>
        <v>343.53242797779797</v>
      </c>
      <c r="AM72" s="15">
        <f>'Agency North'!AN76+'Agency South'!AN76</f>
        <v>127.51231309079509</v>
      </c>
      <c r="AN72" s="15">
        <f>'Agency North'!AO76+'Agency South'!AO76</f>
        <v>299.54050569295663</v>
      </c>
      <c r="AO72" s="15">
        <f>'Agency North'!AP76+'Agency South'!AP76</f>
        <v>627.089733907506</v>
      </c>
      <c r="AP72" s="15">
        <f>'Agency North'!AQ76+'Agency South'!AQ76</f>
        <v>544.04786645835213</v>
      </c>
      <c r="AQ72" s="15">
        <f>'Agency North'!AR76+'Agency South'!AR76</f>
        <v>543.54867768763825</v>
      </c>
      <c r="AR72" s="15">
        <f>'Agency North'!AS76+'Agency South'!AS76</f>
        <v>635.93409359378609</v>
      </c>
      <c r="AS72" s="15">
        <f>'Agency North'!AT76+'Agency South'!AT76</f>
        <v>592.64654075726821</v>
      </c>
      <c r="AT72" s="15">
        <f>'Agency North'!AU76+'Agency South'!AU76</f>
        <v>702.04842535598846</v>
      </c>
      <c r="AU72" s="15">
        <f>'Agency North'!AV76+'Agency South'!AV76</f>
        <v>721.56332454871767</v>
      </c>
      <c r="AV72" s="15">
        <f>'Agency North'!AW76+'Agency South'!AW76</f>
        <v>649.76898542043921</v>
      </c>
      <c r="AW72" s="96">
        <f>'Agency North'!AX76+'Agency South'!AX76</f>
        <v>770.32044562531019</v>
      </c>
      <c r="AX72" s="15">
        <f>'Agency North'!AY76+'Agency South'!AY76</f>
        <v>425.85740919083702</v>
      </c>
      <c r="AY72" s="15">
        <f>'Agency North'!AZ76+'Agency South'!AZ76</f>
        <v>160.19228803675179</v>
      </c>
      <c r="AZ72" s="15">
        <f>'Agency North'!BA76+'Agency South'!BA76</f>
        <v>393.23669335727135</v>
      </c>
      <c r="BA72" s="15">
        <f>'Agency North'!BB76+'Agency South'!BB76</f>
        <v>878.30774390324063</v>
      </c>
      <c r="BB72" s="15">
        <f>'Agency North'!BC76+'Agency South'!BC76</f>
        <v>786.64894619520908</v>
      </c>
      <c r="BC72" s="15">
        <f>'Agency North'!BD76+'Agency South'!BD76</f>
        <v>723.40609240734591</v>
      </c>
      <c r="BD72" s="15">
        <f>'Agency North'!BE76+'Agency South'!BE76</f>
        <v>817.22952631077669</v>
      </c>
      <c r="BE72" s="15">
        <f>'Agency North'!BF76+'Agency South'!BF76</f>
        <v>846.98001218646857</v>
      </c>
      <c r="BF72" s="15">
        <f>'Agency North'!BG76+'Agency South'!BG76</f>
        <v>923.80712738445254</v>
      </c>
      <c r="BG72" s="15">
        <f>'Agency North'!BH76+'Agency South'!BH76</f>
        <v>923.44976888166661</v>
      </c>
      <c r="BH72" s="15">
        <f>'Agency North'!BI76+'Agency South'!BI76</f>
        <v>925.28944014422223</v>
      </c>
      <c r="BI72" s="96">
        <f>'Agency North'!BJ76+'Agency South'!BJ76</f>
        <v>1012.5271910204167</v>
      </c>
      <c r="BJ72" s="15">
        <f>'Agency North'!BK76+'Agency South'!BK76</f>
        <v>531.1707833270666</v>
      </c>
      <c r="BK72" s="15">
        <f>'Agency North'!BL76+'Agency South'!BL76</f>
        <v>197.03207511788912</v>
      </c>
      <c r="BL72" s="15">
        <f>'Agency North'!BM76+'Agency South'!BM76</f>
        <v>483.74867202003071</v>
      </c>
      <c r="BM72" s="15">
        <f>'Agency North'!BN76+'Agency South'!BN76</f>
        <v>1056.6936236165743</v>
      </c>
      <c r="BN72" s="15">
        <f>'Agency North'!BO76+'Agency South'!BO76</f>
        <v>944.49330453113998</v>
      </c>
      <c r="BO72" s="15">
        <f>'Agency North'!BP76+'Agency South'!BP76</f>
        <v>863.55540642328378</v>
      </c>
      <c r="BP72" s="15">
        <f>'Agency North'!BQ76+'Agency South'!BQ76</f>
        <v>957.83555926976715</v>
      </c>
      <c r="BQ72" s="15">
        <f>'Agency North'!BR76+'Agency South'!BR76</f>
        <v>996.75652562495236</v>
      </c>
      <c r="BR72" s="15">
        <f>'Agency North'!BS76+'Agency South'!BS76</f>
        <v>1091.7261995243391</v>
      </c>
      <c r="BS72" s="15">
        <f>'Agency North'!BT76+'Agency South'!BT76</f>
        <v>1062.5728696872056</v>
      </c>
      <c r="BT72" s="15">
        <f>'Agency North'!BU76+'Agency South'!BU76</f>
        <v>1066.2412980503291</v>
      </c>
      <c r="BU72" s="96">
        <f>'Agency North'!BV76+'Agency South'!BV76</f>
        <v>1161.7960227990375</v>
      </c>
      <c r="BV72" s="15">
        <f>'Agency North'!BW76+'Agency South'!BW76</f>
        <v>596.64511930627668</v>
      </c>
      <c r="BW72" s="15">
        <f>'Agency North'!BX76+'Agency South'!BX76</f>
        <v>231.58538742038664</v>
      </c>
      <c r="BX72" s="15">
        <f>'Agency North'!BY76+'Agency South'!BY76</f>
        <v>568.28685837728699</v>
      </c>
      <c r="BY72" s="15">
        <f>'Agency North'!BZ76+'Agency South'!BZ76</f>
        <v>1242.5883056718335</v>
      </c>
      <c r="BZ72" s="15">
        <f>'Agency North'!CA76+'Agency South'!CA76</f>
        <v>1137.2312805348738</v>
      </c>
      <c r="CA72" s="15">
        <f>'Agency North'!CB76+'Agency South'!CB76</f>
        <v>1037.3063283402123</v>
      </c>
      <c r="CB72" s="15">
        <f>'Agency North'!CC76+'Agency South'!CC76</f>
        <v>1151.7055928442728</v>
      </c>
      <c r="CC72" s="15">
        <f>'Agency North'!CD76+'Agency South'!CD76</f>
        <v>1225.3652563933551</v>
      </c>
      <c r="CD72" s="15">
        <f>'Agency North'!CE76+'Agency South'!CE76</f>
        <v>1339.6381199770967</v>
      </c>
      <c r="CE72" s="15">
        <f>'Agency North'!CF76+'Agency South'!CF76</f>
        <v>1302.1976536751654</v>
      </c>
      <c r="CF72" s="15">
        <f>'Agency North'!CG76+'Agency South'!CG76</f>
        <v>1333.3555396766619</v>
      </c>
      <c r="CG72" s="96">
        <f>'Agency North'!CH76+'Agency South'!CH76</f>
        <v>1449.5439577286925</v>
      </c>
      <c r="CH72" s="15">
        <f>'Agency North'!CI76+'Agency South'!CI76</f>
        <v>718.20103609634396</v>
      </c>
      <c r="CI72" s="15">
        <f>'Agency North'!CJ76+'Agency South'!CJ76</f>
        <v>277.38613734951485</v>
      </c>
      <c r="CJ72" s="15">
        <f>'Agency North'!CK76+'Agency South'!CK76</f>
        <v>679.72931029856863</v>
      </c>
      <c r="CK72" s="15">
        <f>'Agency North'!CL76+'Agency South'!CL76</f>
        <v>1487.6116367543589</v>
      </c>
      <c r="CL72" s="15">
        <f>'Agency North'!CM76+'Agency South'!CM76</f>
        <v>1360.9188154185217</v>
      </c>
      <c r="CM72" s="15">
        <f>'Agency North'!CN76+'Agency South'!CN76</f>
        <v>1240.0369601557791</v>
      </c>
      <c r="CN72" s="15">
        <f>'Agency North'!CO76+'Agency South'!CO76</f>
        <v>1376.1283700812321</v>
      </c>
      <c r="CO72" s="15">
        <f>'Agency North'!CP76+'Agency South'!CP76</f>
        <v>1462.8018399026653</v>
      </c>
      <c r="CP72" s="15">
        <f>'Agency North'!CQ76+'Agency South'!CQ76</f>
        <v>1598.243266622248</v>
      </c>
      <c r="CQ72" s="15">
        <f>'Agency North'!CR76+'Agency South'!CR76</f>
        <v>1569.3993482658598</v>
      </c>
      <c r="CR72" s="15">
        <f>'Agency North'!CS76+'Agency South'!CS76</f>
        <v>1621.0415548580422</v>
      </c>
      <c r="CS72" s="96">
        <f>'Agency North'!CT76+'Agency South'!CT76</f>
        <v>1761.4463854526596</v>
      </c>
    </row>
    <row r="73" spans="1:97" s="15" customFormat="1" x14ac:dyDescent="0.25">
      <c r="A73" s="15" t="s">
        <v>7</v>
      </c>
      <c r="B73" s="15">
        <f>'Agency North'!C77+'Agency South'!C77</f>
        <v>157</v>
      </c>
      <c r="C73" s="15">
        <f>'Agency North'!D77+'Agency South'!D77</f>
        <v>151</v>
      </c>
      <c r="D73" s="15">
        <f>'Agency North'!E77+'Agency South'!E77</f>
        <v>242</v>
      </c>
      <c r="E73" s="15">
        <f>'Agency North'!F77+'Agency South'!F77</f>
        <v>159</v>
      </c>
      <c r="F73" s="15">
        <f>'Agency North'!G77+'Agency South'!G77</f>
        <v>173.5</v>
      </c>
      <c r="G73" s="15">
        <f>'Agency North'!H77+'Agency South'!H77</f>
        <v>346.5</v>
      </c>
      <c r="H73" s="15">
        <f>'Agency North'!I77+'Agency South'!I77</f>
        <v>323</v>
      </c>
      <c r="I73" s="15">
        <f>'Agency North'!J77+'Agency South'!J77</f>
        <v>189</v>
      </c>
      <c r="J73" s="15">
        <f>'Agency North'!K77+'Agency South'!K77</f>
        <v>391</v>
      </c>
      <c r="K73" s="15">
        <f>'Agency North'!L77+'Agency South'!L77</f>
        <v>287</v>
      </c>
      <c r="L73" s="15">
        <f>'Agency North'!M77+'Agency South'!M77</f>
        <v>508</v>
      </c>
      <c r="M73" s="96">
        <f>'Agency North'!N77+'Agency South'!N77</f>
        <v>469.5</v>
      </c>
      <c r="N73" s="269">
        <f>'Agency North'!O77+'Agency South'!O77</f>
        <v>180.5</v>
      </c>
      <c r="O73" s="269">
        <f>'Agency North'!P77+'Agency South'!P77</f>
        <v>227</v>
      </c>
      <c r="P73" s="269">
        <f>'Agency North'!Q77+'Agency South'!Q77</f>
        <v>286</v>
      </c>
      <c r="Q73" s="269">
        <f>'Agency North'!R77+'Agency South'!R77</f>
        <v>128</v>
      </c>
      <c r="R73" s="269">
        <f>'Agency North'!S77+'Agency South'!S77</f>
        <v>263</v>
      </c>
      <c r="S73" s="269">
        <f>'Agency North'!T77+'Agency South'!T77</f>
        <v>426.5</v>
      </c>
      <c r="T73" s="269">
        <f>'Agency North'!U77+'Agency South'!U77</f>
        <v>320</v>
      </c>
      <c r="U73" s="269">
        <f>'Agency North'!V77+'Agency South'!V77</f>
        <v>454</v>
      </c>
      <c r="V73" s="15">
        <f>'Agency North'!W77+'Agency South'!W77</f>
        <v>608</v>
      </c>
      <c r="W73" s="15">
        <f>'Agency North'!X77+'Agency South'!X77</f>
        <v>356</v>
      </c>
      <c r="X73" s="15">
        <f>'Agency North'!Y77+'Agency South'!Y77</f>
        <v>561</v>
      </c>
      <c r="Y73" s="96">
        <f>'Agency North'!Z77+'Agency South'!Z77</f>
        <v>1024.5</v>
      </c>
      <c r="Z73" s="15">
        <f>'Agency North'!AA77+'Agency South'!AA77</f>
        <v>412.5</v>
      </c>
      <c r="AA73" s="15">
        <f>'Agency North'!AB77+'Agency South'!AB77</f>
        <v>625</v>
      </c>
      <c r="AB73" s="15">
        <f>'Agency North'!AC77+'Agency South'!AC77</f>
        <v>475</v>
      </c>
      <c r="AC73" s="15">
        <f>'Agency North'!AD77+'Agency South'!AD77</f>
        <v>306</v>
      </c>
      <c r="AD73" s="15">
        <f>'Agency North'!AE77+'Agency South'!AE77</f>
        <v>352</v>
      </c>
      <c r="AE73" s="15">
        <f>'Agency North'!AF77+'Agency South'!AF77</f>
        <v>379</v>
      </c>
      <c r="AF73" s="15">
        <f>'Agency North'!AG77+'Agency South'!AG77</f>
        <v>352.5</v>
      </c>
      <c r="AG73" s="15">
        <f>'Agency North'!AH77+'Agency South'!AH77</f>
        <v>287.80810105875798</v>
      </c>
      <c r="AH73" s="15">
        <f>'Agency North'!AI77+'Agency South'!AI77</f>
        <v>212.25689295002996</v>
      </c>
      <c r="AI73" s="15">
        <f>'Agency North'!AJ77+'Agency South'!AJ77</f>
        <v>227.12846359969518</v>
      </c>
      <c r="AJ73" s="15">
        <f>'Agency North'!AK77+'Agency South'!AK77</f>
        <v>288.47314982836275</v>
      </c>
      <c r="AK73" s="96">
        <f>'Agency North'!AL77+'Agency South'!AL77</f>
        <v>239.98168454374996</v>
      </c>
      <c r="AL73" s="15">
        <f>'Agency North'!AM77+'Agency South'!AM77</f>
        <v>312.33312087045624</v>
      </c>
      <c r="AM73" s="15">
        <f>'Agency North'!AN77+'Agency South'!AN77</f>
        <v>358.42581893166948</v>
      </c>
      <c r="AN73" s="15">
        <f>'Agency North'!AO77+'Agency South'!AO77</f>
        <v>127.58234050367847</v>
      </c>
      <c r="AO73" s="15">
        <f>'Agency North'!AP77+'Agency South'!AP77</f>
        <v>119.24831787531403</v>
      </c>
      <c r="AP73" s="15">
        <f>'Agency North'!AQ77+'Agency South'!AQ77</f>
        <v>382.25956373074132</v>
      </c>
      <c r="AQ73" s="15">
        <f>'Agency North'!AR77+'Agency South'!AR77</f>
        <v>369.25379062012422</v>
      </c>
      <c r="AR73" s="15">
        <f>'Agency North'!AS77+'Agency South'!AS77</f>
        <v>417.12194046041554</v>
      </c>
      <c r="AS73" s="15">
        <f>'Agency North'!AT77+'Agency South'!AT77</f>
        <v>470.14094844212434</v>
      </c>
      <c r="AT73" s="15">
        <f>'Agency North'!AU77+'Agency South'!AU77</f>
        <v>417.51900745808837</v>
      </c>
      <c r="AU73" s="15">
        <f>'Agency North'!AV77+'Agency South'!AV77</f>
        <v>436.9626709986174</v>
      </c>
      <c r="AV73" s="15">
        <f>'Agency North'!AW77+'Agency South'!AW77</f>
        <v>515.67945559555756</v>
      </c>
      <c r="AW73" s="96">
        <f>'Agency North'!AX77+'Agency South'!AX77</f>
        <v>457.74486399968578</v>
      </c>
      <c r="AX73" s="15">
        <f>'Agency North'!AY77+'Agency South'!AY77</f>
        <v>434.22174074213444</v>
      </c>
      <c r="AY73" s="15">
        <f>'Agency North'!AZ77+'Agency South'!AZ77</f>
        <v>453.89247376168657</v>
      </c>
      <c r="AZ73" s="15">
        <f>'Agency North'!BA77+'Agency South'!BA77</f>
        <v>165.87539169866682</v>
      </c>
      <c r="BA73" s="15">
        <f>'Agency North'!BB77+'Agency South'!BB77</f>
        <v>151.61597117111288</v>
      </c>
      <c r="BB73" s="15">
        <f>'Agency North'!BC77+'Agency South'!BC77</f>
        <v>533.62740252180913</v>
      </c>
      <c r="BC73" s="15">
        <f>'Agency North'!BD77+'Agency South'!BD77</f>
        <v>517.32811108712917</v>
      </c>
      <c r="BD73" s="15">
        <f>'Agency North'!BE77+'Agency South'!BE77</f>
        <v>550.34789891531909</v>
      </c>
      <c r="BE73" s="15">
        <f>'Agency North'!BF77+'Agency South'!BF77</f>
        <v>596.5238651443924</v>
      </c>
      <c r="BF73" s="15">
        <f>'Agency North'!BG77+'Agency South'!BG77</f>
        <v>576.24444045478458</v>
      </c>
      <c r="BG73" s="15">
        <f>'Agency North'!BH77+'Agency South'!BH77</f>
        <v>565.3524133392043</v>
      </c>
      <c r="BH73" s="15">
        <f>'Agency North'!BI77+'Agency South'!BI77</f>
        <v>645.49467526192052</v>
      </c>
      <c r="BI73" s="96">
        <f>'Agency North'!BJ77+'Agency South'!BJ77</f>
        <v>627.38762120529873</v>
      </c>
      <c r="BJ73" s="15">
        <f>'Agency North'!BK77+'Agency South'!BK77</f>
        <v>532.55630117497435</v>
      </c>
      <c r="BK73" s="15">
        <f>'Agency North'!BL77+'Agency South'!BL77</f>
        <v>563.40139007390303</v>
      </c>
      <c r="BL73" s="15">
        <f>'Agency North'!BM77+'Agency South'!BM77</f>
        <v>205.42395965916728</v>
      </c>
      <c r="BM73" s="15">
        <f>'Agency North'!BN77+'Agency South'!BN77</f>
        <v>189.56745461409361</v>
      </c>
      <c r="BN73" s="15">
        <f>'Agency North'!BO77+'Agency South'!BO77</f>
        <v>646.8024121655169</v>
      </c>
      <c r="BO73" s="15">
        <f>'Agency North'!BP77+'Agency South'!BP77</f>
        <v>624.55419141312518</v>
      </c>
      <c r="BP73" s="15">
        <f>'Agency North'!BQ77+'Agency South'!BQ77</f>
        <v>666.50053548693745</v>
      </c>
      <c r="BQ73" s="15">
        <f>'Agency North'!BR77+'Agency South'!BR77</f>
        <v>698.1469471239925</v>
      </c>
      <c r="BR73" s="15">
        <f>'Agency North'!BS77+'Agency South'!BS77</f>
        <v>688.9725266342831</v>
      </c>
      <c r="BS73" s="15">
        <f>'Agency North'!BT77+'Agency South'!BT77</f>
        <v>673.05926493090146</v>
      </c>
      <c r="BT73" s="15">
        <f>'Agency North'!BU77+'Agency South'!BU77</f>
        <v>741.75054908357947</v>
      </c>
      <c r="BU73" s="96">
        <f>'Agency North'!BV77+'Agency South'!BV77</f>
        <v>726.43076717756242</v>
      </c>
      <c r="BV73" s="15">
        <f>'Agency North'!BW77+'Agency South'!BW77</f>
        <v>613.73840296708579</v>
      </c>
      <c r="BW73" s="15">
        <f>'Agency North'!BX77+'Agency South'!BX77</f>
        <v>632.16187765670134</v>
      </c>
      <c r="BX73" s="15">
        <f>'Agency North'!BY77+'Agency South'!BY77</f>
        <v>243.05896230549291</v>
      </c>
      <c r="BY73" s="15">
        <f>'Agency North'!BZ77+'Agency South'!BZ77</f>
        <v>224.18038610677843</v>
      </c>
      <c r="BZ73" s="15">
        <f>'Agency North'!CA77+'Agency South'!CA77</f>
        <v>766.1006094129998</v>
      </c>
      <c r="CA73" s="15">
        <f>'Agency North'!CB77+'Agency South'!CB77</f>
        <v>756.1880210455389</v>
      </c>
      <c r="CB73" s="15">
        <f>'Agency North'!CC77+'Agency South'!CC77</f>
        <v>804.55893846225126</v>
      </c>
      <c r="CC73" s="15">
        <f>'Agency North'!CD77+'Agency South'!CD77</f>
        <v>849.75357872599875</v>
      </c>
      <c r="CD73" s="15">
        <f>'Agency North'!CE77+'Agency South'!CE77</f>
        <v>850.09141424639051</v>
      </c>
      <c r="CE73" s="15">
        <f>'Agency North'!CF77+'Agency South'!CF77</f>
        <v>829.26605284748757</v>
      </c>
      <c r="CF73" s="15">
        <f>'Agency North'!CG77+'Agency South'!CG77</f>
        <v>915.98509692515006</v>
      </c>
      <c r="CG73" s="96">
        <f>'Agency North'!CH77+'Agency South'!CH77</f>
        <v>910.45762799012437</v>
      </c>
      <c r="CH73" s="15">
        <f>'Agency North'!CI77+'Agency South'!CI77</f>
        <v>740.27701757702482</v>
      </c>
      <c r="CI73" s="15">
        <f>'Agency North'!CJ77+'Agency South'!CJ77</f>
        <v>761.32716412619607</v>
      </c>
      <c r="CJ73" s="15">
        <f>'Agency North'!CK77+'Agency South'!CK77</f>
        <v>291.32185322890484</v>
      </c>
      <c r="CK73" s="15">
        <f>'Agency North'!CL77+'Agency South'!CL77</f>
        <v>268.31995587043093</v>
      </c>
      <c r="CL73" s="15">
        <f>'Agency North'!CM77+'Agency South'!CM77</f>
        <v>917.98569252790196</v>
      </c>
      <c r="CM73" s="15">
        <f>'Agency North'!CN77+'Agency South'!CN77</f>
        <v>905.51265471991064</v>
      </c>
      <c r="CN73" s="15">
        <f>'Agency North'!CO77+'Agency South'!CO77</f>
        <v>962.36120343835807</v>
      </c>
      <c r="CO73" s="15">
        <f>'Agency North'!CP77+'Agency South'!CP77</f>
        <v>1015.8957813951273</v>
      </c>
      <c r="CP73" s="15">
        <f>'Agency North'!CQ77+'Agency South'!CQ77</f>
        <v>1015.590330764614</v>
      </c>
      <c r="CQ73" s="15">
        <f>'Agency North'!CR77+'Agency South'!CR77</f>
        <v>997.70486167935542</v>
      </c>
      <c r="CR73" s="15">
        <f>'Agency North'!CS77+'Agency South'!CS77</f>
        <v>1115.0741020436669</v>
      </c>
      <c r="CS73" s="96">
        <f>'Agency North'!CT77+'Agency South'!CT77</f>
        <v>1107.744016670089</v>
      </c>
    </row>
    <row r="74" spans="1:97" s="15" customFormat="1" x14ac:dyDescent="0.25">
      <c r="A74" s="15" t="s">
        <v>8</v>
      </c>
      <c r="B74" s="15">
        <f>'Agency North'!C78+'Agency South'!C78</f>
        <v>90</v>
      </c>
      <c r="C74" s="15">
        <f>'Agency North'!D78+'Agency South'!D78</f>
        <v>77</v>
      </c>
      <c r="D74" s="15">
        <f>'Agency North'!E78+'Agency South'!E78</f>
        <v>160</v>
      </c>
      <c r="E74" s="15">
        <f>'Agency North'!F78+'Agency South'!F78</f>
        <v>209</v>
      </c>
      <c r="F74" s="15">
        <f>'Agency North'!G78+'Agency South'!G78</f>
        <v>226</v>
      </c>
      <c r="G74" s="15">
        <f>'Agency North'!H78+'Agency South'!H78</f>
        <v>177</v>
      </c>
      <c r="H74" s="15">
        <f>'Agency North'!I78+'Agency South'!I78</f>
        <v>168</v>
      </c>
      <c r="I74" s="15">
        <f>'Agency North'!J78+'Agency South'!J78</f>
        <v>178</v>
      </c>
      <c r="J74" s="15">
        <f>'Agency North'!K78+'Agency South'!K78</f>
        <v>323</v>
      </c>
      <c r="K74" s="15">
        <f>'Agency North'!L78+'Agency South'!L78</f>
        <v>235</v>
      </c>
      <c r="L74" s="15">
        <f>'Agency North'!M78+'Agency South'!M78</f>
        <v>389</v>
      </c>
      <c r="M74" s="96">
        <f>'Agency North'!N78+'Agency South'!N78</f>
        <v>406</v>
      </c>
      <c r="N74" s="269">
        <f>'Agency North'!O78+'Agency South'!O78</f>
        <v>150.5</v>
      </c>
      <c r="O74" s="269">
        <f>'Agency North'!P78+'Agency South'!P78</f>
        <v>144</v>
      </c>
      <c r="P74" s="269">
        <f>'Agency North'!Q78+'Agency South'!Q78</f>
        <v>396</v>
      </c>
      <c r="Q74" s="269">
        <f>'Agency North'!R78+'Agency South'!R78</f>
        <v>269</v>
      </c>
      <c r="R74" s="269">
        <f>'Agency North'!S78+'Agency South'!S78</f>
        <v>183</v>
      </c>
      <c r="S74" s="269">
        <f>'Agency North'!T78+'Agency South'!T78</f>
        <v>172</v>
      </c>
      <c r="T74" s="269">
        <f>'Agency North'!U78+'Agency South'!U78</f>
        <v>165</v>
      </c>
      <c r="U74" s="269">
        <f>'Agency North'!V78+'Agency South'!V78</f>
        <v>226</v>
      </c>
      <c r="V74" s="15">
        <f>'Agency North'!W78+'Agency South'!W78</f>
        <v>328.5</v>
      </c>
      <c r="W74" s="15">
        <f>'Agency North'!X78+'Agency South'!X78</f>
        <v>327.5</v>
      </c>
      <c r="X74" s="15">
        <f>'Agency North'!Y78+'Agency South'!Y78</f>
        <v>312.5</v>
      </c>
      <c r="Y74" s="96">
        <f>'Agency North'!Z78+'Agency South'!Z78</f>
        <v>570.5</v>
      </c>
      <c r="Z74" s="15">
        <f>'Agency North'!AA78+'Agency South'!AA78</f>
        <v>186.5</v>
      </c>
      <c r="AA74" s="15">
        <f>'Agency North'!AB78+'Agency South'!AB78</f>
        <v>390</v>
      </c>
      <c r="AB74" s="15">
        <f>'Agency North'!AC78+'Agency South'!AC78</f>
        <v>631.5</v>
      </c>
      <c r="AC74" s="15">
        <f>'Agency North'!AD78+'Agency South'!AD78</f>
        <v>224.5</v>
      </c>
      <c r="AD74" s="15">
        <f>'Agency North'!AE78+'Agency South'!AE78</f>
        <v>153</v>
      </c>
      <c r="AE74" s="15">
        <f>'Agency North'!AF78+'Agency South'!AF78</f>
        <v>157</v>
      </c>
      <c r="AF74" s="15">
        <f>'Agency North'!AG78+'Agency South'!AG78</f>
        <v>180</v>
      </c>
      <c r="AG74" s="15">
        <f>'Agency North'!AH78+'Agency South'!AH78</f>
        <v>434.04189716255519</v>
      </c>
      <c r="AH74" s="15">
        <f>'Agency North'!AI78+'Agency South'!AI78</f>
        <v>538.66541484975846</v>
      </c>
      <c r="AI74" s="15">
        <f>'Agency North'!AJ78+'Agency South'!AJ78</f>
        <v>520.545982128574</v>
      </c>
      <c r="AJ74" s="15">
        <f>'Agency North'!AK78+'Agency South'!AK78</f>
        <v>585.25803671200663</v>
      </c>
      <c r="AK74" s="96">
        <f>'Agency North'!AL78+'Agency South'!AL78</f>
        <v>628.96244979763117</v>
      </c>
      <c r="AL74" s="15">
        <f>'Agency North'!AM78+'Agency South'!AM78</f>
        <v>352.46221543972206</v>
      </c>
      <c r="AM74" s="15">
        <f>'Agency North'!AN78+'Agency South'!AN78</f>
        <v>605.14453508620591</v>
      </c>
      <c r="AN74" s="15">
        <f>'Agency North'!AO78+'Agency South'!AO78</f>
        <v>1078.9231837471943</v>
      </c>
      <c r="AO74" s="15">
        <f>'Agency North'!AP78+'Agency South'!AP78</f>
        <v>487.5179238229523</v>
      </c>
      <c r="AP74" s="15">
        <f>'Agency North'!AQ78+'Agency South'!AQ78</f>
        <v>317.06221759441797</v>
      </c>
      <c r="AQ74" s="15">
        <f>'Agency North'!AR78+'Agency South'!AR78</f>
        <v>416.27505272606828</v>
      </c>
      <c r="AR74" s="15">
        <f>'Agency North'!AS78+'Agency South'!AS78</f>
        <v>626.15549619866306</v>
      </c>
      <c r="AS74" s="15">
        <f>'Agency North'!AT78+'Agency South'!AT78</f>
        <v>784.64601060048994</v>
      </c>
      <c r="AT74" s="15">
        <f>'Agency North'!AU78+'Agency South'!AU78</f>
        <v>871.5507567540883</v>
      </c>
      <c r="AU74" s="15">
        <f>'Agency North'!AV78+'Agency South'!AV78</f>
        <v>824.30746216410898</v>
      </c>
      <c r="AV74" s="15">
        <f>'Agency North'!AW78+'Agency South'!AW78</f>
        <v>885.2263432854221</v>
      </c>
      <c r="AW74" s="96">
        <f>'Agency North'!AX78+'Agency South'!AX78</f>
        <v>956.01997236743568</v>
      </c>
      <c r="AX74" s="15">
        <f>'Agency North'!AY78+'Agency South'!AY78</f>
        <v>483.58486632975803</v>
      </c>
      <c r="AY74" s="15">
        <f>'Agency North'!AZ78+'Agency South'!AZ78</f>
        <v>872.56360682814284</v>
      </c>
      <c r="AZ74" s="15">
        <f>'Agency North'!BA78+'Agency South'!BA78</f>
        <v>1481.7428866791615</v>
      </c>
      <c r="BA74" s="15">
        <f>'Agency North'!BB78+'Agency South'!BB78</f>
        <v>658.30842643661913</v>
      </c>
      <c r="BB74" s="15">
        <f>'Agency North'!BC78+'Agency South'!BC78</f>
        <v>406.12083480589456</v>
      </c>
      <c r="BC74" s="15">
        <f>'Agency North'!BD78+'Agency South'!BD78</f>
        <v>563.24594588331911</v>
      </c>
      <c r="BD74" s="15">
        <f>'Agency North'!BE78+'Agency South'!BE78</f>
        <v>888.10198543057913</v>
      </c>
      <c r="BE74" s="15">
        <f>'Agency North'!BF78+'Agency South'!BF78</f>
        <v>1077.328921688882</v>
      </c>
      <c r="BF74" s="15">
        <f>'Agency North'!BG78+'Agency South'!BG78</f>
        <v>1158.7771708489472</v>
      </c>
      <c r="BG74" s="15">
        <f>'Agency North'!BH78+'Agency South'!BH78</f>
        <v>1098.1464769549407</v>
      </c>
      <c r="BH74" s="15">
        <f>'Agency North'!BI78+'Agency South'!BI78</f>
        <v>1169.9705888618842</v>
      </c>
      <c r="BI74" s="96">
        <f>'Agency North'!BJ78+'Agency South'!BJ78</f>
        <v>1253.5853266213589</v>
      </c>
      <c r="BJ74" s="15">
        <f>'Agency North'!BK78+'Agency South'!BK78</f>
        <v>616.55841877190642</v>
      </c>
      <c r="BK74" s="15">
        <f>'Agency North'!BL78+'Agency South'!BL78</f>
        <v>1073.1481705931956</v>
      </c>
      <c r="BL74" s="15">
        <f>'Agency North'!BM78+'Agency South'!BM78</f>
        <v>1889.3626984640546</v>
      </c>
      <c r="BM74" s="15">
        <f>'Agency North'!BN78+'Agency South'!BN78</f>
        <v>819.30275881104512</v>
      </c>
      <c r="BN74" s="15">
        <f>'Agency North'!BO78+'Agency South'!BO78</f>
        <v>508.67384479857424</v>
      </c>
      <c r="BO74" s="15">
        <f>'Agency North'!BP78+'Agency South'!BP78</f>
        <v>689.08013296624836</v>
      </c>
      <c r="BP74" s="15">
        <f>'Agency North'!BQ78+'Agency South'!BQ78</f>
        <v>1080.3686883698638</v>
      </c>
      <c r="BQ74" s="15">
        <f>'Agency North'!BR78+'Agency South'!BR78</f>
        <v>1311.9797979032496</v>
      </c>
      <c r="BR74" s="15">
        <f>'Agency North'!BS78+'Agency South'!BS78</f>
        <v>1400.5625730403324</v>
      </c>
      <c r="BS74" s="15">
        <f>'Agency North'!BT78+'Agency South'!BT78</f>
        <v>1315.8318522632351</v>
      </c>
      <c r="BT74" s="15">
        <f>'Agency North'!BU78+'Agency South'!BU78</f>
        <v>1390.5372760754781</v>
      </c>
      <c r="BU74" s="96">
        <f>'Agency North'!BV78+'Agency South'!BV78</f>
        <v>1470.9219736348662</v>
      </c>
      <c r="BV74" s="15">
        <f>'Agency North'!BW78+'Agency South'!BW78</f>
        <v>715.78721862012253</v>
      </c>
      <c r="BW74" s="15">
        <f>'Agency North'!BX78+'Agency South'!BX78</f>
        <v>1243.0967537844672</v>
      </c>
      <c r="BX74" s="15">
        <f>'Agency North'!BY78+'Agency South'!BY78</f>
        <v>2153.5747371790303</v>
      </c>
      <c r="BY74" s="15">
        <f>'Agency North'!BZ78+'Agency South'!BZ78</f>
        <v>937.29028865245709</v>
      </c>
      <c r="BZ74" s="15">
        <f>'Agency North'!CA78+'Agency South'!CA78</f>
        <v>583.87591725896664</v>
      </c>
      <c r="CA74" s="15">
        <f>'Agency North'!CB78+'Agency South'!CB78</f>
        <v>815.29448202460094</v>
      </c>
      <c r="CB74" s="15">
        <f>'Agency North'!CC78+'Agency South'!CC78</f>
        <v>1282.7852985760144</v>
      </c>
      <c r="CC74" s="15">
        <f>'Agency North'!CD78+'Agency South'!CD78</f>
        <v>1590.0402534367213</v>
      </c>
      <c r="CD74" s="15">
        <f>'Agency North'!CE78+'Agency South'!CE78</f>
        <v>1703.5179146124706</v>
      </c>
      <c r="CE74" s="15">
        <f>'Agency North'!CF78+'Agency South'!CF78</f>
        <v>1608.0669167559126</v>
      </c>
      <c r="CF74" s="15">
        <f>'Agency North'!CG78+'Agency South'!CG78</f>
        <v>1713.1588898208329</v>
      </c>
      <c r="CG74" s="96">
        <f>'Agency North'!CH78+'Agency South'!CH78</f>
        <v>1816.9431750845715</v>
      </c>
      <c r="CH74" s="15">
        <f>'Agency North'!CI78+'Agency South'!CI78</f>
        <v>856.89969825700359</v>
      </c>
      <c r="CI74" s="15">
        <f>'Agency North'!CJ78+'Agency South'!CJ78</f>
        <v>1495.6895084802086</v>
      </c>
      <c r="CJ74" s="15">
        <f>'Agency North'!CK78+'Agency South'!CK78</f>
        <v>2595.8043706473409</v>
      </c>
      <c r="CK74" s="15">
        <f>'Agency North'!CL78+'Agency South'!CL78</f>
        <v>1128.7762893008212</v>
      </c>
      <c r="CL74" s="15">
        <f>'Agency North'!CM78+'Agency South'!CM78</f>
        <v>701.42681545727805</v>
      </c>
      <c r="CM74" s="15">
        <f>'Agency North'!CN78+'Agency South'!CN78</f>
        <v>976.70061900755172</v>
      </c>
      <c r="CN74" s="15">
        <f>'Agency North'!CO78+'Agency South'!CO78</f>
        <v>1535.0751421307791</v>
      </c>
      <c r="CO74" s="15">
        <f>'Agency North'!CP78+'Agency South'!CP78</f>
        <v>1903.5814825897214</v>
      </c>
      <c r="CP74" s="15">
        <f>'Agency North'!CQ78+'Agency South'!CQ78</f>
        <v>2037.2839298774297</v>
      </c>
      <c r="CQ74" s="15">
        <f>'Agency North'!CR78+'Agency South'!CR78</f>
        <v>1938.3607196783239</v>
      </c>
      <c r="CR74" s="15">
        <f>'Agency North'!CS78+'Agency South'!CS78</f>
        <v>2087.102096866307</v>
      </c>
      <c r="CS74" s="96">
        <f>'Agency North'!CT78+'Agency South'!CT78</f>
        <v>2212.0446188350202</v>
      </c>
    </row>
    <row r="75" spans="1:97" s="15" customFormat="1" x14ac:dyDescent="0.25">
      <c r="A75" s="15" t="s">
        <v>1</v>
      </c>
      <c r="B75" s="15">
        <f>'Agency North'!C79+'Agency South'!C79</f>
        <v>63</v>
      </c>
      <c r="C75" s="15">
        <f>'Agency North'!D79+'Agency South'!D79</f>
        <v>70</v>
      </c>
      <c r="D75" s="15">
        <f>'Agency North'!E79+'Agency South'!E79</f>
        <v>101</v>
      </c>
      <c r="E75" s="15">
        <f>'Agency North'!F79+'Agency South'!F79</f>
        <v>154</v>
      </c>
      <c r="F75" s="15">
        <f>'Agency North'!G79+'Agency South'!G79</f>
        <v>169</v>
      </c>
      <c r="G75" s="15">
        <f>'Agency North'!H79+'Agency South'!H79</f>
        <v>172.5</v>
      </c>
      <c r="H75" s="15">
        <f>'Agency North'!I79+'Agency South'!I79</f>
        <v>204</v>
      </c>
      <c r="I75" s="15">
        <f>'Agency North'!J79+'Agency South'!J79</f>
        <v>152</v>
      </c>
      <c r="J75" s="15">
        <f>'Agency North'!K79+'Agency South'!K79</f>
        <v>302</v>
      </c>
      <c r="K75" s="15">
        <f>'Agency North'!L79+'Agency South'!L79</f>
        <v>231</v>
      </c>
      <c r="L75" s="15">
        <f>'Agency North'!M79+'Agency South'!M79</f>
        <v>455</v>
      </c>
      <c r="M75" s="96">
        <f>'Agency North'!N79+'Agency South'!N79</f>
        <v>450</v>
      </c>
      <c r="N75" s="269">
        <f>'Agency North'!O79+'Agency South'!O79</f>
        <v>116</v>
      </c>
      <c r="O75" s="269">
        <f>'Agency North'!P79+'Agency South'!P79</f>
        <v>139</v>
      </c>
      <c r="P75" s="269">
        <f>'Agency North'!Q79+'Agency South'!Q79</f>
        <v>298</v>
      </c>
      <c r="Q75" s="269">
        <f>'Agency North'!R79+'Agency South'!R79</f>
        <v>217</v>
      </c>
      <c r="R75" s="269">
        <f>'Agency North'!S79+'Agency South'!S79</f>
        <v>266</v>
      </c>
      <c r="S75" s="269">
        <f>'Agency North'!T79+'Agency South'!T79</f>
        <v>396</v>
      </c>
      <c r="T75" s="269">
        <f>'Agency North'!U79+'Agency South'!U79</f>
        <v>225</v>
      </c>
      <c r="U75" s="269">
        <f>'Agency North'!V79+'Agency South'!V79</f>
        <v>206.5</v>
      </c>
      <c r="V75" s="15">
        <f>'Agency North'!W79+'Agency South'!W79</f>
        <v>265</v>
      </c>
      <c r="W75" s="15">
        <f>'Agency North'!X79+'Agency South'!X79</f>
        <v>191</v>
      </c>
      <c r="X75" s="15">
        <f>'Agency North'!Y79+'Agency South'!Y79</f>
        <v>329</v>
      </c>
      <c r="Y75" s="96">
        <f>'Agency North'!Z79+'Agency South'!Z79</f>
        <v>581.5</v>
      </c>
      <c r="Z75" s="15">
        <f>'Agency North'!AA79+'Agency South'!AA79</f>
        <v>75</v>
      </c>
      <c r="AA75" s="15">
        <f>'Agency North'!AB79+'Agency South'!AB79</f>
        <v>125</v>
      </c>
      <c r="AB75" s="15">
        <f>'Agency North'!AC79+'Agency South'!AC79</f>
        <v>228.5</v>
      </c>
      <c r="AC75" s="15">
        <f>'Agency North'!AD79+'Agency South'!AD79</f>
        <v>237</v>
      </c>
      <c r="AD75" s="15">
        <f>'Agency North'!AE79+'Agency South'!AE79</f>
        <v>874</v>
      </c>
      <c r="AE75" s="15">
        <f>'Agency North'!AF79+'Agency South'!AF79</f>
        <v>222</v>
      </c>
      <c r="AF75" s="15">
        <f>'Agency North'!AG79+'Agency South'!AG79</f>
        <v>184</v>
      </c>
      <c r="AG75" s="15">
        <f>'Agency North'!AH79+'Agency South'!AH79</f>
        <v>517.88484131511268</v>
      </c>
      <c r="AH75" s="15">
        <f>'Agency North'!AI79+'Agency South'!AI79</f>
        <v>536.36156554152603</v>
      </c>
      <c r="AI75" s="15">
        <f>'Agency North'!AJ79+'Agency South'!AJ79</f>
        <v>478.06440777153017</v>
      </c>
      <c r="AJ75" s="15">
        <f>'Agency North'!AK79+'Agency South'!AK79</f>
        <v>456.18138780641357</v>
      </c>
      <c r="AK75" s="96">
        <f>'Agency North'!AL79+'Agency South'!AL79</f>
        <v>576.06981706776173</v>
      </c>
      <c r="AL75" s="15">
        <f>'Agency North'!AM79+'Agency South'!AM79</f>
        <v>326.20736252085391</v>
      </c>
      <c r="AM75" s="15">
        <f>'Agency North'!AN79+'Agency South'!AN79</f>
        <v>450.99369866882</v>
      </c>
      <c r="AN75" s="15">
        <f>'Agency North'!AO79+'Agency South'!AO79</f>
        <v>1127.2535825829577</v>
      </c>
      <c r="AO75" s="15">
        <f>'Agency North'!AP79+'Agency South'!AP79</f>
        <v>1403.541998125869</v>
      </c>
      <c r="AP75" s="15">
        <f>'Agency North'!AQ79+'Agency South'!AQ79</f>
        <v>6155.7781575008385</v>
      </c>
      <c r="AQ75" s="15">
        <f>'Agency North'!AR79+'Agency South'!AR79</f>
        <v>1361.8825180870163</v>
      </c>
      <c r="AR75" s="15">
        <f>'Agency North'!AS79+'Agency South'!AS79</f>
        <v>1295.6099026406882</v>
      </c>
      <c r="AS75" s="15">
        <f>'Agency North'!AT79+'Agency South'!AT79</f>
        <v>668.50251375900859</v>
      </c>
      <c r="AT75" s="15">
        <f>'Agency North'!AU79+'Agency South'!AU79</f>
        <v>736.89380274430596</v>
      </c>
      <c r="AU75" s="15">
        <f>'Agency North'!AV79+'Agency South'!AV79</f>
        <v>703.38947288604857</v>
      </c>
      <c r="AV75" s="15">
        <f>'Agency North'!AW79+'Agency South'!AW79</f>
        <v>780.27823665059509</v>
      </c>
      <c r="AW75" s="96">
        <f>'Agency North'!AX79+'Agency South'!AX79</f>
        <v>880.05896724184674</v>
      </c>
      <c r="AX75" s="15">
        <f>'Agency North'!AY79+'Agency South'!AY79</f>
        <v>394.00863389086004</v>
      </c>
      <c r="AY75" s="15">
        <f>'Agency North'!AZ79+'Agency South'!AZ79</f>
        <v>578.53261758075814</v>
      </c>
      <c r="AZ75" s="15">
        <f>'Agency North'!BA79+'Agency South'!BA79</f>
        <v>1488.6939112094287</v>
      </c>
      <c r="BA75" s="15">
        <f>'Agency North'!BB79+'Agency South'!BB79</f>
        <v>1745.7795342726622</v>
      </c>
      <c r="BB75" s="15">
        <f>'Agency North'!BC79+'Agency South'!BC79</f>
        <v>7983.5216698596669</v>
      </c>
      <c r="BC75" s="15">
        <f>'Agency North'!BD79+'Agency South'!BD79</f>
        <v>1730.7354371251033</v>
      </c>
      <c r="BD75" s="15">
        <f>'Agency North'!BE79+'Agency South'!BE79</f>
        <v>1636.6271390558577</v>
      </c>
      <c r="BE75" s="15">
        <f>'Agency North'!BF79+'Agency South'!BF79</f>
        <v>850.18745420672963</v>
      </c>
      <c r="BF75" s="15">
        <f>'Agency North'!BG79+'Agency South'!BG79</f>
        <v>966.95445751200282</v>
      </c>
      <c r="BG75" s="15">
        <f>'Agency North'!BH79+'Agency South'!BH79</f>
        <v>978.53672510269871</v>
      </c>
      <c r="BH75" s="15">
        <f>'Agency North'!BI79+'Agency South'!BI79</f>
        <v>1101.8158908449786</v>
      </c>
      <c r="BI75" s="96">
        <f>'Agency North'!BJ79+'Agency South'!BJ79</f>
        <v>1235.3748429737993</v>
      </c>
      <c r="BJ75" s="15">
        <f>'Agency North'!BK79+'Agency South'!BK79</f>
        <v>534.0434192521875</v>
      </c>
      <c r="BK75" s="15">
        <f>'Agency North'!BL79+'Agency South'!BL79</f>
        <v>778.26439793187319</v>
      </c>
      <c r="BL75" s="15">
        <f>'Agency North'!BM79+'Agency South'!BM79</f>
        <v>1966.1410512378961</v>
      </c>
      <c r="BM75" s="15">
        <f>'Agency North'!BN79+'Agency South'!BN79</f>
        <v>2397.8613020545999</v>
      </c>
      <c r="BN75" s="15">
        <f>'Agency North'!BO79+'Agency South'!BO79</f>
        <v>10966.914470897671</v>
      </c>
      <c r="BO75" s="15">
        <f>'Agency North'!BP79+'Agency South'!BP79</f>
        <v>2327.1554264984493</v>
      </c>
      <c r="BP75" s="15">
        <f>'Agency North'!BQ79+'Agency South'!BQ79</f>
        <v>2206.1043713705967</v>
      </c>
      <c r="BQ75" s="15">
        <f>'Agency North'!BR79+'Agency South'!BR79</f>
        <v>1132.3259448245706</v>
      </c>
      <c r="BR75" s="15">
        <f>'Agency North'!BS79+'Agency South'!BS79</f>
        <v>1252.6327096673474</v>
      </c>
      <c r="BS75" s="15">
        <f>'Agency North'!BT79+'Agency South'!BT79</f>
        <v>1232.9503232247607</v>
      </c>
      <c r="BT75" s="15">
        <f>'Agency North'!BU79+'Agency South'!BU79</f>
        <v>1367.6060621151814</v>
      </c>
      <c r="BU75" s="96">
        <f>'Agency North'!BV79+'Agency South'!BV79</f>
        <v>1522.4094276008443</v>
      </c>
      <c r="BV75" s="15">
        <f>'Agency North'!BW79+'Agency South'!BW79</f>
        <v>645.69882368885851</v>
      </c>
      <c r="BW75" s="15">
        <f>'Agency North'!BX79+'Agency South'!BX79</f>
        <v>935.83933810707981</v>
      </c>
      <c r="BX75" s="15">
        <f>'Agency North'!BY79+'Agency South'!BY79</f>
        <v>2368.9718073332369</v>
      </c>
      <c r="BY75" s="15">
        <f>'Agency North'!BZ79+'Agency South'!BZ79</f>
        <v>2890.0717215444306</v>
      </c>
      <c r="BZ75" s="15">
        <f>'Agency North'!CA79+'Agency South'!CA79</f>
        <v>13276.925723720959</v>
      </c>
      <c r="CA75" s="15">
        <f>'Agency North'!CB79+'Agency South'!CB79</f>
        <v>2788.7179198843282</v>
      </c>
      <c r="CB75" s="15">
        <f>'Agency North'!CC79+'Agency South'!CC79</f>
        <v>2643.8775337888756</v>
      </c>
      <c r="CC75" s="15">
        <f>'Agency North'!CD79+'Agency South'!CD79</f>
        <v>1348.072537948261</v>
      </c>
      <c r="CD75" s="15">
        <f>'Agency North'!CE79+'Agency South'!CE79</f>
        <v>1502.7852018604663</v>
      </c>
      <c r="CE75" s="15">
        <f>'Agency North'!CF79+'Agency South'!CF79</f>
        <v>1493.8787965485453</v>
      </c>
      <c r="CF75" s="15">
        <f>'Agency North'!CG79+'Agency South'!CG79</f>
        <v>1669.9033646129515</v>
      </c>
      <c r="CG75" s="96">
        <f>'Agency North'!CH79+'Agency South'!CH79</f>
        <v>1876.0699427850573</v>
      </c>
      <c r="CH75" s="15">
        <f>'Agency North'!CI79+'Agency South'!CI79</f>
        <v>765.68443400027149</v>
      </c>
      <c r="CI75" s="15">
        <f>'Agency North'!CJ79+'Agency South'!CJ79</f>
        <v>1113.1667896859976</v>
      </c>
      <c r="CJ75" s="15">
        <f>'Agency North'!CK79+'Agency South'!CK79</f>
        <v>2833.6628677921572</v>
      </c>
      <c r="CK75" s="15">
        <f>'Agency North'!CL79+'Agency South'!CL79</f>
        <v>3482.3860503214264</v>
      </c>
      <c r="CL75" s="15">
        <f>'Agency North'!CM79+'Agency South'!CM79</f>
        <v>16140.179677297505</v>
      </c>
      <c r="CM75" s="15">
        <f>'Agency North'!CN79+'Agency South'!CN79</f>
        <v>3391.6639475970487</v>
      </c>
      <c r="CN75" s="15">
        <f>'Agency North'!CO79+'Agency South'!CO79</f>
        <v>3218.8168944573772</v>
      </c>
      <c r="CO75" s="15">
        <f>'Agency North'!CP79+'Agency South'!CP79</f>
        <v>1638.5998437186749</v>
      </c>
      <c r="CP75" s="15">
        <f>'Agency North'!CQ79+'Agency South'!CQ79</f>
        <v>1825.6317154310791</v>
      </c>
      <c r="CQ75" s="15">
        <f>'Agency North'!CR79+'Agency South'!CR79</f>
        <v>1820.9386508762245</v>
      </c>
      <c r="CR75" s="15">
        <f>'Agency North'!CS79+'Agency South'!CS79</f>
        <v>2061.9379661110474</v>
      </c>
      <c r="CS75" s="96">
        <f>'Agency North'!CT79+'Agency South'!CT79</f>
        <v>2315.0665996784651</v>
      </c>
    </row>
    <row r="76" spans="1:97" s="15" customFormat="1" x14ac:dyDescent="0.25">
      <c r="A76" s="15" t="s">
        <v>2</v>
      </c>
      <c r="B76" s="15">
        <f>'Agency North'!C80+'Agency South'!C80</f>
        <v>26</v>
      </c>
      <c r="C76" s="15">
        <f>'Agency North'!D80+'Agency South'!D80</f>
        <v>20</v>
      </c>
      <c r="D76" s="15">
        <f>'Agency North'!E80+'Agency South'!E80</f>
        <v>26</v>
      </c>
      <c r="E76" s="15">
        <f>'Agency North'!F80+'Agency South'!F80</f>
        <v>21</v>
      </c>
      <c r="F76" s="15">
        <f>'Agency North'!G80+'Agency South'!G80</f>
        <v>43</v>
      </c>
      <c r="G76" s="15">
        <f>'Agency North'!H80+'Agency South'!H80</f>
        <v>48.5</v>
      </c>
      <c r="H76" s="15">
        <f>'Agency North'!I80+'Agency South'!I80</f>
        <v>53</v>
      </c>
      <c r="I76" s="15">
        <f>'Agency North'!J80+'Agency South'!J80</f>
        <v>60.5</v>
      </c>
      <c r="J76" s="15">
        <f>'Agency North'!K80+'Agency South'!K80</f>
        <v>140</v>
      </c>
      <c r="K76" s="15">
        <f>'Agency North'!L80+'Agency South'!L80</f>
        <v>89.5</v>
      </c>
      <c r="L76" s="15">
        <f>'Agency North'!M80+'Agency South'!M80</f>
        <v>250</v>
      </c>
      <c r="M76" s="96">
        <f>'Agency North'!N80+'Agency South'!N80</f>
        <v>281.5</v>
      </c>
      <c r="N76" s="269">
        <f>'Agency North'!O80+'Agency South'!O80</f>
        <v>89</v>
      </c>
      <c r="O76" s="269">
        <f>'Agency North'!P80+'Agency South'!P80</f>
        <v>76</v>
      </c>
      <c r="P76" s="269">
        <f>'Agency North'!Q80+'Agency South'!Q80</f>
        <v>184</v>
      </c>
      <c r="Q76" s="269">
        <f>'Agency North'!R80+'Agency South'!R80</f>
        <v>113</v>
      </c>
      <c r="R76" s="269">
        <f>'Agency North'!S80+'Agency South'!S80</f>
        <v>143</v>
      </c>
      <c r="S76" s="269">
        <f>'Agency North'!T80+'Agency South'!T80</f>
        <v>271</v>
      </c>
      <c r="T76" s="269">
        <f>'Agency North'!U80+'Agency South'!U80</f>
        <v>157</v>
      </c>
      <c r="U76" s="269">
        <f>'Agency North'!V80+'Agency South'!V80</f>
        <v>186</v>
      </c>
      <c r="V76" s="15">
        <f>'Agency North'!W80+'Agency South'!W80</f>
        <v>286.5</v>
      </c>
      <c r="W76" s="15">
        <f>'Agency North'!X80+'Agency South'!X80</f>
        <v>234.5</v>
      </c>
      <c r="X76" s="15">
        <f>'Agency North'!Y80+'Agency South'!Y80</f>
        <v>304.5</v>
      </c>
      <c r="Y76" s="96">
        <f>'Agency North'!Z80+'Agency South'!Z80</f>
        <v>601.5</v>
      </c>
      <c r="Z76" s="15">
        <f>'Agency North'!AA80+'Agency South'!AA80</f>
        <v>147</v>
      </c>
      <c r="AA76" s="15">
        <f>'Agency North'!AB80+'Agency South'!AB80</f>
        <v>167.5</v>
      </c>
      <c r="AB76" s="15">
        <f>'Agency North'!AC80+'Agency South'!AC80</f>
        <v>229.5</v>
      </c>
      <c r="AC76" s="15">
        <f>'Agency North'!AD80+'Agency South'!AD80</f>
        <v>253</v>
      </c>
      <c r="AD76" s="15">
        <f>'Agency North'!AE80+'Agency South'!AE80</f>
        <v>228</v>
      </c>
      <c r="AE76" s="15">
        <f>'Agency North'!AF80+'Agency South'!AF80</f>
        <v>210.5</v>
      </c>
      <c r="AF76" s="15">
        <f>'Agency North'!AG80+'Agency South'!AG80</f>
        <v>187</v>
      </c>
      <c r="AG76" s="15">
        <f>'Agency North'!AH80+'Agency South'!AH80</f>
        <v>353.80934047799894</v>
      </c>
      <c r="AH76" s="15">
        <f>'Agency North'!AI80+'Agency South'!AI80</f>
        <v>442.42128327641899</v>
      </c>
      <c r="AI76" s="15">
        <f>'Agency North'!AJ80+'Agency South'!AJ80</f>
        <v>437.57157614925472</v>
      </c>
      <c r="AJ76" s="15">
        <f>'Agency North'!AK80+'Agency South'!AK80</f>
        <v>512.89153205206753</v>
      </c>
      <c r="AK76" s="96">
        <f>'Agency North'!AL80+'Agency South'!AL80</f>
        <v>590.36274431738059</v>
      </c>
      <c r="AL76" s="15">
        <f>'Agency North'!AM80+'Agency South'!AM80</f>
        <v>314.22495571034483</v>
      </c>
      <c r="AM76" s="15">
        <f>'Agency North'!AN80+'Agency South'!AN80</f>
        <v>354.28673883315224</v>
      </c>
      <c r="AN76" s="15">
        <f>'Agency North'!AO80+'Agency South'!AO80</f>
        <v>670.21330078124925</v>
      </c>
      <c r="AO76" s="15">
        <f>'Agency North'!AP80+'Agency South'!AP80</f>
        <v>830.33998965411092</v>
      </c>
      <c r="AP76" s="15">
        <f>'Agency North'!AQ80+'Agency South'!AQ80</f>
        <v>749.64032658675683</v>
      </c>
      <c r="AQ76" s="15">
        <f>'Agency North'!AR80+'Agency South'!AR80</f>
        <v>732.07107245187126</v>
      </c>
      <c r="AR76" s="15">
        <f>'Agency North'!AS80+'Agency South'!AS80</f>
        <v>613.56431914233315</v>
      </c>
      <c r="AS76" s="15">
        <f>'Agency North'!AT80+'Agency South'!AT80</f>
        <v>547.43113165750378</v>
      </c>
      <c r="AT76" s="15">
        <f>'Agency North'!AU80+'Agency South'!AU80</f>
        <v>606.14396469237727</v>
      </c>
      <c r="AU76" s="15">
        <f>'Agency North'!AV80+'Agency South'!AV80</f>
        <v>572.81063633092413</v>
      </c>
      <c r="AV76" s="15">
        <f>'Agency North'!AW80+'Agency South'!AW80</f>
        <v>644.29310237436403</v>
      </c>
      <c r="AW76" s="96">
        <f>'Agency North'!AX80+'Agency South'!AX80</f>
        <v>728.2332336225179</v>
      </c>
      <c r="AX76" s="15">
        <f>'Agency North'!AY80+'Agency South'!AY80</f>
        <v>386.49272082170512</v>
      </c>
      <c r="AY76" s="15">
        <f>'Agency North'!AZ80+'Agency South'!AZ80</f>
        <v>397.98697911079034</v>
      </c>
      <c r="AZ76" s="15">
        <f>'Agency North'!BA80+'Agency South'!BA80</f>
        <v>840.04442623485022</v>
      </c>
      <c r="BA76" s="15">
        <f>'Agency North'!BB80+'Agency South'!BB80</f>
        <v>1029.8664181213639</v>
      </c>
      <c r="BB76" s="15">
        <f>'Agency North'!BC80+'Agency South'!BC80</f>
        <v>1015.8220516601266</v>
      </c>
      <c r="BC76" s="15">
        <f>'Agency North'!BD80+'Agency South'!BD80</f>
        <v>996.36618074561943</v>
      </c>
      <c r="BD76" s="15">
        <f>'Agency North'!BE80+'Agency South'!BE80</f>
        <v>889.73871755599657</v>
      </c>
      <c r="BE76" s="15">
        <f>'Agency North'!BF80+'Agency South'!BF80</f>
        <v>791.1274557566519</v>
      </c>
      <c r="BF76" s="15">
        <f>'Agency North'!BG80+'Agency South'!BG80</f>
        <v>934.80332715290342</v>
      </c>
      <c r="BG76" s="15">
        <f>'Agency North'!BH80+'Agency South'!BH80</f>
        <v>882.55470053291288</v>
      </c>
      <c r="BH76" s="15">
        <f>'Agency North'!BI80+'Agency South'!BI80</f>
        <v>966.65163857977905</v>
      </c>
      <c r="BI76" s="96">
        <f>'Agency North'!BJ80+'Agency South'!BJ80</f>
        <v>1029.5794326261325</v>
      </c>
      <c r="BJ76" s="15">
        <f>'Agency North'!BK80+'Agency South'!BK80</f>
        <v>496.64701383783472</v>
      </c>
      <c r="BK76" s="15">
        <f>'Agency North'!BL80+'Agency South'!BL80</f>
        <v>504.78706972865967</v>
      </c>
      <c r="BL76" s="15">
        <f>'Agency North'!BM80+'Agency South'!BM80</f>
        <v>1091.6657305200761</v>
      </c>
      <c r="BM76" s="15">
        <f>'Agency North'!BN80+'Agency South'!BN80</f>
        <v>1335.8306062212027</v>
      </c>
      <c r="BN76" s="15">
        <f>'Agency North'!BO80+'Agency South'!BO80</f>
        <v>1305.6898790733239</v>
      </c>
      <c r="BO76" s="15">
        <f>'Agency North'!BP80+'Agency South'!BP80</f>
        <v>1256.364293208871</v>
      </c>
      <c r="BP76" s="15">
        <f>'Agency North'!BQ80+'Agency South'!BQ80</f>
        <v>1139.1162761886744</v>
      </c>
      <c r="BQ76" s="15">
        <f>'Agency North'!BR80+'Agency South'!BR80</f>
        <v>1019.5904250544763</v>
      </c>
      <c r="BR76" s="15">
        <f>'Agency North'!BS80+'Agency South'!BS80</f>
        <v>1209.5142209165899</v>
      </c>
      <c r="BS76" s="15">
        <f>'Agency North'!BT80+'Agency South'!BT80</f>
        <v>1143.0350430993276</v>
      </c>
      <c r="BT76" s="15">
        <f>'Agency North'!BU80+'Agency South'!BU80</f>
        <v>1235.5350553586325</v>
      </c>
      <c r="BU76" s="96">
        <f>'Agency North'!BV80+'Agency South'!BV80</f>
        <v>1318.1808142362813</v>
      </c>
      <c r="BV76" s="15">
        <f>'Agency North'!BW80+'Agency South'!BW80</f>
        <v>649.4572656853461</v>
      </c>
      <c r="BW76" s="15">
        <f>'Agency North'!BX80+'Agency South'!BX80</f>
        <v>651.5117733654489</v>
      </c>
      <c r="BX76" s="15">
        <f>'Agency North'!BY80+'Agency South'!BY80</f>
        <v>1390.3951202058574</v>
      </c>
      <c r="BY76" s="15">
        <f>'Agency North'!BZ80+'Agency South'!BZ80</f>
        <v>1703.7554926859093</v>
      </c>
      <c r="BZ76" s="15">
        <f>'Agency North'!CA80+'Agency South'!CA80</f>
        <v>1634.0337595822743</v>
      </c>
      <c r="CA76" s="15">
        <f>'Agency North'!CB80+'Agency South'!CB80</f>
        <v>1556.7852714020223</v>
      </c>
      <c r="CB76" s="15">
        <f>'Agency North'!CC80+'Agency South'!CC80</f>
        <v>1404.079421776212</v>
      </c>
      <c r="CC76" s="15">
        <f>'Agency North'!CD80+'Agency South'!CD80</f>
        <v>1251.7608316307319</v>
      </c>
      <c r="CD76" s="15">
        <f>'Agency North'!CE80+'Agency South'!CE80</f>
        <v>1469.593979529644</v>
      </c>
      <c r="CE76" s="15">
        <f>'Agency North'!CF80+'Agency South'!CF80</f>
        <v>1375.2980407664159</v>
      </c>
      <c r="CF76" s="15">
        <f>'Agency North'!CG80+'Agency South'!CG80</f>
        <v>1480.4720707918743</v>
      </c>
      <c r="CG76" s="96">
        <f>'Agency North'!CH80+'Agency South'!CH80</f>
        <v>1559.2242812222626</v>
      </c>
      <c r="CH76" s="15">
        <f>'Agency North'!CI80+'Agency South'!CI80</f>
        <v>741.3425985844674</v>
      </c>
      <c r="CI76" s="15">
        <f>'Agency North'!CJ80+'Agency South'!CJ80</f>
        <v>741.54437961984263</v>
      </c>
      <c r="CJ76" s="15">
        <f>'Agency North'!CK80+'Agency South'!CK80</f>
        <v>1578.4430025145441</v>
      </c>
      <c r="CK76" s="15">
        <f>'Agency North'!CL80+'Agency South'!CL80</f>
        <v>1950.4872700747592</v>
      </c>
      <c r="CL76" s="15">
        <f>'Agency North'!CM80+'Agency South'!CM80</f>
        <v>1881.7907253118383</v>
      </c>
      <c r="CM76" s="15">
        <f>'Agency North'!CN80+'Agency South'!CN80</f>
        <v>1805.1758955142861</v>
      </c>
      <c r="CN76" s="15">
        <f>'Agency North'!CO80+'Agency South'!CO80</f>
        <v>1653.1381055630507</v>
      </c>
      <c r="CO76" s="15">
        <f>'Agency North'!CP80+'Agency South'!CP80</f>
        <v>1477.3297152344689</v>
      </c>
      <c r="CP76" s="15">
        <f>'Agency North'!CQ80+'Agency South'!CQ80</f>
        <v>1738.0566599163349</v>
      </c>
      <c r="CQ76" s="15">
        <f>'Agency North'!CR80+'Agency South'!CR80</f>
        <v>1651.6746941741185</v>
      </c>
      <c r="CR76" s="15">
        <f>'Agency North'!CS80+'Agency South'!CS80</f>
        <v>1801.7667324236709</v>
      </c>
      <c r="CS76" s="96">
        <f>'Agency North'!CT80+'Agency South'!CT80</f>
        <v>1903.1476560145752</v>
      </c>
    </row>
    <row r="77" spans="1:97" s="16" customFormat="1" x14ac:dyDescent="0.25">
      <c r="A77" s="16" t="s">
        <v>3</v>
      </c>
      <c r="B77" s="16">
        <f>'Agency North'!C82+'Agency South'!C82</f>
        <v>693</v>
      </c>
      <c r="C77" s="16">
        <f>'Agency North'!D82+'Agency South'!D82</f>
        <v>591</v>
      </c>
      <c r="D77" s="16">
        <f>'Agency North'!E82+'Agency South'!E82</f>
        <v>960</v>
      </c>
      <c r="E77" s="16">
        <f>'Agency North'!F82+'Agency South'!F82</f>
        <v>1131</v>
      </c>
      <c r="F77" s="16">
        <f>'Agency North'!G82+'Agency South'!G82</f>
        <v>1144</v>
      </c>
      <c r="G77" s="16">
        <f>'Agency North'!H82+'Agency South'!H82</f>
        <v>1358</v>
      </c>
      <c r="H77" s="16">
        <f>'Agency North'!I82+'Agency South'!I82</f>
        <v>1465</v>
      </c>
      <c r="I77" s="16">
        <f>'Agency North'!J82+'Agency South'!J82</f>
        <v>1053</v>
      </c>
      <c r="J77" s="16">
        <f>'Agency North'!K82+'Agency South'!K82</f>
        <v>2003</v>
      </c>
      <c r="K77" s="16">
        <f>'Agency North'!L82+'Agency South'!L82</f>
        <v>1541</v>
      </c>
      <c r="L77" s="16">
        <f>'Agency North'!M82+'Agency South'!M82</f>
        <v>2588</v>
      </c>
      <c r="M77" s="97">
        <f>'Agency North'!N82+'Agency South'!N82</f>
        <v>2937</v>
      </c>
      <c r="N77" s="273">
        <f>'Agency North'!O82+'Agency South'!O82</f>
        <v>800</v>
      </c>
      <c r="O77" s="273">
        <f>'Agency North'!P82+'Agency South'!P82</f>
        <v>805</v>
      </c>
      <c r="P77" s="273">
        <f>'Agency North'!Q82+'Agency South'!Q82</f>
        <v>1910</v>
      </c>
      <c r="Q77" s="273">
        <f>'Agency North'!R82+'Agency South'!R82</f>
        <v>1480</v>
      </c>
      <c r="R77" s="273">
        <f>'Agency North'!S82+'Agency South'!S82</f>
        <v>1605</v>
      </c>
      <c r="S77" s="273">
        <f>'Agency North'!T82+'Agency South'!T82</f>
        <v>2754</v>
      </c>
      <c r="T77" s="273">
        <f>'Agency North'!U82+'Agency South'!U82</f>
        <v>1769</v>
      </c>
      <c r="U77" s="273">
        <f>'Agency North'!V82+'Agency South'!V82</f>
        <v>1988.5</v>
      </c>
      <c r="V77" s="16">
        <f>'Agency North'!W82+'Agency South'!W82</f>
        <v>3000.5</v>
      </c>
      <c r="W77" s="16">
        <f>'Agency North'!X82+'Agency South'!X82</f>
        <v>2181</v>
      </c>
      <c r="X77" s="16">
        <f>'Agency North'!Y82+'Agency South'!Y82</f>
        <v>2779.5</v>
      </c>
      <c r="Y77" s="97">
        <f>'Agency North'!Z82+'Agency South'!Z82</f>
        <v>4887</v>
      </c>
      <c r="Z77" s="16">
        <f>'Agency North'!AA82+'Agency South'!AA82</f>
        <v>1378</v>
      </c>
      <c r="AA77" s="16">
        <f>'Agency North'!AB82+'Agency South'!AB82</f>
        <v>1918.5</v>
      </c>
      <c r="AB77" s="16">
        <f>'Agency North'!AC82+'Agency South'!AC82</f>
        <v>3032.5</v>
      </c>
      <c r="AC77" s="16">
        <f>'Agency North'!AD82+'Agency South'!AD82</f>
        <v>2137.5</v>
      </c>
      <c r="AD77" s="16">
        <f>'Agency North'!AE82+'Agency South'!AE82</f>
        <v>2640.5</v>
      </c>
      <c r="AE77" s="16">
        <f>'Agency North'!AF82+'Agency South'!AF82</f>
        <v>2662</v>
      </c>
      <c r="AF77" s="16">
        <f>'Agency North'!AG82+'Agency South'!AG82</f>
        <v>2044.5</v>
      </c>
      <c r="AG77" s="16">
        <f>'Agency North'!AH82+'Agency South'!AH82</f>
        <v>2690.5581369072997</v>
      </c>
      <c r="AH77" s="16">
        <f>'Agency North'!AI82+'Agency South'!AI82</f>
        <v>3086.2017949174524</v>
      </c>
      <c r="AI77" s="16">
        <f>'Agency North'!AJ82+'Agency South'!AJ82</f>
        <v>2821.3247158724726</v>
      </c>
      <c r="AJ77" s="16">
        <f>'Agency North'!AK82+'Agency South'!AK82</f>
        <v>3095.3632443704146</v>
      </c>
      <c r="AK77" s="97">
        <f>'Agency North'!AL82+'Agency South'!AL82</f>
        <v>3585.1987696906599</v>
      </c>
      <c r="AL77" s="16">
        <f>'Agency North'!AM82+'Agency South'!AM82</f>
        <v>1827.3147142613889</v>
      </c>
      <c r="AM77" s="16">
        <f>'Agency North'!AN82+'Agency South'!AN82</f>
        <v>2076.5417451689477</v>
      </c>
      <c r="AN77" s="16">
        <f>'Agency North'!AO82+'Agency South'!AO82</f>
        <v>4732.1074892340803</v>
      </c>
      <c r="AO77" s="16">
        <f>'Agency North'!AP82+'Agency South'!AP82</f>
        <v>4399.4710032342136</v>
      </c>
      <c r="AP77" s="16">
        <f>'Agency North'!AQ82+'Agency South'!AQ82</f>
        <v>9278.3579793310255</v>
      </c>
      <c r="AQ77" s="16">
        <f>'Agency North'!AR82+'Agency South'!AR82</f>
        <v>5121.315767443506</v>
      </c>
      <c r="AR77" s="16">
        <f>'Agency North'!AS82+'Agency South'!AS82</f>
        <v>4428.9906811524033</v>
      </c>
      <c r="AS77" s="16">
        <f>'Agency North'!AT82+'Agency South'!AT82</f>
        <v>4060.881731670197</v>
      </c>
      <c r="AT77" s="16">
        <f>'Agency North'!AU82+'Agency South'!AU82</f>
        <v>4477.2070601175365</v>
      </c>
      <c r="AU77" s="16">
        <f>'Agency North'!AV82+'Agency South'!AV82</f>
        <v>4166.9478059657549</v>
      </c>
      <c r="AV77" s="16">
        <f>'Agency North'!AW82+'Agency South'!AW82</f>
        <v>4569.8039446726607</v>
      </c>
      <c r="AW77" s="97">
        <f>'Agency North'!AX82+'Agency South'!AX82</f>
        <v>5002.1846020619778</v>
      </c>
      <c r="AX77" s="16">
        <f>'Agency North'!AY82+'Agency South'!AY82</f>
        <v>2346.6963122309367</v>
      </c>
      <c r="AY77" s="16">
        <f>'Agency North'!AZ82+'Agency South'!AZ82</f>
        <v>2685.2385377049204</v>
      </c>
      <c r="AZ77" s="16">
        <f>'Agency North'!BA82+'Agency South'!BA82</f>
        <v>6388.8010860689874</v>
      </c>
      <c r="BA77" s="16">
        <f>'Agency North'!BB82+'Agency South'!BB82</f>
        <v>5862.0544681668944</v>
      </c>
      <c r="BB77" s="16">
        <f>'Agency North'!BC82+'Agency South'!BC82</f>
        <v>12264.129117521039</v>
      </c>
      <c r="BC77" s="16">
        <f>'Agency North'!BD82+'Agency South'!BD82</f>
        <v>6791.4443462098443</v>
      </c>
      <c r="BD77" s="16">
        <f>'Agency North'!BE82+'Agency South'!BE82</f>
        <v>6024.9116714945067</v>
      </c>
      <c r="BE77" s="16">
        <f>'Agency North'!BF82+'Agency South'!BF82</f>
        <v>5479.6085743978474</v>
      </c>
      <c r="BF77" s="16">
        <f>'Agency North'!BG82+'Agency South'!BG82</f>
        <v>6035.7646468656385</v>
      </c>
      <c r="BG77" s="16">
        <f>'Agency North'!BH82+'Agency South'!BH82</f>
        <v>5760.8042465705867</v>
      </c>
      <c r="BH77" s="16">
        <f>'Agency North'!BI82+'Agency South'!BI82</f>
        <v>6254.3731298852017</v>
      </c>
      <c r="BI77" s="97">
        <f>'Agency North'!BJ82+'Agency South'!BJ82</f>
        <v>6779.14636582605</v>
      </c>
      <c r="BJ77" s="16">
        <f>'Agency North'!BK82+'Agency South'!BK82</f>
        <v>2986.5201844323565</v>
      </c>
      <c r="BK77" s="16">
        <f>'Agency North'!BL82+'Agency South'!BL82</f>
        <v>3393.0877138190481</v>
      </c>
      <c r="BL77" s="16">
        <f>'Agency North'!BM82+'Agency South'!BM82</f>
        <v>8048.0475701682062</v>
      </c>
      <c r="BM77" s="16">
        <f>'Agency North'!BN82+'Agency South'!BN82</f>
        <v>7466.2688859102545</v>
      </c>
      <c r="BN77" s="16">
        <f>'Agency North'!BO82+'Agency South'!BO82</f>
        <v>16193.631508402577</v>
      </c>
      <c r="BO77" s="16">
        <f>'Agency North'!BP82+'Agency South'!BP82</f>
        <v>8394.0407709641186</v>
      </c>
      <c r="BP77" s="16">
        <f>'Agency North'!BQ82+'Agency South'!BQ82</f>
        <v>7506.7706751776914</v>
      </c>
      <c r="BQ77" s="16">
        <f>'Agency North'!BR82+'Agency South'!BR82</f>
        <v>6700.8781387350518</v>
      </c>
      <c r="BR77" s="16">
        <f>'Agency North'!BS82+'Agency South'!BS82</f>
        <v>7341.6745337342436</v>
      </c>
      <c r="BS77" s="16">
        <f>'Agency North'!BT82+'Agency South'!BT82</f>
        <v>6937.3699188600385</v>
      </c>
      <c r="BT77" s="16">
        <f>'Agency North'!BU82+'Agency South'!BU82</f>
        <v>7458.1007411751416</v>
      </c>
      <c r="BU77" s="97">
        <f>'Agency North'!BV82+'Agency South'!BV82</f>
        <v>8014.1654128697182</v>
      </c>
      <c r="BV77" s="16">
        <f>'Agency North'!BW82+'Agency South'!BW82</f>
        <v>3547.3032186701766</v>
      </c>
      <c r="BW77" s="16">
        <f>'Agency North'!BX82+'Agency South'!BX82</f>
        <v>4022.8200169751335</v>
      </c>
      <c r="BX77" s="16">
        <f>'Agency North'!BY82+'Agency South'!BY82</f>
        <v>9554.210847376271</v>
      </c>
      <c r="BY77" s="16">
        <f>'Agency North'!BZ82+'Agency South'!BZ82</f>
        <v>8990.7564773797858</v>
      </c>
      <c r="BZ77" s="16">
        <f>'Agency North'!CA82+'Agency South'!CA82</f>
        <v>19565.591268551689</v>
      </c>
      <c r="CA77" s="16">
        <f>'Agency North'!CB82+'Agency South'!CB82</f>
        <v>10079.532212112283</v>
      </c>
      <c r="CB77" s="16">
        <f>'Agency North'!CC82+'Agency South'!CC82</f>
        <v>9048.7406208571065</v>
      </c>
      <c r="CC77" s="16">
        <f>'Agency North'!CD82+'Agency South'!CD82</f>
        <v>8155.3426874867382</v>
      </c>
      <c r="CD77" s="16">
        <f>'Agency North'!CE82+'Agency South'!CE82</f>
        <v>8943.8293500744512</v>
      </c>
      <c r="CE77" s="16">
        <f>'Agency North'!CF82+'Agency South'!CF82</f>
        <v>8484.3816754371073</v>
      </c>
      <c r="CF77" s="16">
        <f>'Agency North'!CG82+'Agency South'!CG82</f>
        <v>9178.4177028092581</v>
      </c>
      <c r="CG77" s="97">
        <f>'Agency North'!CH82+'Agency South'!CH82</f>
        <v>9870.0523493669934</v>
      </c>
      <c r="CH77" s="16">
        <f>'Agency North'!CI82+'Agency South'!CI82</f>
        <v>4213.10264702936</v>
      </c>
      <c r="CI77" s="16">
        <f>'Agency North'!CJ82+'Agency South'!CJ82</f>
        <v>4782.6435603813761</v>
      </c>
      <c r="CJ77" s="16">
        <f>'Agency North'!CK82+'Agency South'!CK82</f>
        <v>11366.011706607957</v>
      </c>
      <c r="CK77" s="16">
        <f>'Agency North'!CL82+'Agency South'!CL82</f>
        <v>10700.431849994606</v>
      </c>
      <c r="CL77" s="16">
        <f>'Agency North'!CM82+'Agency South'!CM82</f>
        <v>23590.490950008898</v>
      </c>
      <c r="CM77" s="16">
        <f>'Agency North'!CN82+'Agency South'!CN82</f>
        <v>12047.484638184684</v>
      </c>
      <c r="CN77" s="16">
        <f>'Agency North'!CO82+'Agency South'!CO82</f>
        <v>10847.178709853331</v>
      </c>
      <c r="CO77" s="16">
        <f>'Agency North'!CP82+'Agency South'!CP82</f>
        <v>9752.9904376121976</v>
      </c>
      <c r="CP77" s="16">
        <f>'Agency North'!CQ82+'Agency South'!CQ82</f>
        <v>10692.261713491667</v>
      </c>
      <c r="CQ77" s="16">
        <f>'Agency North'!CR82+'Agency South'!CR82</f>
        <v>10239.416027367915</v>
      </c>
      <c r="CR77" s="16">
        <f>'Agency North'!CS82+'Agency South'!CS82</f>
        <v>11196.428119887056</v>
      </c>
      <c r="CS77" s="97">
        <f>'Agency North'!CT82+'Agency South'!CT82</f>
        <v>12041.389247403164</v>
      </c>
    </row>
    <row r="79" spans="1:97" s="4" customFormat="1" x14ac:dyDescent="0.25">
      <c r="A79"/>
      <c r="B79">
        <v>1</v>
      </c>
      <c r="C79" s="12">
        <v>2</v>
      </c>
      <c r="D79" s="12">
        <v>3</v>
      </c>
      <c r="E79" s="12">
        <v>4</v>
      </c>
      <c r="F79" s="12">
        <v>5</v>
      </c>
      <c r="G79" s="12">
        <v>6</v>
      </c>
      <c r="H79" s="12">
        <v>7</v>
      </c>
      <c r="I79" s="12">
        <v>8</v>
      </c>
      <c r="J79" s="12">
        <v>9</v>
      </c>
      <c r="K79" s="12">
        <v>10</v>
      </c>
      <c r="L79" s="12">
        <v>11</v>
      </c>
      <c r="M79" s="112">
        <v>12</v>
      </c>
      <c r="N79" s="266">
        <v>13</v>
      </c>
      <c r="O79" s="266">
        <v>14</v>
      </c>
      <c r="P79" s="266">
        <v>15</v>
      </c>
      <c r="Q79" s="266">
        <v>16</v>
      </c>
      <c r="R79" s="266">
        <v>17</v>
      </c>
      <c r="S79" s="266">
        <v>18</v>
      </c>
      <c r="T79" s="266">
        <v>19</v>
      </c>
      <c r="U79" s="266">
        <v>20</v>
      </c>
      <c r="V79" s="12">
        <v>21</v>
      </c>
      <c r="W79" s="12">
        <v>22</v>
      </c>
      <c r="X79" s="12">
        <v>23</v>
      </c>
      <c r="Y79" s="112">
        <v>24</v>
      </c>
      <c r="Z79" s="12">
        <v>25</v>
      </c>
      <c r="AA79" s="12">
        <v>26</v>
      </c>
      <c r="AB79" s="12">
        <v>27</v>
      </c>
      <c r="AC79" s="12">
        <v>28</v>
      </c>
      <c r="AD79" s="12">
        <v>29</v>
      </c>
      <c r="AE79" s="12">
        <v>30</v>
      </c>
      <c r="AF79" s="12">
        <v>31</v>
      </c>
      <c r="AG79" s="12">
        <v>32</v>
      </c>
      <c r="AH79" s="12">
        <v>33</v>
      </c>
      <c r="AI79" s="12">
        <v>34</v>
      </c>
      <c r="AJ79" s="12">
        <v>35</v>
      </c>
      <c r="AK79" s="112">
        <v>36</v>
      </c>
      <c r="AL79" s="12">
        <v>37</v>
      </c>
      <c r="AM79" s="12">
        <v>38</v>
      </c>
      <c r="AN79" s="12">
        <v>39</v>
      </c>
      <c r="AO79" s="12">
        <v>40</v>
      </c>
      <c r="AP79" s="12">
        <v>41</v>
      </c>
      <c r="AQ79" s="12">
        <v>42</v>
      </c>
      <c r="AR79" s="12">
        <v>43</v>
      </c>
      <c r="AS79" s="12">
        <v>44</v>
      </c>
      <c r="AT79" s="12">
        <v>45</v>
      </c>
      <c r="AU79" s="12">
        <v>46</v>
      </c>
      <c r="AV79" s="12">
        <v>47</v>
      </c>
      <c r="AW79" s="112">
        <v>48</v>
      </c>
      <c r="AX79" s="12">
        <v>49</v>
      </c>
      <c r="AY79" s="12">
        <v>50</v>
      </c>
      <c r="AZ79" s="12">
        <v>51</v>
      </c>
      <c r="BA79" s="12">
        <v>52</v>
      </c>
      <c r="BB79" s="12">
        <v>53</v>
      </c>
      <c r="BC79" s="12">
        <v>54</v>
      </c>
      <c r="BD79" s="12">
        <v>55</v>
      </c>
      <c r="BE79" s="12">
        <v>56</v>
      </c>
      <c r="BF79" s="12">
        <v>57</v>
      </c>
      <c r="BG79" s="12">
        <v>58</v>
      </c>
      <c r="BH79" s="12">
        <v>59</v>
      </c>
      <c r="BI79" s="112">
        <v>60</v>
      </c>
      <c r="BJ79" s="12">
        <v>61</v>
      </c>
      <c r="BK79" s="12">
        <v>62</v>
      </c>
      <c r="BL79" s="12">
        <v>63</v>
      </c>
      <c r="BM79" s="12">
        <v>64</v>
      </c>
      <c r="BN79" s="12">
        <v>65</v>
      </c>
      <c r="BO79" s="12">
        <v>66</v>
      </c>
      <c r="BP79" s="12">
        <v>67</v>
      </c>
      <c r="BQ79" s="12">
        <v>68</v>
      </c>
      <c r="BR79" s="12">
        <v>69</v>
      </c>
      <c r="BS79" s="12">
        <v>70</v>
      </c>
      <c r="BT79" s="12">
        <v>71</v>
      </c>
      <c r="BU79" s="112">
        <v>72</v>
      </c>
      <c r="BV79" s="12">
        <v>73</v>
      </c>
      <c r="BW79" s="12">
        <v>74</v>
      </c>
      <c r="BX79" s="12">
        <v>75</v>
      </c>
      <c r="BY79" s="12">
        <v>76</v>
      </c>
      <c r="BZ79" s="12">
        <v>77</v>
      </c>
      <c r="CA79" s="12">
        <v>78</v>
      </c>
      <c r="CB79" s="12">
        <v>79</v>
      </c>
      <c r="CC79" s="12">
        <v>80</v>
      </c>
      <c r="CD79" s="12">
        <v>81</v>
      </c>
      <c r="CE79" s="12">
        <v>82</v>
      </c>
      <c r="CF79" s="12">
        <v>83</v>
      </c>
      <c r="CG79" s="112">
        <v>84</v>
      </c>
      <c r="CH79" s="12">
        <v>85</v>
      </c>
      <c r="CI79" s="12">
        <v>86</v>
      </c>
      <c r="CJ79" s="12">
        <v>87</v>
      </c>
      <c r="CK79" s="12">
        <v>88</v>
      </c>
      <c r="CL79" s="12">
        <v>89</v>
      </c>
      <c r="CM79" s="12">
        <v>90</v>
      </c>
      <c r="CN79" s="12">
        <v>91</v>
      </c>
      <c r="CO79" s="12">
        <v>92</v>
      </c>
      <c r="CP79" s="12">
        <v>93</v>
      </c>
      <c r="CQ79" s="12">
        <v>94</v>
      </c>
      <c r="CR79" s="12">
        <v>95</v>
      </c>
      <c r="CS79" s="112">
        <v>96</v>
      </c>
    </row>
    <row r="80" spans="1:97" s="2" customFormat="1" x14ac:dyDescent="0.25">
      <c r="A80" s="2" t="s">
        <v>13</v>
      </c>
      <c r="B80" s="3">
        <f t="shared" ref="B80:BM80" si="98">B47</f>
        <v>42005</v>
      </c>
      <c r="C80" s="3">
        <f t="shared" si="98"/>
        <v>42036</v>
      </c>
      <c r="D80" s="3">
        <f t="shared" si="98"/>
        <v>42064</v>
      </c>
      <c r="E80" s="3">
        <f t="shared" si="98"/>
        <v>42095</v>
      </c>
      <c r="F80" s="3">
        <f t="shared" si="98"/>
        <v>42125</v>
      </c>
      <c r="G80" s="3">
        <f t="shared" si="98"/>
        <v>42156</v>
      </c>
      <c r="H80" s="3">
        <f t="shared" si="98"/>
        <v>42186</v>
      </c>
      <c r="I80" s="3">
        <f t="shared" si="98"/>
        <v>42217</v>
      </c>
      <c r="J80" s="3">
        <f t="shared" si="98"/>
        <v>42248</v>
      </c>
      <c r="K80" s="3">
        <f t="shared" si="98"/>
        <v>42278</v>
      </c>
      <c r="L80" s="3">
        <f t="shared" si="98"/>
        <v>42309</v>
      </c>
      <c r="M80" s="95">
        <f t="shared" si="98"/>
        <v>42339</v>
      </c>
      <c r="N80" s="276">
        <f t="shared" si="98"/>
        <v>42370</v>
      </c>
      <c r="O80" s="276">
        <f t="shared" si="98"/>
        <v>42401</v>
      </c>
      <c r="P80" s="276">
        <f t="shared" si="98"/>
        <v>42430</v>
      </c>
      <c r="Q80" s="276">
        <f t="shared" si="98"/>
        <v>42461</v>
      </c>
      <c r="R80" s="276">
        <f t="shared" si="98"/>
        <v>42491</v>
      </c>
      <c r="S80" s="276">
        <f t="shared" si="98"/>
        <v>42522</v>
      </c>
      <c r="T80" s="276">
        <f t="shared" si="98"/>
        <v>42552</v>
      </c>
      <c r="U80" s="276">
        <f t="shared" si="98"/>
        <v>42583</v>
      </c>
      <c r="V80" s="3">
        <f t="shared" si="98"/>
        <v>42614</v>
      </c>
      <c r="W80" s="3">
        <f t="shared" si="98"/>
        <v>42644</v>
      </c>
      <c r="X80" s="3">
        <f t="shared" si="98"/>
        <v>42675</v>
      </c>
      <c r="Y80" s="95">
        <f t="shared" si="98"/>
        <v>42705</v>
      </c>
      <c r="Z80" s="3">
        <f t="shared" si="98"/>
        <v>42752</v>
      </c>
      <c r="AA80" s="3">
        <f t="shared" si="98"/>
        <v>42783</v>
      </c>
      <c r="AB80" s="3">
        <f t="shared" si="98"/>
        <v>42811</v>
      </c>
      <c r="AC80" s="3">
        <f t="shared" si="98"/>
        <v>42842</v>
      </c>
      <c r="AD80" s="3">
        <f t="shared" si="98"/>
        <v>42872</v>
      </c>
      <c r="AE80" s="3">
        <f t="shared" si="98"/>
        <v>42903</v>
      </c>
      <c r="AF80" s="3">
        <f t="shared" si="98"/>
        <v>42933</v>
      </c>
      <c r="AG80" s="3">
        <f t="shared" si="98"/>
        <v>42964</v>
      </c>
      <c r="AH80" s="3">
        <f t="shared" si="98"/>
        <v>42995</v>
      </c>
      <c r="AI80" s="3">
        <f t="shared" si="98"/>
        <v>43025</v>
      </c>
      <c r="AJ80" s="3">
        <f t="shared" si="98"/>
        <v>43056</v>
      </c>
      <c r="AK80" s="95">
        <f t="shared" si="98"/>
        <v>43086</v>
      </c>
      <c r="AL80" s="3">
        <f t="shared" si="98"/>
        <v>43118</v>
      </c>
      <c r="AM80" s="3">
        <f t="shared" si="98"/>
        <v>43149</v>
      </c>
      <c r="AN80" s="3">
        <f t="shared" si="98"/>
        <v>43177</v>
      </c>
      <c r="AO80" s="3">
        <f t="shared" si="98"/>
        <v>43208</v>
      </c>
      <c r="AP80" s="3">
        <f t="shared" si="98"/>
        <v>43238</v>
      </c>
      <c r="AQ80" s="3">
        <f t="shared" si="98"/>
        <v>43269</v>
      </c>
      <c r="AR80" s="3">
        <f t="shared" si="98"/>
        <v>43299</v>
      </c>
      <c r="AS80" s="3">
        <f t="shared" si="98"/>
        <v>43330</v>
      </c>
      <c r="AT80" s="3">
        <f t="shared" si="98"/>
        <v>43361</v>
      </c>
      <c r="AU80" s="3">
        <f t="shared" si="98"/>
        <v>43391</v>
      </c>
      <c r="AV80" s="3">
        <f t="shared" si="98"/>
        <v>43422</v>
      </c>
      <c r="AW80" s="95">
        <f t="shared" si="98"/>
        <v>43452</v>
      </c>
      <c r="AX80" s="3">
        <f t="shared" si="98"/>
        <v>43483</v>
      </c>
      <c r="AY80" s="3">
        <f t="shared" si="98"/>
        <v>43514</v>
      </c>
      <c r="AZ80" s="3">
        <f t="shared" si="98"/>
        <v>43542</v>
      </c>
      <c r="BA80" s="3">
        <f t="shared" si="98"/>
        <v>43573</v>
      </c>
      <c r="BB80" s="3">
        <f t="shared" si="98"/>
        <v>43603</v>
      </c>
      <c r="BC80" s="3">
        <f t="shared" si="98"/>
        <v>43634</v>
      </c>
      <c r="BD80" s="3">
        <f t="shared" si="98"/>
        <v>43664</v>
      </c>
      <c r="BE80" s="3">
        <f t="shared" si="98"/>
        <v>43695</v>
      </c>
      <c r="BF80" s="3">
        <f t="shared" si="98"/>
        <v>43726</v>
      </c>
      <c r="BG80" s="3">
        <f t="shared" si="98"/>
        <v>43756</v>
      </c>
      <c r="BH80" s="3">
        <f t="shared" si="98"/>
        <v>43787</v>
      </c>
      <c r="BI80" s="95">
        <f t="shared" si="98"/>
        <v>43817</v>
      </c>
      <c r="BJ80" s="3">
        <f t="shared" si="98"/>
        <v>43848</v>
      </c>
      <c r="BK80" s="3">
        <f t="shared" si="98"/>
        <v>43879</v>
      </c>
      <c r="BL80" s="3">
        <f t="shared" si="98"/>
        <v>43908</v>
      </c>
      <c r="BM80" s="3">
        <f t="shared" si="98"/>
        <v>43939</v>
      </c>
      <c r="BN80" s="3">
        <f t="shared" ref="BN80:CS80" si="99">BN47</f>
        <v>43969</v>
      </c>
      <c r="BO80" s="3">
        <f t="shared" si="99"/>
        <v>44000</v>
      </c>
      <c r="BP80" s="3">
        <f t="shared" si="99"/>
        <v>44030</v>
      </c>
      <c r="BQ80" s="3">
        <f t="shared" si="99"/>
        <v>44061</v>
      </c>
      <c r="BR80" s="3">
        <f t="shared" si="99"/>
        <v>44092</v>
      </c>
      <c r="BS80" s="3">
        <f t="shared" si="99"/>
        <v>44122</v>
      </c>
      <c r="BT80" s="3">
        <f t="shared" si="99"/>
        <v>44153</v>
      </c>
      <c r="BU80" s="95">
        <f t="shared" si="99"/>
        <v>44183</v>
      </c>
      <c r="BV80" s="3">
        <f t="shared" si="99"/>
        <v>44214</v>
      </c>
      <c r="BW80" s="3">
        <f t="shared" si="99"/>
        <v>44245</v>
      </c>
      <c r="BX80" s="3">
        <f t="shared" si="99"/>
        <v>44273</v>
      </c>
      <c r="BY80" s="3">
        <f t="shared" si="99"/>
        <v>44304</v>
      </c>
      <c r="BZ80" s="3">
        <f t="shared" si="99"/>
        <v>44334</v>
      </c>
      <c r="CA80" s="3">
        <f t="shared" si="99"/>
        <v>44365</v>
      </c>
      <c r="CB80" s="3">
        <f t="shared" si="99"/>
        <v>44395</v>
      </c>
      <c r="CC80" s="3">
        <f t="shared" si="99"/>
        <v>44426</v>
      </c>
      <c r="CD80" s="3">
        <f t="shared" si="99"/>
        <v>44457</v>
      </c>
      <c r="CE80" s="3">
        <f t="shared" si="99"/>
        <v>44487</v>
      </c>
      <c r="CF80" s="3">
        <f t="shared" si="99"/>
        <v>44518</v>
      </c>
      <c r="CG80" s="95">
        <f t="shared" si="99"/>
        <v>44548</v>
      </c>
      <c r="CH80" s="3">
        <f t="shared" si="99"/>
        <v>44579</v>
      </c>
      <c r="CI80" s="3">
        <f t="shared" si="99"/>
        <v>44610</v>
      </c>
      <c r="CJ80" s="3">
        <f t="shared" si="99"/>
        <v>44638</v>
      </c>
      <c r="CK80" s="3">
        <f t="shared" si="99"/>
        <v>44669</v>
      </c>
      <c r="CL80" s="3">
        <f t="shared" si="99"/>
        <v>44699</v>
      </c>
      <c r="CM80" s="3">
        <f t="shared" si="99"/>
        <v>44730</v>
      </c>
      <c r="CN80" s="3">
        <f t="shared" si="99"/>
        <v>44760</v>
      </c>
      <c r="CO80" s="3">
        <f t="shared" si="99"/>
        <v>44791</v>
      </c>
      <c r="CP80" s="3">
        <f t="shared" si="99"/>
        <v>44822</v>
      </c>
      <c r="CQ80" s="3">
        <f t="shared" si="99"/>
        <v>44852</v>
      </c>
      <c r="CR80" s="3">
        <f t="shared" si="99"/>
        <v>44883</v>
      </c>
      <c r="CS80" s="95">
        <f t="shared" si="99"/>
        <v>44913</v>
      </c>
    </row>
    <row r="81" spans="1:99" s="93" customFormat="1" x14ac:dyDescent="0.25">
      <c r="A81" s="93" t="s">
        <v>4</v>
      </c>
      <c r="B81" s="93">
        <f>IFERROR(B70/B48,"")</f>
        <v>2.1578947368421053</v>
      </c>
      <c r="C81" s="93">
        <f t="shared" ref="C81:Y81" si="100">IFERROR(C70/C48,"")</f>
        <v>2.2000000000000002</v>
      </c>
      <c r="D81" s="93">
        <f t="shared" si="100"/>
        <v>3.8048780487804876</v>
      </c>
      <c r="E81" s="93">
        <f t="shared" si="100"/>
        <v>3.1886792452830188</v>
      </c>
      <c r="F81" s="93">
        <f t="shared" si="100"/>
        <v>2.0084745762711864</v>
      </c>
      <c r="G81" s="93">
        <f t="shared" si="100"/>
        <v>2.7314814814814814</v>
      </c>
      <c r="H81" s="93">
        <f t="shared" si="100"/>
        <v>3.3076923076923075</v>
      </c>
      <c r="I81" s="93">
        <f t="shared" si="100"/>
        <v>1.9893617021276595</v>
      </c>
      <c r="J81" s="93">
        <f t="shared" si="100"/>
        <v>2.976923076923077</v>
      </c>
      <c r="K81" s="93">
        <f t="shared" si="100"/>
        <v>2.877049180327869</v>
      </c>
      <c r="L81" s="93">
        <f t="shared" si="100"/>
        <v>3.2962962962962963</v>
      </c>
      <c r="M81" s="132">
        <f t="shared" si="100"/>
        <v>5.1315789473684212</v>
      </c>
      <c r="N81" s="282">
        <f t="shared" si="100"/>
        <v>1.4222222222222223</v>
      </c>
      <c r="O81" s="282">
        <f t="shared" si="100"/>
        <v>1.6341463414634145</v>
      </c>
      <c r="P81" s="282">
        <f t="shared" si="100"/>
        <v>2.523076923076923</v>
      </c>
      <c r="Q81" s="282">
        <f t="shared" si="100"/>
        <v>3.4705882352941178</v>
      </c>
      <c r="R81" s="282">
        <f t="shared" si="100"/>
        <v>2.2400000000000002</v>
      </c>
      <c r="S81" s="282">
        <f t="shared" si="100"/>
        <v>2.09375</v>
      </c>
      <c r="T81" s="282">
        <f t="shared" si="100"/>
        <v>2.3913043478260869</v>
      </c>
      <c r="U81" s="282">
        <f t="shared" si="100"/>
        <v>2.2021276595744679</v>
      </c>
      <c r="V81" s="93">
        <f t="shared" si="100"/>
        <v>2.8725490196078431</v>
      </c>
      <c r="W81" s="93">
        <f t="shared" si="100"/>
        <v>2.7857142857142856</v>
      </c>
      <c r="X81" s="93">
        <f t="shared" si="100"/>
        <v>3.2976190476190474</v>
      </c>
      <c r="Y81" s="132">
        <f t="shared" si="100"/>
        <v>4.2352941176470589</v>
      </c>
      <c r="Z81" s="93">
        <f t="shared" ref="Z81:CK81" si="101">IFERROR(Z70/Z48,"")</f>
        <v>2.7654320987654319</v>
      </c>
      <c r="AA81" s="93">
        <f t="shared" si="101"/>
        <v>2.87</v>
      </c>
      <c r="AB81" s="93">
        <f t="shared" si="101"/>
        <v>3.6509433962264151</v>
      </c>
      <c r="AC81" s="93">
        <f t="shared" si="101"/>
        <v>2.5606557377049182</v>
      </c>
      <c r="AD81" s="93">
        <f t="shared" si="101"/>
        <v>2.7151394422310755</v>
      </c>
      <c r="AE81" s="93">
        <f t="shared" si="101"/>
        <v>3.4377682403433476</v>
      </c>
      <c r="AF81" s="93">
        <f t="shared" si="101"/>
        <v>3.0870786516853932</v>
      </c>
      <c r="AG81" s="93">
        <f t="shared" si="101"/>
        <v>3.0604848245959788</v>
      </c>
      <c r="AH81" s="93">
        <f t="shared" si="101"/>
        <v>3.1324201813165158</v>
      </c>
      <c r="AI81" s="93">
        <f t="shared" si="101"/>
        <v>2.9344363421363817</v>
      </c>
      <c r="AJ81" s="93">
        <f t="shared" si="101"/>
        <v>3.0964525029562475</v>
      </c>
      <c r="AK81" s="132">
        <f t="shared" si="101"/>
        <v>3.1324201813165153</v>
      </c>
      <c r="AL81" s="93">
        <f t="shared" si="101"/>
        <v>2.9356337331519726</v>
      </c>
      <c r="AM81" s="93">
        <f t="shared" si="101"/>
        <v>2.9795701505564018</v>
      </c>
      <c r="AN81" s="93">
        <f t="shared" si="101"/>
        <v>3.5978109277208872</v>
      </c>
      <c r="AO81" s="93">
        <f t="shared" si="101"/>
        <v>2.6062430160444792</v>
      </c>
      <c r="AP81" s="93">
        <f t="shared" si="101"/>
        <v>2.8420367477679598</v>
      </c>
      <c r="AQ81" s="93">
        <f t="shared" si="101"/>
        <v>3.8358938649407293</v>
      </c>
      <c r="AR81" s="93">
        <f t="shared" si="101"/>
        <v>3.2722030257076855</v>
      </c>
      <c r="AS81" s="93">
        <f t="shared" si="101"/>
        <v>3.4176314721117484</v>
      </c>
      <c r="AT81" s="93">
        <f t="shared" si="101"/>
        <v>3.4659472758301821</v>
      </c>
      <c r="AU81" s="93">
        <f t="shared" si="101"/>
        <v>3.2719614037620883</v>
      </c>
      <c r="AV81" s="93">
        <f t="shared" si="101"/>
        <v>3.4493924582259559</v>
      </c>
      <c r="AW81" s="132">
        <f t="shared" si="101"/>
        <v>3.4741996159888049</v>
      </c>
      <c r="AX81" s="93">
        <f t="shared" si="101"/>
        <v>3.0654841663813768</v>
      </c>
      <c r="AY81" s="93">
        <f t="shared" si="101"/>
        <v>3.1241920980926405</v>
      </c>
      <c r="AZ81" s="93">
        <f t="shared" si="101"/>
        <v>3.7569426906663494</v>
      </c>
      <c r="BA81" s="93">
        <f t="shared" si="101"/>
        <v>2.7033070220372322</v>
      </c>
      <c r="BB81" s="93">
        <f t="shared" si="101"/>
        <v>2.9657947791764943</v>
      </c>
      <c r="BC81" s="93">
        <f t="shared" si="101"/>
        <v>3.9445714744576565</v>
      </c>
      <c r="BD81" s="93">
        <f t="shared" si="101"/>
        <v>3.4260338805965516</v>
      </c>
      <c r="BE81" s="93">
        <f t="shared" si="101"/>
        <v>3.5490407327961759</v>
      </c>
      <c r="BF81" s="93">
        <f t="shared" si="101"/>
        <v>3.605035301756685</v>
      </c>
      <c r="BG81" s="93">
        <f t="shared" si="101"/>
        <v>3.4008950598632492</v>
      </c>
      <c r="BH81" s="93">
        <f t="shared" si="101"/>
        <v>3.5859406695479934</v>
      </c>
      <c r="BI81" s="132">
        <f t="shared" si="101"/>
        <v>3.6096856109230644</v>
      </c>
      <c r="BJ81" s="93">
        <f t="shared" si="101"/>
        <v>3.131225039912918</v>
      </c>
      <c r="BK81" s="93">
        <f t="shared" si="101"/>
        <v>3.2056483204633177</v>
      </c>
      <c r="BL81" s="93">
        <f t="shared" si="101"/>
        <v>3.8350277564034618</v>
      </c>
      <c r="BM81" s="93">
        <f t="shared" si="101"/>
        <v>2.7565037063376243</v>
      </c>
      <c r="BN81" s="93">
        <f t="shared" si="101"/>
        <v>3.0375983849417478</v>
      </c>
      <c r="BO81" s="93">
        <f t="shared" si="101"/>
        <v>4.0158482795552608</v>
      </c>
      <c r="BP81" s="93">
        <f t="shared" si="101"/>
        <v>3.5156900018405217</v>
      </c>
      <c r="BQ81" s="93">
        <f t="shared" si="101"/>
        <v>3.6295723479911937</v>
      </c>
      <c r="BR81" s="93">
        <f t="shared" si="101"/>
        <v>3.6949068801322786</v>
      </c>
      <c r="BS81" s="93">
        <f t="shared" si="101"/>
        <v>3.484996604619345</v>
      </c>
      <c r="BT81" s="93">
        <f t="shared" si="101"/>
        <v>3.6747807794238274</v>
      </c>
      <c r="BU81" s="132">
        <f t="shared" si="101"/>
        <v>3.6996613477779579</v>
      </c>
      <c r="BV81" s="93">
        <f t="shared" si="101"/>
        <v>3.2343304666666675</v>
      </c>
      <c r="BW81" s="93">
        <f t="shared" si="101"/>
        <v>3.3220310675621199</v>
      </c>
      <c r="BX81" s="93">
        <f t="shared" si="101"/>
        <v>3.9568291951355543</v>
      </c>
      <c r="BY81" s="93">
        <f t="shared" si="101"/>
        <v>2.8382734674472831</v>
      </c>
      <c r="BZ81" s="93">
        <f t="shared" si="101"/>
        <v>3.1488674302541284</v>
      </c>
      <c r="CA81" s="93">
        <f t="shared" si="101"/>
        <v>4.1643176720372068</v>
      </c>
      <c r="CB81" s="93">
        <f t="shared" si="101"/>
        <v>3.6471106856972479</v>
      </c>
      <c r="CC81" s="93">
        <f t="shared" si="101"/>
        <v>3.7584226526176958</v>
      </c>
      <c r="CD81" s="93">
        <f t="shared" si="101"/>
        <v>3.8272295840113375</v>
      </c>
      <c r="CE81" s="93">
        <f t="shared" si="101"/>
        <v>3.6093526745686306</v>
      </c>
      <c r="CF81" s="93">
        <f t="shared" si="101"/>
        <v>3.8028258524281093</v>
      </c>
      <c r="CG81" s="132">
        <f t="shared" si="101"/>
        <v>3.8144040971698163</v>
      </c>
      <c r="CH81" s="93">
        <f t="shared" si="101"/>
        <v>3.3694839429828627</v>
      </c>
      <c r="CI81" s="93">
        <f t="shared" si="101"/>
        <v>3.4683977669090886</v>
      </c>
      <c r="CJ81" s="93">
        <f t="shared" si="101"/>
        <v>4.10488033210195</v>
      </c>
      <c r="CK81" s="93">
        <f t="shared" si="101"/>
        <v>2.9394094631294236</v>
      </c>
      <c r="CL81" s="93">
        <f t="shared" ref="CL81:CS81" si="102">IFERROR(CL70/CL48,"")</f>
        <v>3.2801137006146415</v>
      </c>
      <c r="CM81" s="93">
        <f t="shared" si="102"/>
        <v>4.3265243694863145</v>
      </c>
      <c r="CN81" s="93">
        <f t="shared" si="102"/>
        <v>3.8070504687244324</v>
      </c>
      <c r="CO81" s="93">
        <f t="shared" si="102"/>
        <v>3.9163787226474422</v>
      </c>
      <c r="CP81" s="93">
        <f t="shared" si="102"/>
        <v>3.9897430319991818</v>
      </c>
      <c r="CQ81" s="93">
        <f t="shared" si="102"/>
        <v>3.7550746203419574</v>
      </c>
      <c r="CR81" s="93">
        <f t="shared" si="102"/>
        <v>3.9635527778240851</v>
      </c>
      <c r="CS81" s="132">
        <f t="shared" si="102"/>
        <v>3.9749708074383765</v>
      </c>
    </row>
    <row r="82" spans="1:99" s="93" customFormat="1" x14ac:dyDescent="0.25">
      <c r="A82" s="93" t="s">
        <v>5</v>
      </c>
      <c r="B82" s="93">
        <f t="shared" ref="B82:Y88" si="103">IFERROR(B71/B49,"")</f>
        <v>1.2622950819672132</v>
      </c>
      <c r="C82" s="93">
        <f t="shared" si="103"/>
        <v>1.1805555555555556</v>
      </c>
      <c r="D82" s="93">
        <f t="shared" si="103"/>
        <v>1.4214285714285715</v>
      </c>
      <c r="E82" s="93">
        <f t="shared" si="103"/>
        <v>1.4457831325301205</v>
      </c>
      <c r="F82" s="93">
        <f t="shared" si="103"/>
        <v>1.2358490566037736</v>
      </c>
      <c r="G82" s="93">
        <f t="shared" si="103"/>
        <v>1.3317073170731708</v>
      </c>
      <c r="H82" s="93">
        <f t="shared" si="103"/>
        <v>1.4462809917355373</v>
      </c>
      <c r="I82" s="93">
        <f t="shared" si="103"/>
        <v>1.2971428571428572</v>
      </c>
      <c r="J82" s="93">
        <f t="shared" si="103"/>
        <v>1.5092936802973977</v>
      </c>
      <c r="K82" s="93">
        <f t="shared" si="103"/>
        <v>1.3316831683168318</v>
      </c>
      <c r="L82" s="93">
        <f t="shared" si="103"/>
        <v>1.678191489361702</v>
      </c>
      <c r="M82" s="132">
        <f t="shared" si="103"/>
        <v>1.8985507246376812</v>
      </c>
      <c r="N82" s="282">
        <f t="shared" si="103"/>
        <v>1.3898305084745763</v>
      </c>
      <c r="O82" s="282">
        <f t="shared" si="103"/>
        <v>1.3015873015873016</v>
      </c>
      <c r="P82" s="282">
        <f t="shared" si="103"/>
        <v>1.7807308970099667</v>
      </c>
      <c r="Q82" s="282">
        <f t="shared" si="103"/>
        <v>1.4385245901639345</v>
      </c>
      <c r="R82" s="282">
        <f t="shared" si="103"/>
        <v>1.3578595317725752</v>
      </c>
      <c r="S82" s="282">
        <f t="shared" si="103"/>
        <v>1.6579861111111112</v>
      </c>
      <c r="T82" s="282">
        <f t="shared" si="103"/>
        <v>1.4011142061281336</v>
      </c>
      <c r="U82" s="282">
        <f t="shared" si="103"/>
        <v>1.4156479217603912</v>
      </c>
      <c r="V82" s="93">
        <f t="shared" si="103"/>
        <v>1.7211191335740073</v>
      </c>
      <c r="W82" s="93">
        <f t="shared" si="103"/>
        <v>1.4665898617511521</v>
      </c>
      <c r="X82" s="93">
        <f t="shared" si="103"/>
        <v>1.8132678132678133</v>
      </c>
      <c r="Y82" s="132">
        <f t="shared" si="103"/>
        <v>1.8475452196382429</v>
      </c>
      <c r="Z82" s="93">
        <f t="shared" ref="Z82:CK82" si="104">IFERROR(Z71/Z49,"")</f>
        <v>1.78125</v>
      </c>
      <c r="AA82" s="93">
        <f t="shared" si="104"/>
        <v>1.3107692307692307</v>
      </c>
      <c r="AB82" s="93">
        <f t="shared" si="104"/>
        <v>1.6683587140439933</v>
      </c>
      <c r="AC82" s="93">
        <f t="shared" si="104"/>
        <v>1.5717391304347825</v>
      </c>
      <c r="AD82" s="93">
        <f t="shared" si="104"/>
        <v>1.5769230769230769</v>
      </c>
      <c r="AE82" s="93">
        <f t="shared" si="104"/>
        <v>1.5207877461706782</v>
      </c>
      <c r="AF82" s="93">
        <f t="shared" si="104"/>
        <v>1.5378640776699029</v>
      </c>
      <c r="AG82" s="93">
        <f t="shared" si="104"/>
        <v>1.5442753394347963</v>
      </c>
      <c r="AH82" s="93">
        <f t="shared" si="104"/>
        <v>1.6129575385053343</v>
      </c>
      <c r="AI82" s="93">
        <f t="shared" si="104"/>
        <v>1.4867519724392451</v>
      </c>
      <c r="AJ82" s="93">
        <f t="shared" si="104"/>
        <v>1.5471338198164264</v>
      </c>
      <c r="AK82" s="132">
        <f t="shared" si="104"/>
        <v>1.6132947886785831</v>
      </c>
      <c r="AL82" s="93">
        <f t="shared" si="104"/>
        <v>1.8823338957612659</v>
      </c>
      <c r="AM82" s="93">
        <f t="shared" si="104"/>
        <v>1.3353694901494426</v>
      </c>
      <c r="AN82" s="93">
        <f t="shared" si="104"/>
        <v>1.7119395420019252</v>
      </c>
      <c r="AO82" s="93">
        <f t="shared" si="104"/>
        <v>1.6214318356599273</v>
      </c>
      <c r="AP82" s="93">
        <f t="shared" si="104"/>
        <v>1.6349986643480359</v>
      </c>
      <c r="AQ82" s="93">
        <f t="shared" si="104"/>
        <v>1.5620918219773283</v>
      </c>
      <c r="AR82" s="93">
        <f t="shared" si="104"/>
        <v>1.5943948279137587</v>
      </c>
      <c r="AS82" s="93">
        <f t="shared" si="104"/>
        <v>1.6261166777440741</v>
      </c>
      <c r="AT82" s="93">
        <f t="shared" si="104"/>
        <v>1.6991801973557965</v>
      </c>
      <c r="AU82" s="93">
        <f t="shared" si="104"/>
        <v>1.588285202280326</v>
      </c>
      <c r="AV82" s="93">
        <f t="shared" si="104"/>
        <v>1.6453501473648271</v>
      </c>
      <c r="AW82" s="132">
        <f t="shared" si="104"/>
        <v>1.7127016368754322</v>
      </c>
      <c r="AX82" s="93">
        <f t="shared" si="104"/>
        <v>1.9739798431963917</v>
      </c>
      <c r="AY82" s="93">
        <f t="shared" si="104"/>
        <v>1.4026593617354206</v>
      </c>
      <c r="AZ82" s="93">
        <f t="shared" si="104"/>
        <v>1.7992165017456416</v>
      </c>
      <c r="BA82" s="93">
        <f t="shared" si="104"/>
        <v>1.6882227822479856</v>
      </c>
      <c r="BB82" s="93">
        <f t="shared" si="104"/>
        <v>1.7217648353670252</v>
      </c>
      <c r="BC82" s="93">
        <f t="shared" si="104"/>
        <v>1.6378280585226075</v>
      </c>
      <c r="BD82" s="93">
        <f t="shared" si="104"/>
        <v>1.6836641517531896</v>
      </c>
      <c r="BE82" s="93">
        <f t="shared" si="104"/>
        <v>1.6967700965553099</v>
      </c>
      <c r="BF82" s="93">
        <f t="shared" si="104"/>
        <v>1.7730443438140779</v>
      </c>
      <c r="BG82" s="93">
        <f t="shared" si="104"/>
        <v>1.6437825965720625</v>
      </c>
      <c r="BH82" s="93">
        <f t="shared" si="104"/>
        <v>1.7155573883075745</v>
      </c>
      <c r="BI82" s="132">
        <f t="shared" si="104"/>
        <v>1.792973791270116</v>
      </c>
      <c r="BJ82" s="93">
        <f t="shared" si="104"/>
        <v>2.0252286994399626</v>
      </c>
      <c r="BK82" s="93">
        <f t="shared" si="104"/>
        <v>1.4390516766628265</v>
      </c>
      <c r="BL82" s="93">
        <f t="shared" si="104"/>
        <v>1.8404384035344246</v>
      </c>
      <c r="BM82" s="93">
        <f t="shared" si="104"/>
        <v>1.729710007295737</v>
      </c>
      <c r="BN82" s="93">
        <f t="shared" si="104"/>
        <v>1.7587860078527475</v>
      </c>
      <c r="BO82" s="93">
        <f t="shared" si="104"/>
        <v>1.6735878556333679</v>
      </c>
      <c r="BP82" s="93">
        <f t="shared" si="104"/>
        <v>1.7221080265641722</v>
      </c>
      <c r="BQ82" s="93">
        <f t="shared" si="104"/>
        <v>1.7393843560132942</v>
      </c>
      <c r="BR82" s="93">
        <f t="shared" si="104"/>
        <v>1.8141594637445011</v>
      </c>
      <c r="BS82" s="93">
        <f t="shared" si="104"/>
        <v>1.6853546647224726</v>
      </c>
      <c r="BT82" s="93">
        <f t="shared" si="104"/>
        <v>1.7588231024333005</v>
      </c>
      <c r="BU82" s="132">
        <f t="shared" si="104"/>
        <v>1.8335502316920269</v>
      </c>
      <c r="BV82" s="93">
        <f t="shared" si="104"/>
        <v>2.0983932848681199</v>
      </c>
      <c r="BW82" s="93">
        <f t="shared" si="104"/>
        <v>1.4910347148564227</v>
      </c>
      <c r="BX82" s="93">
        <f t="shared" si="104"/>
        <v>1.9019850177981179</v>
      </c>
      <c r="BY82" s="93">
        <f t="shared" si="104"/>
        <v>1.7899175247104018</v>
      </c>
      <c r="BZ82" s="93">
        <f t="shared" si="104"/>
        <v>1.8141991328852098</v>
      </c>
      <c r="CA82" s="93">
        <f t="shared" si="104"/>
        <v>1.7282545796499549</v>
      </c>
      <c r="CB82" s="93">
        <f t="shared" si="104"/>
        <v>1.7783552925244726</v>
      </c>
      <c r="CC82" s="93">
        <f t="shared" si="104"/>
        <v>1.8005442195933785</v>
      </c>
      <c r="CD82" s="93">
        <f t="shared" si="104"/>
        <v>1.8772529356485921</v>
      </c>
      <c r="CE82" s="93">
        <f t="shared" si="104"/>
        <v>1.7442915396343506</v>
      </c>
      <c r="CF82" s="93">
        <f t="shared" si="104"/>
        <v>1.8194322453432143</v>
      </c>
      <c r="CG82" s="132">
        <f t="shared" si="104"/>
        <v>1.8962369853928072</v>
      </c>
      <c r="CH82" s="93">
        <f t="shared" si="104"/>
        <v>2.1823136328957595</v>
      </c>
      <c r="CI82" s="93">
        <f t="shared" si="104"/>
        <v>1.5544908047433335</v>
      </c>
      <c r="CJ82" s="93">
        <f t="shared" si="104"/>
        <v>1.9686297535943675</v>
      </c>
      <c r="CK82" s="93">
        <f t="shared" si="104"/>
        <v>1.8548221269745413</v>
      </c>
      <c r="CL82" s="93">
        <f t="shared" ref="CL82:CS82" si="105">IFERROR(CL71/CL49,"")</f>
        <v>1.8789392582448727</v>
      </c>
      <c r="CM82" s="93">
        <f t="shared" si="105"/>
        <v>1.7872396775365713</v>
      </c>
      <c r="CN82" s="93">
        <f t="shared" si="105"/>
        <v>1.8441775653698973</v>
      </c>
      <c r="CO82" s="93">
        <f t="shared" si="105"/>
        <v>1.8678694169848504</v>
      </c>
      <c r="CP82" s="93">
        <f t="shared" si="105"/>
        <v>1.9474695169718306</v>
      </c>
      <c r="CQ82" s="93">
        <f t="shared" si="105"/>
        <v>1.8072594886107143</v>
      </c>
      <c r="CR82" s="93">
        <f t="shared" si="105"/>
        <v>1.8873548268815465</v>
      </c>
      <c r="CS82" s="132">
        <f t="shared" si="105"/>
        <v>1.9668978487429174</v>
      </c>
    </row>
    <row r="83" spans="1:99" s="93" customFormat="1" x14ac:dyDescent="0.25">
      <c r="A83" s="93" t="s">
        <v>6</v>
      </c>
      <c r="B83" s="93">
        <f t="shared" si="103"/>
        <v>1.3490566037735849</v>
      </c>
      <c r="C83" s="93">
        <f t="shared" si="103"/>
        <v>1.2264150943396226</v>
      </c>
      <c r="D83" s="93">
        <f t="shared" si="103"/>
        <v>1.647887323943662</v>
      </c>
      <c r="E83" s="93">
        <f t="shared" si="103"/>
        <v>1.4142857142857144</v>
      </c>
      <c r="F83" s="93">
        <f t="shared" si="103"/>
        <v>1.4598765432098766</v>
      </c>
      <c r="G83" s="93">
        <f t="shared" si="103"/>
        <v>1.4697986577181208</v>
      </c>
      <c r="H83" s="93">
        <f t="shared" si="103"/>
        <v>1.4345238095238095</v>
      </c>
      <c r="I83" s="93">
        <f t="shared" si="103"/>
        <v>1.3333333333333333</v>
      </c>
      <c r="J83" s="93">
        <f t="shared" si="103"/>
        <v>1.7212643678160919</v>
      </c>
      <c r="K83" s="93">
        <f t="shared" si="103"/>
        <v>1.4187192118226601</v>
      </c>
      <c r="L83" s="93">
        <f t="shared" si="103"/>
        <v>1.9090909090909092</v>
      </c>
      <c r="M83" s="132">
        <f t="shared" si="103"/>
        <v>1.9171875</v>
      </c>
      <c r="N83" s="282">
        <f t="shared" si="103"/>
        <v>1.2980769230769231</v>
      </c>
      <c r="O83" s="282">
        <f t="shared" si="103"/>
        <v>1.4642857142857142</v>
      </c>
      <c r="P83" s="282">
        <f t="shared" si="103"/>
        <v>1.8367346938775511</v>
      </c>
      <c r="Q83" s="282">
        <f t="shared" si="103"/>
        <v>1.4792899408284024</v>
      </c>
      <c r="R83" s="282">
        <f t="shared" si="103"/>
        <v>1.5802469135802468</v>
      </c>
      <c r="S83" s="282">
        <f t="shared" si="103"/>
        <v>1.8685344827586208</v>
      </c>
      <c r="T83" s="282">
        <f t="shared" si="103"/>
        <v>1.33</v>
      </c>
      <c r="U83" s="282">
        <f t="shared" si="103"/>
        <v>1.4780701754385965</v>
      </c>
      <c r="V83" s="93">
        <f t="shared" si="103"/>
        <v>1.8032258064516129</v>
      </c>
      <c r="W83" s="93">
        <f t="shared" si="103"/>
        <v>1.4468438538205981</v>
      </c>
      <c r="X83" s="93">
        <f t="shared" si="103"/>
        <v>1.7076677316293929</v>
      </c>
      <c r="Y83" s="132">
        <f t="shared" si="103"/>
        <v>1.8010610079575597</v>
      </c>
      <c r="Z83" s="93">
        <f t="shared" ref="Z83:CK83" si="106">IFERROR(Z72/Z50,"")</f>
        <v>1.2477064220183487</v>
      </c>
      <c r="AA83" s="93">
        <f t="shared" si="106"/>
        <v>1.5811965811965811</v>
      </c>
      <c r="AB83" s="93">
        <f t="shared" si="106"/>
        <v>1.7591240875912408</v>
      </c>
      <c r="AC83" s="93">
        <f t="shared" si="106"/>
        <v>1.5038167938931297</v>
      </c>
      <c r="AD83" s="93">
        <f t="shared" si="106"/>
        <v>1.676056338028169</v>
      </c>
      <c r="AE83" s="93">
        <f t="shared" si="106"/>
        <v>1.5484693877551021</v>
      </c>
      <c r="AF83" s="93">
        <f t="shared" si="106"/>
        <v>1.4362139917695473</v>
      </c>
      <c r="AG83" s="93">
        <f t="shared" si="106"/>
        <v>1.608174525797365</v>
      </c>
      <c r="AH83" s="93">
        <f t="shared" si="106"/>
        <v>1.687566307190892</v>
      </c>
      <c r="AI83" s="93">
        <f t="shared" si="106"/>
        <v>1.5517448360923878</v>
      </c>
      <c r="AJ83" s="93">
        <f t="shared" si="106"/>
        <v>1.6236707450675167</v>
      </c>
      <c r="AK83" s="132">
        <f t="shared" si="106"/>
        <v>1.6894920427586195</v>
      </c>
      <c r="AL83" s="93">
        <f t="shared" si="106"/>
        <v>1.3179606870560947</v>
      </c>
      <c r="AM83" s="93">
        <f t="shared" si="106"/>
        <v>1.6235097826428975</v>
      </c>
      <c r="AN83" s="93">
        <f t="shared" si="106"/>
        <v>1.7720587424570751</v>
      </c>
      <c r="AO83" s="93">
        <f t="shared" si="106"/>
        <v>1.5357856915110348</v>
      </c>
      <c r="AP83" s="93">
        <f t="shared" si="106"/>
        <v>1.7813034492936886</v>
      </c>
      <c r="AQ83" s="93">
        <f t="shared" si="106"/>
        <v>1.5838970705409252</v>
      </c>
      <c r="AR83" s="93">
        <f t="shared" si="106"/>
        <v>1.624037461063939</v>
      </c>
      <c r="AS83" s="93">
        <f t="shared" si="106"/>
        <v>1.7680941805788255</v>
      </c>
      <c r="AT83" s="93">
        <f t="shared" si="106"/>
        <v>1.8138790787475905</v>
      </c>
      <c r="AU83" s="93">
        <f t="shared" si="106"/>
        <v>1.698882517018095</v>
      </c>
      <c r="AV83" s="93">
        <f t="shared" si="106"/>
        <v>1.7861045019393695</v>
      </c>
      <c r="AW83" s="132">
        <f t="shared" si="106"/>
        <v>1.8335173392930091</v>
      </c>
      <c r="AX83" s="93">
        <f t="shared" si="106"/>
        <v>1.4051264471656244</v>
      </c>
      <c r="AY83" s="93">
        <f t="shared" si="106"/>
        <v>1.7066933303847536</v>
      </c>
      <c r="AZ83" s="93">
        <f t="shared" si="106"/>
        <v>1.8510152845068488</v>
      </c>
      <c r="BA83" s="93">
        <f t="shared" si="106"/>
        <v>1.6121126079644921</v>
      </c>
      <c r="BB83" s="93">
        <f t="shared" si="106"/>
        <v>1.8338978607221472</v>
      </c>
      <c r="BC83" s="93">
        <f t="shared" si="106"/>
        <v>1.6580866808007355</v>
      </c>
      <c r="BD83" s="93">
        <f t="shared" si="106"/>
        <v>1.6853732593898332</v>
      </c>
      <c r="BE83" s="93">
        <f t="shared" si="106"/>
        <v>1.8292395777348531</v>
      </c>
      <c r="BF83" s="93">
        <f t="shared" si="106"/>
        <v>1.8961666720727397</v>
      </c>
      <c r="BG83" s="93">
        <f t="shared" si="106"/>
        <v>1.7708152170645173</v>
      </c>
      <c r="BH83" s="93">
        <f t="shared" si="106"/>
        <v>1.8476704485630537</v>
      </c>
      <c r="BI83" s="132">
        <f t="shared" si="106"/>
        <v>1.916038662655231</v>
      </c>
      <c r="BJ83" s="93">
        <f t="shared" si="106"/>
        <v>1.4332931879135724</v>
      </c>
      <c r="BK83" s="93">
        <f t="shared" si="106"/>
        <v>1.7456558462991256</v>
      </c>
      <c r="BL83" s="93">
        <f t="shared" si="106"/>
        <v>1.8980599112586651</v>
      </c>
      <c r="BM83" s="93">
        <f t="shared" si="106"/>
        <v>1.6477889565746577</v>
      </c>
      <c r="BN83" s="93">
        <f t="shared" si="106"/>
        <v>1.8851162938484389</v>
      </c>
      <c r="BO83" s="93">
        <f t="shared" si="106"/>
        <v>1.7009680519458132</v>
      </c>
      <c r="BP83" s="93">
        <f t="shared" si="106"/>
        <v>1.7236717473395053</v>
      </c>
      <c r="BQ83" s="93">
        <f t="shared" si="106"/>
        <v>1.8764665364928832</v>
      </c>
      <c r="BR83" s="93">
        <f t="shared" si="106"/>
        <v>1.9455591876404232</v>
      </c>
      <c r="BS83" s="93">
        <f t="shared" si="106"/>
        <v>1.8126441958541628</v>
      </c>
      <c r="BT83" s="93">
        <f t="shared" si="106"/>
        <v>1.8955150103979057</v>
      </c>
      <c r="BU83" s="132">
        <f t="shared" si="106"/>
        <v>1.9643268354582819</v>
      </c>
      <c r="BV83" s="93">
        <f t="shared" si="106"/>
        <v>1.4802301739453434</v>
      </c>
      <c r="BW83" s="93">
        <f t="shared" si="106"/>
        <v>1.803306565034684</v>
      </c>
      <c r="BX83" s="93">
        <f t="shared" si="106"/>
        <v>1.9656535643332149</v>
      </c>
      <c r="BY83" s="93">
        <f t="shared" si="106"/>
        <v>1.7010421313429733</v>
      </c>
      <c r="BZ83" s="93">
        <f t="shared" si="106"/>
        <v>1.957191070297704</v>
      </c>
      <c r="CA83" s="93">
        <f t="shared" si="106"/>
        <v>1.7625640426584088</v>
      </c>
      <c r="CB83" s="93">
        <f t="shared" si="106"/>
        <v>1.7905915675509285</v>
      </c>
      <c r="CC83" s="93">
        <f t="shared" si="106"/>
        <v>1.9433736486050157</v>
      </c>
      <c r="CD83" s="93">
        <f t="shared" si="106"/>
        <v>2.0142085194620902</v>
      </c>
      <c r="CE83" s="93">
        <f t="shared" si="106"/>
        <v>1.8769738643738849</v>
      </c>
      <c r="CF83" s="93">
        <f t="shared" si="106"/>
        <v>1.9617982026211458</v>
      </c>
      <c r="CG83" s="132">
        <f t="shared" si="106"/>
        <v>2.0324900722557642</v>
      </c>
      <c r="CH83" s="93">
        <f t="shared" si="106"/>
        <v>1.5357512167136804</v>
      </c>
      <c r="CI83" s="93">
        <f t="shared" si="106"/>
        <v>1.8712589725432203</v>
      </c>
      <c r="CJ83" s="93">
        <f t="shared" si="106"/>
        <v>2.036182389077406</v>
      </c>
      <c r="CK83" s="93">
        <f t="shared" si="106"/>
        <v>1.7635613923735503</v>
      </c>
      <c r="CL83" s="93">
        <f t="shared" ref="CL83:CS83" si="107">IFERROR(CL72/CL50,"")</f>
        <v>2.0330768726274093</v>
      </c>
      <c r="CM83" s="93">
        <f t="shared" si="107"/>
        <v>1.830982976137824</v>
      </c>
      <c r="CN83" s="93">
        <f t="shared" si="107"/>
        <v>1.8600682594676607</v>
      </c>
      <c r="CO83" s="93">
        <f t="shared" si="107"/>
        <v>2.0180267616523428</v>
      </c>
      <c r="CP83" s="93">
        <f t="shared" si="107"/>
        <v>2.0916245130521665</v>
      </c>
      <c r="CQ83" s="93">
        <f t="shared" si="107"/>
        <v>1.9468216976173427</v>
      </c>
      <c r="CR83" s="93">
        <f t="shared" si="107"/>
        <v>2.0370246360741042</v>
      </c>
      <c r="CS83" s="132">
        <f t="shared" si="107"/>
        <v>2.1102864563673305</v>
      </c>
    </row>
    <row r="84" spans="1:99" s="93" customFormat="1" x14ac:dyDescent="0.25">
      <c r="A84" s="93" t="s">
        <v>7</v>
      </c>
      <c r="B84" s="93">
        <f t="shared" si="103"/>
        <v>1.2661290322580645</v>
      </c>
      <c r="C84" s="93">
        <f t="shared" si="103"/>
        <v>1.3017241379310345</v>
      </c>
      <c r="D84" s="93">
        <f t="shared" si="103"/>
        <v>1.375</v>
      </c>
      <c r="E84" s="93">
        <f t="shared" si="103"/>
        <v>1.4454545454545455</v>
      </c>
      <c r="F84" s="93">
        <f t="shared" si="103"/>
        <v>1.275735294117647</v>
      </c>
      <c r="G84" s="93">
        <f t="shared" si="103"/>
        <v>1.3482490272373542</v>
      </c>
      <c r="H84" s="93">
        <f t="shared" si="103"/>
        <v>1.3803418803418803</v>
      </c>
      <c r="I84" s="93">
        <f t="shared" si="103"/>
        <v>1.1812499999999999</v>
      </c>
      <c r="J84" s="93">
        <f t="shared" si="103"/>
        <v>1.4481481481481482</v>
      </c>
      <c r="K84" s="93">
        <f t="shared" si="103"/>
        <v>1.3666666666666667</v>
      </c>
      <c r="L84" s="93">
        <f t="shared" si="103"/>
        <v>1.9097744360902256</v>
      </c>
      <c r="M84" s="132">
        <f t="shared" si="103"/>
        <v>1.6189655172413793</v>
      </c>
      <c r="N84" s="282">
        <f t="shared" si="103"/>
        <v>1.227891156462585</v>
      </c>
      <c r="O84" s="282">
        <f t="shared" si="103"/>
        <v>1.2824858757062148</v>
      </c>
      <c r="P84" s="282">
        <f t="shared" si="103"/>
        <v>1.9066666666666667</v>
      </c>
      <c r="Q84" s="282">
        <f t="shared" si="103"/>
        <v>2.064516129032258</v>
      </c>
      <c r="R84" s="282">
        <f t="shared" si="103"/>
        <v>1.7533333333333334</v>
      </c>
      <c r="S84" s="282">
        <f t="shared" si="103"/>
        <v>1.706</v>
      </c>
      <c r="T84" s="282">
        <f t="shared" si="103"/>
        <v>1.5763546798029557</v>
      </c>
      <c r="U84" s="282">
        <f t="shared" si="103"/>
        <v>1.4788273615635179</v>
      </c>
      <c r="V84" s="93">
        <f t="shared" si="103"/>
        <v>1.772594752186589</v>
      </c>
      <c r="W84" s="93">
        <f t="shared" si="103"/>
        <v>1.4650205761316872</v>
      </c>
      <c r="X84" s="93">
        <f t="shared" si="103"/>
        <v>1.736842105263158</v>
      </c>
      <c r="Y84" s="132">
        <f t="shared" si="103"/>
        <v>2.0738866396761133</v>
      </c>
      <c r="Z84" s="93">
        <f t="shared" ref="Z84:CK84" si="108">IFERROR(Z73/Z51,"")</f>
        <v>1.7331932773109244</v>
      </c>
      <c r="AA84" s="93">
        <f t="shared" si="108"/>
        <v>1.4775413711583925</v>
      </c>
      <c r="AB84" s="93">
        <f t="shared" si="108"/>
        <v>1.6903914590747331</v>
      </c>
      <c r="AC84" s="93">
        <f t="shared" si="108"/>
        <v>1.4854368932038835</v>
      </c>
      <c r="AD84" s="93">
        <f t="shared" si="108"/>
        <v>1.4978723404255319</v>
      </c>
      <c r="AE84" s="93">
        <f t="shared" si="108"/>
        <v>1.7072072072072073</v>
      </c>
      <c r="AF84" s="93">
        <f t="shared" si="108"/>
        <v>1.8170103092783505</v>
      </c>
      <c r="AG84" s="93">
        <f t="shared" si="108"/>
        <v>1.7289657641618559</v>
      </c>
      <c r="AH84" s="93">
        <f t="shared" si="108"/>
        <v>1.8161231653978254</v>
      </c>
      <c r="AI84" s="93">
        <f t="shared" si="108"/>
        <v>1.6826430870424076</v>
      </c>
      <c r="AJ84" s="93">
        <f t="shared" si="108"/>
        <v>1.7716537022406136</v>
      </c>
      <c r="AK84" s="132">
        <f t="shared" si="108"/>
        <v>1.8297855910120797</v>
      </c>
      <c r="AL84" s="93">
        <f t="shared" si="108"/>
        <v>1.7853403749851211</v>
      </c>
      <c r="AM84" s="93">
        <f t="shared" si="108"/>
        <v>1.5513165139070484</v>
      </c>
      <c r="AN84" s="93">
        <f t="shared" si="108"/>
        <v>1.73927327530968</v>
      </c>
      <c r="AO84" s="93">
        <f t="shared" si="108"/>
        <v>1.5285023444483288</v>
      </c>
      <c r="AP84" s="93">
        <f t="shared" si="108"/>
        <v>1.5457901988497511</v>
      </c>
      <c r="AQ84" s="93">
        <f t="shared" si="108"/>
        <v>1.8621306856964246</v>
      </c>
      <c r="AR84" s="93">
        <f t="shared" si="108"/>
        <v>1.917470561175628</v>
      </c>
      <c r="AS84" s="93">
        <f t="shared" si="108"/>
        <v>1.9312995968953148</v>
      </c>
      <c r="AT84" s="93">
        <f t="shared" si="108"/>
        <v>1.9793054727836423</v>
      </c>
      <c r="AU84" s="93">
        <f t="shared" si="108"/>
        <v>1.8449063764481477</v>
      </c>
      <c r="AV84" s="93">
        <f t="shared" si="108"/>
        <v>1.9462123162152609</v>
      </c>
      <c r="AW84" s="132">
        <f t="shared" si="108"/>
        <v>1.9935652073069117</v>
      </c>
      <c r="AX84" s="93">
        <f t="shared" si="108"/>
        <v>1.9100638119647244</v>
      </c>
      <c r="AY84" s="93">
        <f t="shared" si="108"/>
        <v>1.6470962999155077</v>
      </c>
      <c r="AZ84" s="93">
        <f t="shared" si="108"/>
        <v>1.8258866422212718</v>
      </c>
      <c r="BA84" s="93">
        <f t="shared" si="108"/>
        <v>1.6043322803249755</v>
      </c>
      <c r="BB84" s="93">
        <f t="shared" si="108"/>
        <v>1.6234660376528844</v>
      </c>
      <c r="BC84" s="93">
        <f t="shared" si="108"/>
        <v>1.9249254349740921</v>
      </c>
      <c r="BD84" s="93">
        <f t="shared" si="108"/>
        <v>2.0112910938981337</v>
      </c>
      <c r="BE84" s="93">
        <f t="shared" si="108"/>
        <v>2.0154495687826426</v>
      </c>
      <c r="BF84" s="93">
        <f t="shared" si="108"/>
        <v>2.0580251310974464</v>
      </c>
      <c r="BG84" s="93">
        <f t="shared" si="108"/>
        <v>1.9274782106814665</v>
      </c>
      <c r="BH84" s="93">
        <f t="shared" si="108"/>
        <v>2.0294163097633446</v>
      </c>
      <c r="BI84" s="132">
        <f t="shared" si="108"/>
        <v>2.0734921131188311</v>
      </c>
      <c r="BJ84" s="93">
        <f t="shared" si="108"/>
        <v>1.94153572604689</v>
      </c>
      <c r="BK84" s="93">
        <f t="shared" si="108"/>
        <v>1.6834476900286228</v>
      </c>
      <c r="BL84" s="93">
        <f t="shared" si="108"/>
        <v>1.8719737727793617</v>
      </c>
      <c r="BM84" s="93">
        <f t="shared" si="108"/>
        <v>1.644613317538935</v>
      </c>
      <c r="BN84" s="93">
        <f t="shared" si="108"/>
        <v>1.6644370791595369</v>
      </c>
      <c r="BO84" s="93">
        <f t="shared" si="108"/>
        <v>1.9802547896581308</v>
      </c>
      <c r="BP84" s="93">
        <f t="shared" si="108"/>
        <v>2.0639428065811036</v>
      </c>
      <c r="BQ84" s="93">
        <f t="shared" si="108"/>
        <v>2.0656919854025801</v>
      </c>
      <c r="BR84" s="93">
        <f t="shared" si="108"/>
        <v>2.1149466964738575</v>
      </c>
      <c r="BS84" s="93">
        <f t="shared" si="108"/>
        <v>1.9812301618083217</v>
      </c>
      <c r="BT84" s="93">
        <f t="shared" si="108"/>
        <v>2.080585159663578</v>
      </c>
      <c r="BU84" s="132">
        <f t="shared" si="108"/>
        <v>2.1291397210753997</v>
      </c>
      <c r="BV84" s="93">
        <f t="shared" si="108"/>
        <v>2.0126663504462434</v>
      </c>
      <c r="BW84" s="93">
        <f t="shared" si="108"/>
        <v>1.7406418822600225</v>
      </c>
      <c r="BX84" s="93">
        <f t="shared" si="108"/>
        <v>1.9382964793942978</v>
      </c>
      <c r="BY84" s="93">
        <f t="shared" si="108"/>
        <v>1.7025591997500704</v>
      </c>
      <c r="BZ84" s="93">
        <f t="shared" si="108"/>
        <v>1.7233754024438377</v>
      </c>
      <c r="CA84" s="93">
        <f t="shared" si="108"/>
        <v>2.0574767954153446</v>
      </c>
      <c r="CB84" s="93">
        <f t="shared" si="108"/>
        <v>2.1391122131495011</v>
      </c>
      <c r="CC84" s="93">
        <f t="shared" si="108"/>
        <v>2.1422657189646661</v>
      </c>
      <c r="CD84" s="93">
        <f t="shared" si="108"/>
        <v>2.192754926047852</v>
      </c>
      <c r="CE84" s="93">
        <f t="shared" si="108"/>
        <v>2.0545088816223096</v>
      </c>
      <c r="CF84" s="93">
        <f t="shared" si="108"/>
        <v>2.1564899704679799</v>
      </c>
      <c r="CG84" s="132">
        <f t="shared" si="108"/>
        <v>2.2063032806888723</v>
      </c>
      <c r="CH84" s="93">
        <f t="shared" si="108"/>
        <v>2.0891091564040853</v>
      </c>
      <c r="CI84" s="93">
        <f t="shared" si="108"/>
        <v>1.8092419968950113</v>
      </c>
      <c r="CJ84" s="93">
        <f t="shared" si="108"/>
        <v>2.016593076367263</v>
      </c>
      <c r="CK84" s="93">
        <f t="shared" si="108"/>
        <v>1.7705752180338905</v>
      </c>
      <c r="CL84" s="93">
        <f t="shared" ref="CL84:CS84" si="109">IFERROR(CL73/CL51,"")</f>
        <v>1.7915667036208087</v>
      </c>
      <c r="CM84" s="93">
        <f t="shared" si="109"/>
        <v>2.1428454340007201</v>
      </c>
      <c r="CN84" s="93">
        <f t="shared" si="109"/>
        <v>2.2277852544905072</v>
      </c>
      <c r="CO84" s="93">
        <f t="shared" si="109"/>
        <v>2.2314013973805156</v>
      </c>
      <c r="CP84" s="93">
        <f t="shared" si="109"/>
        <v>2.2838882956891422</v>
      </c>
      <c r="CQ84" s="93">
        <f t="shared" si="109"/>
        <v>2.1375077609460806</v>
      </c>
      <c r="CR84" s="93">
        <f t="shared" si="109"/>
        <v>2.246099501436936</v>
      </c>
      <c r="CS84" s="132">
        <f t="shared" si="109"/>
        <v>2.2976370689417811</v>
      </c>
    </row>
    <row r="85" spans="1:99" s="93" customFormat="1" x14ac:dyDescent="0.25">
      <c r="A85" s="93" t="s">
        <v>8</v>
      </c>
      <c r="B85" s="93">
        <f t="shared" si="103"/>
        <v>1.1111111111111112</v>
      </c>
      <c r="C85" s="93">
        <f t="shared" si="103"/>
        <v>1.1846153846153846</v>
      </c>
      <c r="D85" s="93">
        <f t="shared" si="103"/>
        <v>1.2903225806451613</v>
      </c>
      <c r="E85" s="93">
        <f t="shared" si="103"/>
        <v>1.471830985915493</v>
      </c>
      <c r="F85" s="93">
        <f t="shared" si="103"/>
        <v>1.2417582417582418</v>
      </c>
      <c r="G85" s="93">
        <f t="shared" si="103"/>
        <v>1.2377622377622377</v>
      </c>
      <c r="H85" s="93">
        <f t="shared" si="103"/>
        <v>1.2727272727272727</v>
      </c>
      <c r="I85" s="93">
        <f t="shared" si="103"/>
        <v>1.2714285714285714</v>
      </c>
      <c r="J85" s="93">
        <f t="shared" si="103"/>
        <v>1.2423076923076923</v>
      </c>
      <c r="K85" s="93">
        <f t="shared" si="103"/>
        <v>1.2239583333333333</v>
      </c>
      <c r="L85" s="93">
        <f t="shared" si="103"/>
        <v>1.9547738693467336</v>
      </c>
      <c r="M85" s="132">
        <f t="shared" si="103"/>
        <v>1.742489270386266</v>
      </c>
      <c r="N85" s="282">
        <f t="shared" si="103"/>
        <v>1.2137096774193548</v>
      </c>
      <c r="O85" s="282">
        <f t="shared" si="103"/>
        <v>1.1900826446280992</v>
      </c>
      <c r="P85" s="282">
        <f t="shared" si="103"/>
        <v>1.546875</v>
      </c>
      <c r="Q85" s="282">
        <f t="shared" si="103"/>
        <v>1.4619565217391304</v>
      </c>
      <c r="R85" s="282">
        <f t="shared" si="103"/>
        <v>1.3863636363636365</v>
      </c>
      <c r="S85" s="282">
        <f t="shared" si="103"/>
        <v>1.5087719298245614</v>
      </c>
      <c r="T85" s="282">
        <f t="shared" si="103"/>
        <v>1.4601769911504425</v>
      </c>
      <c r="U85" s="282">
        <f t="shared" si="103"/>
        <v>1.4580645161290322</v>
      </c>
      <c r="V85" s="93">
        <f t="shared" si="103"/>
        <v>1.7661290322580645</v>
      </c>
      <c r="W85" s="93">
        <f t="shared" si="103"/>
        <v>1.8194444444444444</v>
      </c>
      <c r="X85" s="93">
        <f t="shared" si="103"/>
        <v>2.0032051282051282</v>
      </c>
      <c r="Y85" s="132">
        <f t="shared" si="103"/>
        <v>1.7772585669781931</v>
      </c>
      <c r="Z85" s="93">
        <f t="shared" ref="Z85:CK85" si="110">IFERROR(Z74/Z52,"")</f>
        <v>1.2773972602739727</v>
      </c>
      <c r="AA85" s="93">
        <f t="shared" si="110"/>
        <v>1.5294117647058822</v>
      </c>
      <c r="AB85" s="93">
        <f t="shared" si="110"/>
        <v>1.7444751381215469</v>
      </c>
      <c r="AC85" s="93">
        <f t="shared" si="110"/>
        <v>1.2472222222222222</v>
      </c>
      <c r="AD85" s="93">
        <f t="shared" si="110"/>
        <v>1.4036697247706422</v>
      </c>
      <c r="AE85" s="93">
        <f t="shared" si="110"/>
        <v>1.4952380952380953</v>
      </c>
      <c r="AF85" s="93">
        <f t="shared" si="110"/>
        <v>1.6363636363636365</v>
      </c>
      <c r="AG85" s="93">
        <f t="shared" si="110"/>
        <v>1.5164305140370342</v>
      </c>
      <c r="AH85" s="93">
        <f t="shared" si="110"/>
        <v>1.5476277995179704</v>
      </c>
      <c r="AI85" s="93">
        <f t="shared" si="110"/>
        <v>1.4260164070981627</v>
      </c>
      <c r="AJ85" s="93">
        <f t="shared" si="110"/>
        <v>1.4772067706098104</v>
      </c>
      <c r="AK85" s="132">
        <f t="shared" si="110"/>
        <v>1.5695812649918843</v>
      </c>
      <c r="AL85" s="93">
        <f t="shared" si="110"/>
        <v>1.3173154152445103</v>
      </c>
      <c r="AM85" s="93">
        <f t="shared" si="110"/>
        <v>1.6059933670883053</v>
      </c>
      <c r="AN85" s="93">
        <f t="shared" si="110"/>
        <v>1.7652242641814366</v>
      </c>
      <c r="AO85" s="93">
        <f t="shared" si="110"/>
        <v>1.3381918956540768</v>
      </c>
      <c r="AP85" s="93">
        <f t="shared" si="110"/>
        <v>1.4291201442940822</v>
      </c>
      <c r="AQ85" s="93">
        <f t="shared" si="110"/>
        <v>1.5446593640348092</v>
      </c>
      <c r="AR85" s="93">
        <f t="shared" si="110"/>
        <v>1.6885567885135591</v>
      </c>
      <c r="AS85" s="93">
        <f t="shared" si="110"/>
        <v>1.6437322427706498</v>
      </c>
      <c r="AT85" s="93">
        <f t="shared" si="110"/>
        <v>1.7118814991025724</v>
      </c>
      <c r="AU85" s="93">
        <f t="shared" si="110"/>
        <v>1.6052857338426292</v>
      </c>
      <c r="AV85" s="93">
        <f t="shared" si="110"/>
        <v>1.6719233050928188</v>
      </c>
      <c r="AW85" s="132">
        <f t="shared" si="110"/>
        <v>1.7303836365298653</v>
      </c>
      <c r="AX85" s="93">
        <f t="shared" si="110"/>
        <v>1.4065732771999044</v>
      </c>
      <c r="AY85" s="93">
        <f t="shared" si="110"/>
        <v>1.7138476231894957</v>
      </c>
      <c r="AZ85" s="93">
        <f t="shared" si="110"/>
        <v>1.8676033921820623</v>
      </c>
      <c r="BA85" s="93">
        <f t="shared" si="110"/>
        <v>1.4231906297104961</v>
      </c>
      <c r="BB85" s="93">
        <f t="shared" si="110"/>
        <v>1.4991417930793061</v>
      </c>
      <c r="BC85" s="93">
        <f t="shared" si="110"/>
        <v>1.6212278505687296</v>
      </c>
      <c r="BD85" s="93">
        <f t="shared" si="110"/>
        <v>1.7857551177744979</v>
      </c>
      <c r="BE85" s="93">
        <f t="shared" si="110"/>
        <v>1.705659953358442</v>
      </c>
      <c r="BF85" s="93">
        <f t="shared" si="110"/>
        <v>1.7726429052611348</v>
      </c>
      <c r="BG85" s="93">
        <f t="shared" si="110"/>
        <v>1.6557319495589646</v>
      </c>
      <c r="BH85" s="93">
        <f t="shared" si="110"/>
        <v>1.7228563860081327</v>
      </c>
      <c r="BI85" s="132">
        <f t="shared" si="110"/>
        <v>1.7875581322506835</v>
      </c>
      <c r="BJ85" s="93">
        <f t="shared" si="110"/>
        <v>1.4267946948549377</v>
      </c>
      <c r="BK85" s="93">
        <f t="shared" si="110"/>
        <v>1.7428291523165365</v>
      </c>
      <c r="BL85" s="93">
        <f t="shared" si="110"/>
        <v>1.9042069073047312</v>
      </c>
      <c r="BM85" s="93">
        <f t="shared" si="110"/>
        <v>1.4526132709238093</v>
      </c>
      <c r="BN85" s="93">
        <f t="shared" si="110"/>
        <v>1.5366632389983033</v>
      </c>
      <c r="BO85" s="93">
        <f t="shared" si="110"/>
        <v>1.6624056625971966</v>
      </c>
      <c r="BP85" s="93">
        <f t="shared" si="110"/>
        <v>1.8236477382145024</v>
      </c>
      <c r="BQ85" s="93">
        <f t="shared" si="110"/>
        <v>1.7567127576777462</v>
      </c>
      <c r="BR85" s="93">
        <f t="shared" si="110"/>
        <v>1.8236027824965777</v>
      </c>
      <c r="BS85" s="93">
        <f t="shared" si="110"/>
        <v>1.7035298126716216</v>
      </c>
      <c r="BT85" s="93">
        <f t="shared" si="110"/>
        <v>1.7725881210888965</v>
      </c>
      <c r="BU85" s="132">
        <f t="shared" si="110"/>
        <v>1.8359065735695885</v>
      </c>
      <c r="BV85" s="93">
        <f t="shared" si="110"/>
        <v>1.4763649128910665</v>
      </c>
      <c r="BW85" s="93">
        <f t="shared" si="110"/>
        <v>1.8066583177949418</v>
      </c>
      <c r="BX85" s="93">
        <f t="shared" si="110"/>
        <v>1.9688986435840499</v>
      </c>
      <c r="BY85" s="93">
        <f t="shared" si="110"/>
        <v>1.5044870985057017</v>
      </c>
      <c r="BZ85" s="93">
        <f t="shared" si="110"/>
        <v>1.5904011095019492</v>
      </c>
      <c r="CA85" s="93">
        <f t="shared" si="110"/>
        <v>1.7213624441480011</v>
      </c>
      <c r="CB85" s="93">
        <f t="shared" si="110"/>
        <v>1.8811690920380912</v>
      </c>
      <c r="CC85" s="93">
        <f t="shared" si="110"/>
        <v>1.8227963690604088</v>
      </c>
      <c r="CD85" s="93">
        <f t="shared" si="110"/>
        <v>1.8915028332673864</v>
      </c>
      <c r="CE85" s="93">
        <f t="shared" si="110"/>
        <v>1.7673672066824164</v>
      </c>
      <c r="CF85" s="93">
        <f t="shared" si="110"/>
        <v>1.8371145253054308</v>
      </c>
      <c r="CG85" s="132">
        <f t="shared" si="110"/>
        <v>1.9022365404148509</v>
      </c>
      <c r="CH85" s="93">
        <f t="shared" si="110"/>
        <v>1.5298312382972192</v>
      </c>
      <c r="CI85" s="93">
        <f t="shared" si="110"/>
        <v>1.8793956198736244</v>
      </c>
      <c r="CJ85" s="93">
        <f t="shared" si="110"/>
        <v>2.0414229446573011</v>
      </c>
      <c r="CK85" s="93">
        <f t="shared" si="110"/>
        <v>1.5631415758888569</v>
      </c>
      <c r="CL85" s="93">
        <f t="shared" ref="CL85:CS85" si="111">IFERROR(CL74/CL52,"")</f>
        <v>1.6541835991804854</v>
      </c>
      <c r="CM85" s="93">
        <f t="shared" si="111"/>
        <v>1.7890961885993457</v>
      </c>
      <c r="CN85" s="93">
        <f t="shared" si="111"/>
        <v>1.9538058134712115</v>
      </c>
      <c r="CO85" s="93">
        <f t="shared" si="111"/>
        <v>1.8948804771984262</v>
      </c>
      <c r="CP85" s="93">
        <f t="shared" si="111"/>
        <v>1.9662990421826692</v>
      </c>
      <c r="CQ85" s="93">
        <f t="shared" si="111"/>
        <v>1.8326959117607815</v>
      </c>
      <c r="CR85" s="93">
        <f t="shared" si="111"/>
        <v>1.9097369522348373</v>
      </c>
      <c r="CS85" s="132">
        <f t="shared" si="111"/>
        <v>1.9772213158281446</v>
      </c>
    </row>
    <row r="86" spans="1:99" s="93" customFormat="1" x14ac:dyDescent="0.25">
      <c r="A86" s="93" t="s">
        <v>1</v>
      </c>
      <c r="B86" s="93">
        <f t="shared" si="103"/>
        <v>1</v>
      </c>
      <c r="C86" s="93">
        <f t="shared" si="103"/>
        <v>1.1864406779661016</v>
      </c>
      <c r="D86" s="93">
        <f t="shared" si="103"/>
        <v>1.4428571428571428</v>
      </c>
      <c r="E86" s="93">
        <f t="shared" si="103"/>
        <v>1.375</v>
      </c>
      <c r="F86" s="93">
        <f t="shared" si="103"/>
        <v>1.1901408450704225</v>
      </c>
      <c r="G86" s="93">
        <f t="shared" si="103"/>
        <v>1.1499999999999999</v>
      </c>
      <c r="H86" s="93">
        <f t="shared" si="103"/>
        <v>1.3972602739726028</v>
      </c>
      <c r="I86" s="93">
        <f t="shared" si="103"/>
        <v>1.2063492063492063</v>
      </c>
      <c r="J86" s="93">
        <f t="shared" si="103"/>
        <v>1.4178403755868545</v>
      </c>
      <c r="K86" s="93">
        <f t="shared" si="103"/>
        <v>1.2486486486486486</v>
      </c>
      <c r="L86" s="93">
        <f t="shared" si="103"/>
        <v>2.03125</v>
      </c>
      <c r="M86" s="132">
        <f t="shared" si="103"/>
        <v>1.7857142857142858</v>
      </c>
      <c r="N86" s="282">
        <f t="shared" si="103"/>
        <v>1.1717171717171717</v>
      </c>
      <c r="O86" s="282">
        <f t="shared" si="103"/>
        <v>1.2636363636363637</v>
      </c>
      <c r="P86" s="282">
        <f t="shared" si="103"/>
        <v>1.5767195767195767</v>
      </c>
      <c r="Q86" s="282">
        <f t="shared" si="103"/>
        <v>1.1793478260869565</v>
      </c>
      <c r="R86" s="282">
        <f t="shared" si="103"/>
        <v>1.4301075268817205</v>
      </c>
      <c r="S86" s="282">
        <f t="shared" si="103"/>
        <v>1.6779661016949152</v>
      </c>
      <c r="T86" s="282">
        <f t="shared" si="103"/>
        <v>1.347305389221557</v>
      </c>
      <c r="U86" s="282">
        <f t="shared" si="103"/>
        <v>1.5072992700729928</v>
      </c>
      <c r="V86" s="93">
        <f t="shared" si="103"/>
        <v>1.9202898550724639</v>
      </c>
      <c r="W86" s="93">
        <f t="shared" si="103"/>
        <v>1.7053571428571428</v>
      </c>
      <c r="X86" s="93">
        <f t="shared" si="103"/>
        <v>2.3006993006993008</v>
      </c>
      <c r="Y86" s="132">
        <f t="shared" si="103"/>
        <v>2.344758064516129</v>
      </c>
      <c r="Z86" s="93">
        <f t="shared" ref="Z86:CK86" si="112">IFERROR(Z75/Z53,"")</f>
        <v>1.0273972602739727</v>
      </c>
      <c r="AA86" s="93">
        <f t="shared" si="112"/>
        <v>1.1682242990654206</v>
      </c>
      <c r="AB86" s="93">
        <f t="shared" si="112"/>
        <v>1.3765060240963856</v>
      </c>
      <c r="AC86" s="93">
        <f t="shared" si="112"/>
        <v>1.7050359712230216</v>
      </c>
      <c r="AD86" s="93">
        <f t="shared" si="112"/>
        <v>7.406779661016949</v>
      </c>
      <c r="AE86" s="93">
        <f t="shared" si="112"/>
        <v>1.8974358974358974</v>
      </c>
      <c r="AF86" s="93">
        <f t="shared" si="112"/>
        <v>1.9368421052631579</v>
      </c>
      <c r="AG86" s="93">
        <f t="shared" si="112"/>
        <v>1.4622205673745088</v>
      </c>
      <c r="AH86" s="93">
        <f t="shared" si="112"/>
        <v>1.5000000000000002</v>
      </c>
      <c r="AI86" s="93">
        <f t="shared" si="112"/>
        <v>1.3967149160155305</v>
      </c>
      <c r="AJ86" s="93">
        <f t="shared" si="112"/>
        <v>1.461295939036644</v>
      </c>
      <c r="AK86" s="132">
        <f t="shared" si="112"/>
        <v>1.5000000000000002</v>
      </c>
      <c r="AL86" s="93">
        <f t="shared" si="112"/>
        <v>1.0403642511409719</v>
      </c>
      <c r="AM86" s="93">
        <f t="shared" si="112"/>
        <v>1.1885229110277491</v>
      </c>
      <c r="AN86" s="93">
        <f t="shared" si="112"/>
        <v>1.4315324044044717</v>
      </c>
      <c r="AO86" s="93">
        <f t="shared" si="112"/>
        <v>1.975428322620904</v>
      </c>
      <c r="AP86" s="93">
        <f t="shared" si="112"/>
        <v>10.270770848690935</v>
      </c>
      <c r="AQ86" s="93">
        <f t="shared" si="112"/>
        <v>2.2641504423102599</v>
      </c>
      <c r="AR86" s="93">
        <f t="shared" si="112"/>
        <v>2.5560451964752384</v>
      </c>
      <c r="AS86" s="93">
        <f t="shared" si="112"/>
        <v>1.5443233964247132</v>
      </c>
      <c r="AT86" s="93">
        <f t="shared" si="112"/>
        <v>1.5750000000000004</v>
      </c>
      <c r="AU86" s="93">
        <f t="shared" si="112"/>
        <v>1.4811069132266432</v>
      </c>
      <c r="AV86" s="93">
        <f t="shared" si="112"/>
        <v>1.5523934177300673</v>
      </c>
      <c r="AW86" s="132">
        <f t="shared" si="112"/>
        <v>1.5833808031934793</v>
      </c>
      <c r="AX86" s="93">
        <f t="shared" si="112"/>
        <v>1.0973966154378088</v>
      </c>
      <c r="AY86" s="93">
        <f t="shared" si="112"/>
        <v>1.2459955188335927</v>
      </c>
      <c r="AZ86" s="93">
        <f t="shared" si="112"/>
        <v>1.5039444602730563</v>
      </c>
      <c r="BA86" s="93">
        <f t="shared" si="112"/>
        <v>2.0640961938751721</v>
      </c>
      <c r="BB86" s="93">
        <f t="shared" si="112"/>
        <v>10.970692685447238</v>
      </c>
      <c r="BC86" s="93">
        <f t="shared" si="112"/>
        <v>2.3830295092486899</v>
      </c>
      <c r="BD86" s="93">
        <f t="shared" si="112"/>
        <v>2.6847707455713565</v>
      </c>
      <c r="BE86" s="93">
        <f t="shared" si="112"/>
        <v>1.6219744567004841</v>
      </c>
      <c r="BF86" s="93">
        <f t="shared" si="112"/>
        <v>1.6537500000000003</v>
      </c>
      <c r="BG86" s="93">
        <f t="shared" si="112"/>
        <v>1.5553313065347423</v>
      </c>
      <c r="BH86" s="93">
        <f t="shared" si="112"/>
        <v>1.6303691893044217</v>
      </c>
      <c r="BI86" s="132">
        <f t="shared" si="112"/>
        <v>1.6626199729568414</v>
      </c>
      <c r="BJ86" s="93">
        <f t="shared" si="112"/>
        <v>1.12351196037426</v>
      </c>
      <c r="BK86" s="93">
        <f t="shared" si="112"/>
        <v>1.275637300835917</v>
      </c>
      <c r="BL86" s="93">
        <f t="shared" si="112"/>
        <v>1.5414428597989951</v>
      </c>
      <c r="BM86" s="93">
        <f t="shared" si="112"/>
        <v>2.123926633069956</v>
      </c>
      <c r="BN86" s="93">
        <f t="shared" si="112"/>
        <v>11.343118595576991</v>
      </c>
      <c r="BO86" s="93">
        <f t="shared" si="112"/>
        <v>2.4502678580565451</v>
      </c>
      <c r="BP86" s="93">
        <f t="shared" si="112"/>
        <v>2.7667824639479357</v>
      </c>
      <c r="BQ86" s="93">
        <f t="shared" si="112"/>
        <v>1.6663830781521523</v>
      </c>
      <c r="BR86" s="93">
        <f t="shared" si="112"/>
        <v>1.6986895128039814</v>
      </c>
      <c r="BS86" s="93">
        <f t="shared" si="112"/>
        <v>1.5979614764715644</v>
      </c>
      <c r="BT86" s="93">
        <f t="shared" si="112"/>
        <v>1.6753092887947942</v>
      </c>
      <c r="BU86" s="132">
        <f t="shared" si="112"/>
        <v>1.7076308644260056</v>
      </c>
      <c r="BV86" s="93">
        <f t="shared" si="112"/>
        <v>1.1654549843222888</v>
      </c>
      <c r="BW86" s="93">
        <f t="shared" si="112"/>
        <v>1.3174955112396305</v>
      </c>
      <c r="BX86" s="93">
        <f t="shared" si="112"/>
        <v>1.5976751825224051</v>
      </c>
      <c r="BY86" s="93">
        <f t="shared" si="112"/>
        <v>2.2148963671333171</v>
      </c>
      <c r="BZ86" s="93">
        <f t="shared" si="112"/>
        <v>11.93960833693181</v>
      </c>
      <c r="CA86" s="93">
        <f t="shared" si="112"/>
        <v>2.560490459195305</v>
      </c>
      <c r="CB86" s="93">
        <f t="shared" si="112"/>
        <v>2.892903442613834</v>
      </c>
      <c r="CC86" s="93">
        <f t="shared" si="112"/>
        <v>1.7292108027938089</v>
      </c>
      <c r="CD86" s="93">
        <f t="shared" si="112"/>
        <v>1.7620659402491845</v>
      </c>
      <c r="CE86" s="93">
        <f t="shared" si="112"/>
        <v>1.658004105040001</v>
      </c>
      <c r="CF86" s="93">
        <f t="shared" si="112"/>
        <v>1.7381444747391723</v>
      </c>
      <c r="CG86" s="132">
        <f t="shared" si="112"/>
        <v>1.7712342335991922</v>
      </c>
      <c r="CH86" s="93">
        <f t="shared" si="112"/>
        <v>1.2097667169387611</v>
      </c>
      <c r="CI86" s="93">
        <f t="shared" si="112"/>
        <v>1.3677749213261978</v>
      </c>
      <c r="CJ86" s="93">
        <f t="shared" si="112"/>
        <v>1.6629990492569973</v>
      </c>
      <c r="CK86" s="93">
        <f t="shared" si="112"/>
        <v>2.3119123247075621</v>
      </c>
      <c r="CL86" s="93">
        <f t="shared" ref="CL86:CS86" si="113">IFERROR(CL75/CL53,"")</f>
        <v>12.525364251090368</v>
      </c>
      <c r="CM86" s="93">
        <f t="shared" si="113"/>
        <v>2.6801807742656552</v>
      </c>
      <c r="CN86" s="93">
        <f t="shared" si="113"/>
        <v>3.0294776273326769</v>
      </c>
      <c r="CO86" s="93">
        <f t="shared" si="113"/>
        <v>1.8065043603909094</v>
      </c>
      <c r="CP86" s="93">
        <f t="shared" si="113"/>
        <v>1.8405293131849667</v>
      </c>
      <c r="CQ86" s="93">
        <f t="shared" si="113"/>
        <v>1.7314868677971598</v>
      </c>
      <c r="CR86" s="93">
        <f t="shared" si="113"/>
        <v>1.8157432863260987</v>
      </c>
      <c r="CS86" s="132">
        <f t="shared" si="113"/>
        <v>1.8502337620452056</v>
      </c>
    </row>
    <row r="87" spans="1:99" s="93" customFormat="1" x14ac:dyDescent="0.25">
      <c r="A87" s="93" t="s">
        <v>2</v>
      </c>
      <c r="B87" s="93">
        <f t="shared" si="103"/>
        <v>1.1304347826086956</v>
      </c>
      <c r="C87" s="93">
        <f t="shared" si="103"/>
        <v>1.1764705882352942</v>
      </c>
      <c r="D87" s="93">
        <f t="shared" si="103"/>
        <v>1.3</v>
      </c>
      <c r="E87" s="93">
        <f t="shared" si="103"/>
        <v>1</v>
      </c>
      <c r="F87" s="93">
        <f t="shared" si="103"/>
        <v>1.0487804878048781</v>
      </c>
      <c r="G87" s="93">
        <f t="shared" si="103"/>
        <v>1.2124999999999999</v>
      </c>
      <c r="H87" s="93">
        <f t="shared" si="103"/>
        <v>1.2045454545454546</v>
      </c>
      <c r="I87" s="93">
        <f t="shared" si="103"/>
        <v>1.1634615384615385</v>
      </c>
      <c r="J87" s="93">
        <f t="shared" si="103"/>
        <v>1.2389380530973451</v>
      </c>
      <c r="K87" s="93">
        <f t="shared" si="103"/>
        <v>1.1623376623376624</v>
      </c>
      <c r="L87" s="93">
        <f t="shared" si="103"/>
        <v>2</v>
      </c>
      <c r="M87" s="132">
        <f t="shared" si="103"/>
        <v>2.0107142857142857</v>
      </c>
      <c r="N87" s="282">
        <f t="shared" si="103"/>
        <v>1.5614035087719298</v>
      </c>
      <c r="O87" s="282">
        <f t="shared" si="103"/>
        <v>1.4615384615384615</v>
      </c>
      <c r="P87" s="282">
        <f t="shared" si="103"/>
        <v>1.7358490566037736</v>
      </c>
      <c r="Q87" s="282">
        <f t="shared" si="103"/>
        <v>1.3294117647058823</v>
      </c>
      <c r="R87" s="282">
        <f t="shared" si="103"/>
        <v>1.3119266055045871</v>
      </c>
      <c r="S87" s="282">
        <f t="shared" si="103"/>
        <v>1.5485714285714285</v>
      </c>
      <c r="T87" s="282">
        <f t="shared" si="103"/>
        <v>1.2868852459016393</v>
      </c>
      <c r="U87" s="282">
        <f t="shared" si="103"/>
        <v>1.3576642335766422</v>
      </c>
      <c r="V87" s="93">
        <f t="shared" si="103"/>
        <v>1.8848684210526316</v>
      </c>
      <c r="W87" s="93">
        <f t="shared" si="103"/>
        <v>1.5227272727272727</v>
      </c>
      <c r="X87" s="93">
        <f t="shared" si="103"/>
        <v>1.9645161290322581</v>
      </c>
      <c r="Y87" s="132">
        <f t="shared" si="103"/>
        <v>2.3588235294117648</v>
      </c>
      <c r="Z87" s="93">
        <f t="shared" ref="Z87:CK87" si="114">IFERROR(Z76/Z54,"")</f>
        <v>1.4</v>
      </c>
      <c r="AA87" s="93">
        <f t="shared" si="114"/>
        <v>1.4565217391304348</v>
      </c>
      <c r="AB87" s="93">
        <f t="shared" si="114"/>
        <v>1.7</v>
      </c>
      <c r="AC87" s="93">
        <f t="shared" si="114"/>
        <v>1.9312977099236641</v>
      </c>
      <c r="AD87" s="93">
        <f t="shared" si="114"/>
        <v>2.0357142857142856</v>
      </c>
      <c r="AE87" s="93">
        <f t="shared" si="114"/>
        <v>2.0841584158415842</v>
      </c>
      <c r="AF87" s="93">
        <f t="shared" si="114"/>
        <v>1.9479166666666667</v>
      </c>
      <c r="AG87" s="93">
        <f t="shared" si="114"/>
        <v>1.5597523761132888</v>
      </c>
      <c r="AH87" s="93">
        <f t="shared" si="114"/>
        <v>1.6216673447395034</v>
      </c>
      <c r="AI87" s="93">
        <f t="shared" si="114"/>
        <v>1.4916802257602613</v>
      </c>
      <c r="AJ87" s="93">
        <f t="shared" si="114"/>
        <v>1.5639860447369835</v>
      </c>
      <c r="AK87" s="132">
        <f t="shared" si="114"/>
        <v>1.6287192636875292</v>
      </c>
      <c r="AL87" s="93">
        <f t="shared" si="114"/>
        <v>1.3980083875682467</v>
      </c>
      <c r="AM87" s="93">
        <f t="shared" si="114"/>
        <v>1.5012744001118485</v>
      </c>
      <c r="AN87" s="93">
        <f t="shared" si="114"/>
        <v>1.6585820436708816</v>
      </c>
      <c r="AO87" s="93">
        <f t="shared" si="114"/>
        <v>1.9793106501707856</v>
      </c>
      <c r="AP87" s="93">
        <f t="shared" si="114"/>
        <v>2.0668137924027956</v>
      </c>
      <c r="AQ87" s="93">
        <f t="shared" si="114"/>
        <v>2.1315356576289521</v>
      </c>
      <c r="AR87" s="93">
        <f t="shared" si="114"/>
        <v>2.0394681700556556</v>
      </c>
      <c r="AS87" s="93">
        <f t="shared" si="114"/>
        <v>1.6304462738710419</v>
      </c>
      <c r="AT87" s="93">
        <f t="shared" si="114"/>
        <v>1.6865514067588461</v>
      </c>
      <c r="AU87" s="93">
        <f t="shared" si="114"/>
        <v>1.5704297030772598</v>
      </c>
      <c r="AV87" s="93">
        <f t="shared" si="114"/>
        <v>1.6468353522420021</v>
      </c>
      <c r="AW87" s="132">
        <f t="shared" si="114"/>
        <v>1.7035933447567349</v>
      </c>
      <c r="AX87" s="93">
        <f t="shared" si="114"/>
        <v>1.4808170423389391</v>
      </c>
      <c r="AY87" s="93">
        <f t="shared" si="114"/>
        <v>1.5728600811373532</v>
      </c>
      <c r="AZ87" s="93">
        <f t="shared" si="114"/>
        <v>1.7749990943163982</v>
      </c>
      <c r="BA87" s="93">
        <f t="shared" si="114"/>
        <v>2.0788819335391455</v>
      </c>
      <c r="BB87" s="93">
        <f t="shared" si="114"/>
        <v>2.1836768376580866</v>
      </c>
      <c r="BC87" s="93">
        <f t="shared" si="114"/>
        <v>2.2469499921816141</v>
      </c>
      <c r="BD87" s="93">
        <f t="shared" si="114"/>
        <v>2.2032690707150344</v>
      </c>
      <c r="BE87" s="93">
        <f t="shared" si="114"/>
        <v>1.7036206285863984</v>
      </c>
      <c r="BF87" s="93">
        <f t="shared" si="114"/>
        <v>1.752823829654381</v>
      </c>
      <c r="BG87" s="93">
        <f t="shared" si="114"/>
        <v>1.6363836368582365</v>
      </c>
      <c r="BH87" s="93">
        <f t="shared" si="114"/>
        <v>1.7176214642609366</v>
      </c>
      <c r="BI87" s="132">
        <f t="shared" si="114"/>
        <v>1.7669448429481684</v>
      </c>
      <c r="BJ87" s="93">
        <f t="shared" si="114"/>
        <v>1.5285492060941821</v>
      </c>
      <c r="BK87" s="93">
        <f t="shared" si="114"/>
        <v>1.6071705222658301</v>
      </c>
      <c r="BL87" s="93">
        <f t="shared" si="114"/>
        <v>1.846373704557752</v>
      </c>
      <c r="BM87" s="93">
        <f t="shared" si="114"/>
        <v>2.1292939401064328</v>
      </c>
      <c r="BN87" s="93">
        <f t="shared" si="114"/>
        <v>2.241517757299722</v>
      </c>
      <c r="BO87" s="93">
        <f t="shared" si="114"/>
        <v>2.302617917408488</v>
      </c>
      <c r="BP87" s="93">
        <f t="shared" si="114"/>
        <v>2.2403102942335544</v>
      </c>
      <c r="BQ87" s="93">
        <f t="shared" si="114"/>
        <v>1.7489758501626289</v>
      </c>
      <c r="BR87" s="93">
        <f t="shared" si="114"/>
        <v>1.8010377270735447</v>
      </c>
      <c r="BS87" s="93">
        <f t="shared" si="114"/>
        <v>1.681864037976629</v>
      </c>
      <c r="BT87" s="93">
        <f t="shared" si="114"/>
        <v>1.7646008545892744</v>
      </c>
      <c r="BU87" s="132">
        <f t="shared" si="114"/>
        <v>1.8178512486307334</v>
      </c>
      <c r="BV87" s="93">
        <f t="shared" si="114"/>
        <v>1.5749622702753605</v>
      </c>
      <c r="BW87" s="93">
        <f t="shared" si="114"/>
        <v>1.6617222388126345</v>
      </c>
      <c r="BX87" s="93">
        <f t="shared" si="114"/>
        <v>1.9044386099081407</v>
      </c>
      <c r="BY87" s="93">
        <f t="shared" si="114"/>
        <v>2.2017072865507288</v>
      </c>
      <c r="BZ87" s="93">
        <f t="shared" si="114"/>
        <v>2.3223648228998983</v>
      </c>
      <c r="CA87" s="93">
        <f t="shared" si="114"/>
        <v>2.385155144633309</v>
      </c>
      <c r="CB87" s="93">
        <f t="shared" si="114"/>
        <v>2.3335346045381629</v>
      </c>
      <c r="CC87" s="93">
        <f t="shared" si="114"/>
        <v>1.8097820681267627</v>
      </c>
      <c r="CD87" s="93">
        <f t="shared" si="114"/>
        <v>1.8631878027384901</v>
      </c>
      <c r="CE87" s="93">
        <f t="shared" si="114"/>
        <v>1.7404206525169661</v>
      </c>
      <c r="CF87" s="93">
        <f t="shared" si="114"/>
        <v>1.8265314204379981</v>
      </c>
      <c r="CG87" s="132">
        <f t="shared" si="114"/>
        <v>1.8821080321287278</v>
      </c>
      <c r="CH87" s="93">
        <f t="shared" si="114"/>
        <v>1.6317197723625634</v>
      </c>
      <c r="CI87" s="93">
        <f t="shared" si="114"/>
        <v>1.723303109516773</v>
      </c>
      <c r="CJ87" s="93">
        <f t="shared" si="114"/>
        <v>1.9757978189053853</v>
      </c>
      <c r="CK87" s="93">
        <f t="shared" si="114"/>
        <v>2.2851587596646294</v>
      </c>
      <c r="CL87" s="93">
        <f t="shared" ref="CL87:CS87" si="115">IFERROR(CL76/CL54,"")</f>
        <v>2.4119744271355428</v>
      </c>
      <c r="CM87" s="93">
        <f t="shared" si="115"/>
        <v>2.4798663085131643</v>
      </c>
      <c r="CN87" s="93">
        <f t="shared" si="115"/>
        <v>2.429507443695603</v>
      </c>
      <c r="CO87" s="93">
        <f t="shared" si="115"/>
        <v>1.8830926842431079</v>
      </c>
      <c r="CP87" s="93">
        <f t="shared" si="115"/>
        <v>1.9386715114133481</v>
      </c>
      <c r="CQ87" s="93">
        <f t="shared" si="115"/>
        <v>1.8113397331992263</v>
      </c>
      <c r="CR87" s="93">
        <f t="shared" si="115"/>
        <v>1.9003914582301542</v>
      </c>
      <c r="CS87" s="132">
        <f t="shared" si="115"/>
        <v>1.9580278669477993</v>
      </c>
    </row>
    <row r="88" spans="1:99" s="94" customFormat="1" x14ac:dyDescent="0.25">
      <c r="A88" s="94" t="s">
        <v>3</v>
      </c>
      <c r="B88" s="94">
        <f t="shared" si="103"/>
        <v>1.2441651705565531</v>
      </c>
      <c r="C88" s="94">
        <f t="shared" si="103"/>
        <v>1.2709677419354839</v>
      </c>
      <c r="D88" s="94">
        <f t="shared" si="103"/>
        <v>1.4953271028037383</v>
      </c>
      <c r="E88" s="94">
        <f t="shared" si="103"/>
        <v>1.5201612903225807</v>
      </c>
      <c r="F88" s="94">
        <f t="shared" si="103"/>
        <v>1.2985244040862656</v>
      </c>
      <c r="G88" s="94">
        <f t="shared" si="103"/>
        <v>1.3607214428857715</v>
      </c>
      <c r="H88" s="94">
        <f t="shared" si="103"/>
        <v>1.4390962671905698</v>
      </c>
      <c r="I88" s="94">
        <f t="shared" si="103"/>
        <v>1.265625</v>
      </c>
      <c r="J88" s="94">
        <f t="shared" si="103"/>
        <v>1.468475073313783</v>
      </c>
      <c r="K88" s="94">
        <f t="shared" si="103"/>
        <v>1.3637168141592921</v>
      </c>
      <c r="L88" s="94">
        <f t="shared" si="103"/>
        <v>1.8959706959706959</v>
      </c>
      <c r="M88" s="124">
        <f t="shared" si="103"/>
        <v>1.8730867346938775</v>
      </c>
      <c r="N88" s="283">
        <f t="shared" si="103"/>
        <v>1.2598425196850394</v>
      </c>
      <c r="O88" s="283">
        <f t="shared" si="103"/>
        <v>1.2983870967741935</v>
      </c>
      <c r="P88" s="283">
        <f t="shared" si="103"/>
        <v>1.7114695340501793</v>
      </c>
      <c r="Q88" s="283">
        <f t="shared" si="103"/>
        <v>1.5117466802860062</v>
      </c>
      <c r="R88" s="283">
        <f t="shared" si="103"/>
        <v>1.4751838235294117</v>
      </c>
      <c r="S88" s="283">
        <f t="shared" si="103"/>
        <v>1.6721311475409837</v>
      </c>
      <c r="T88" s="283">
        <f t="shared" si="103"/>
        <v>1.3503816793893131</v>
      </c>
      <c r="U88" s="283">
        <f t="shared" si="103"/>
        <v>1.4003521126760563</v>
      </c>
      <c r="V88" s="94">
        <f t="shared" si="103"/>
        <v>1.7303921568627452</v>
      </c>
      <c r="W88" s="94">
        <f t="shared" si="103"/>
        <v>1.4877216916780354</v>
      </c>
      <c r="X88" s="94">
        <f t="shared" si="103"/>
        <v>1.8060428849902534</v>
      </c>
      <c r="Y88" s="124">
        <f t="shared" si="103"/>
        <v>1.9392857142857143</v>
      </c>
      <c r="Z88" s="94">
        <f t="shared" ref="Z88:CK88" si="116">IFERROR(Z77/Z55,"")</f>
        <v>1.3496571988246817</v>
      </c>
      <c r="AA88" s="94">
        <f t="shared" si="116"/>
        <v>1.3304438280166435</v>
      </c>
      <c r="AB88" s="94">
        <f t="shared" si="116"/>
        <v>1.5835509138381201</v>
      </c>
      <c r="AC88" s="94">
        <f t="shared" si="116"/>
        <v>1.2700534759358288</v>
      </c>
      <c r="AD88" s="94">
        <f t="shared" si="116"/>
        <v>1.799931833674165</v>
      </c>
      <c r="AE88" s="94">
        <f t="shared" si="116"/>
        <v>1.409957627118644</v>
      </c>
      <c r="AF88" s="94">
        <f t="shared" si="116"/>
        <v>1.428721174004193</v>
      </c>
      <c r="AG88" s="94">
        <f t="shared" si="116"/>
        <v>1.4104436554012563</v>
      </c>
      <c r="AH88" s="94">
        <f t="shared" si="116"/>
        <v>1.4702719244143088</v>
      </c>
      <c r="AI88" s="94">
        <f t="shared" si="116"/>
        <v>1.3580399933332823</v>
      </c>
      <c r="AJ88" s="94">
        <f t="shared" si="116"/>
        <v>1.4233858691218388</v>
      </c>
      <c r="AK88" s="124">
        <f t="shared" si="116"/>
        <v>1.4907210070768302</v>
      </c>
      <c r="AL88" s="94">
        <f t="shared" si="116"/>
        <v>1.285598646892905</v>
      </c>
      <c r="AM88" s="94">
        <f t="shared" si="116"/>
        <v>1.3535402486183845</v>
      </c>
      <c r="AN88" s="94">
        <f t="shared" si="116"/>
        <v>1.5958360083866578</v>
      </c>
      <c r="AO88" s="94">
        <f t="shared" si="116"/>
        <v>1.661694827192943</v>
      </c>
      <c r="AP88" s="94">
        <f t="shared" si="116"/>
        <v>3.7278554086645008</v>
      </c>
      <c r="AQ88" s="94">
        <f t="shared" si="116"/>
        <v>1.7639544413539752</v>
      </c>
      <c r="AR88" s="94">
        <f t="shared" si="116"/>
        <v>1.8681691286039555</v>
      </c>
      <c r="AS88" s="94">
        <f t="shared" si="116"/>
        <v>1.6282278947385123</v>
      </c>
      <c r="AT88" s="94">
        <f t="shared" si="116"/>
        <v>1.6808579981259399</v>
      </c>
      <c r="AU88" s="94">
        <f t="shared" si="116"/>
        <v>1.5765647812860948</v>
      </c>
      <c r="AV88" s="94">
        <f t="shared" si="116"/>
        <v>1.647020352719095</v>
      </c>
      <c r="AW88" s="124">
        <f t="shared" si="116"/>
        <v>1.6958157387523607</v>
      </c>
      <c r="AX88" s="94">
        <f t="shared" si="116"/>
        <v>1.3687452502962782</v>
      </c>
      <c r="AY88" s="94">
        <f t="shared" si="116"/>
        <v>1.4305578312430973</v>
      </c>
      <c r="AZ88" s="94">
        <f t="shared" si="116"/>
        <v>1.6825382298343188</v>
      </c>
      <c r="BA88" s="94">
        <f t="shared" si="116"/>
        <v>1.7273122804672987</v>
      </c>
      <c r="BB88" s="94">
        <f t="shared" si="116"/>
        <v>3.8399463914217637</v>
      </c>
      <c r="BC88" s="94">
        <f t="shared" si="116"/>
        <v>1.8458996068935318</v>
      </c>
      <c r="BD88" s="94">
        <f t="shared" si="116"/>
        <v>1.9572050075904894</v>
      </c>
      <c r="BE88" s="94">
        <f t="shared" si="116"/>
        <v>1.6982308233210222</v>
      </c>
      <c r="BF88" s="94">
        <f t="shared" si="116"/>
        <v>1.7532247448887324</v>
      </c>
      <c r="BG88" s="94">
        <f t="shared" si="116"/>
        <v>1.6379550087694337</v>
      </c>
      <c r="BH88" s="94">
        <f t="shared" si="116"/>
        <v>1.7127919015534745</v>
      </c>
      <c r="BI88" s="124">
        <f t="shared" si="116"/>
        <v>1.7673946555748925</v>
      </c>
      <c r="BJ88" s="94">
        <f t="shared" si="116"/>
        <v>1.3954961981018084</v>
      </c>
      <c r="BK88" s="94">
        <f t="shared" si="116"/>
        <v>1.4599847937730033</v>
      </c>
      <c r="BL88" s="94">
        <f t="shared" si="116"/>
        <v>1.7224745431694979</v>
      </c>
      <c r="BM88" s="94">
        <f t="shared" si="116"/>
        <v>1.7819714525635149</v>
      </c>
      <c r="BN88" s="94">
        <f t="shared" si="116"/>
        <v>4.1520785624947738</v>
      </c>
      <c r="BO88" s="94">
        <f t="shared" si="116"/>
        <v>1.9082868905807102</v>
      </c>
      <c r="BP88" s="94">
        <f t="shared" si="116"/>
        <v>2.0242818983348232</v>
      </c>
      <c r="BQ88" s="94">
        <f t="shared" si="116"/>
        <v>1.7401257004801447</v>
      </c>
      <c r="BR88" s="94">
        <f t="shared" si="116"/>
        <v>1.7959662258902693</v>
      </c>
      <c r="BS88" s="94">
        <f t="shared" si="116"/>
        <v>1.6783179433861217</v>
      </c>
      <c r="BT88" s="94">
        <f t="shared" si="116"/>
        <v>1.7545405987378428</v>
      </c>
      <c r="BU88" s="124">
        <f t="shared" si="116"/>
        <v>1.8089156173340886</v>
      </c>
      <c r="BV88" s="94">
        <f t="shared" si="116"/>
        <v>1.441605689625336</v>
      </c>
      <c r="BW88" s="94">
        <f t="shared" si="116"/>
        <v>1.5074824263575775</v>
      </c>
      <c r="BX88" s="94">
        <f t="shared" si="116"/>
        <v>1.7789210054461868</v>
      </c>
      <c r="BY88" s="94">
        <f t="shared" si="116"/>
        <v>1.8529466697890897</v>
      </c>
      <c r="BZ88" s="94">
        <f t="shared" si="116"/>
        <v>4.332427284609798</v>
      </c>
      <c r="CA88" s="94">
        <f t="shared" si="116"/>
        <v>1.9802695157821641</v>
      </c>
      <c r="CB88" s="94">
        <f t="shared" si="116"/>
        <v>2.0997160431615614</v>
      </c>
      <c r="CC88" s="94">
        <f t="shared" si="116"/>
        <v>1.8028974842823706</v>
      </c>
      <c r="CD88" s="94">
        <f t="shared" si="116"/>
        <v>1.8604403626544395</v>
      </c>
      <c r="CE88" s="94">
        <f t="shared" si="116"/>
        <v>1.738807478879222</v>
      </c>
      <c r="CF88" s="94">
        <f t="shared" si="116"/>
        <v>1.8173512708173722</v>
      </c>
      <c r="CG88" s="124">
        <f t="shared" si="116"/>
        <v>1.8731065212929656</v>
      </c>
      <c r="CH88" s="94">
        <f t="shared" si="116"/>
        <v>1.497314164919384</v>
      </c>
      <c r="CI88" s="94">
        <f t="shared" si="116"/>
        <v>1.5681096490059432</v>
      </c>
      <c r="CJ88" s="94">
        <f t="shared" si="116"/>
        <v>1.8456330082480219</v>
      </c>
      <c r="CK88" s="94">
        <f t="shared" si="116"/>
        <v>1.9237371818647833</v>
      </c>
      <c r="CL88" s="94">
        <f t="shared" ref="CL88:CS88" si="117">IFERROR(CL77/CL55,"")</f>
        <v>4.5538581651179104</v>
      </c>
      <c r="CM88" s="94">
        <f t="shared" si="117"/>
        <v>2.059358151572606</v>
      </c>
      <c r="CN88" s="94">
        <f t="shared" si="117"/>
        <v>2.1889642343738762</v>
      </c>
      <c r="CO88" s="94">
        <f t="shared" si="117"/>
        <v>1.8756665525097755</v>
      </c>
      <c r="CP88" s="94">
        <f t="shared" si="117"/>
        <v>1.9354052790603902</v>
      </c>
      <c r="CQ88" s="94">
        <f t="shared" si="117"/>
        <v>1.8073566274565187</v>
      </c>
      <c r="CR88" s="94">
        <f t="shared" si="117"/>
        <v>1.8907082930717212</v>
      </c>
      <c r="CS88" s="124">
        <f t="shared" si="117"/>
        <v>1.9485016529827142</v>
      </c>
    </row>
    <row r="90" spans="1:99" s="4" customFormat="1" x14ac:dyDescent="0.25">
      <c r="A90"/>
      <c r="B90">
        <v>1</v>
      </c>
      <c r="C90" s="12">
        <v>2</v>
      </c>
      <c r="D90" s="12">
        <v>3</v>
      </c>
      <c r="E90" s="12">
        <v>4</v>
      </c>
      <c r="F90" s="12">
        <v>5</v>
      </c>
      <c r="G90" s="12">
        <v>6</v>
      </c>
      <c r="H90" s="12">
        <v>7</v>
      </c>
      <c r="I90" s="12">
        <v>8</v>
      </c>
      <c r="J90" s="12">
        <v>9</v>
      </c>
      <c r="K90" s="12">
        <v>10</v>
      </c>
      <c r="L90" s="12">
        <v>11</v>
      </c>
      <c r="M90" s="112">
        <v>12</v>
      </c>
      <c r="N90" s="266">
        <v>13</v>
      </c>
      <c r="O90" s="266">
        <v>14</v>
      </c>
      <c r="P90" s="266">
        <v>15</v>
      </c>
      <c r="Q90" s="266">
        <v>16</v>
      </c>
      <c r="R90" s="266">
        <v>17</v>
      </c>
      <c r="S90" s="266">
        <v>18</v>
      </c>
      <c r="T90" s="266">
        <v>19</v>
      </c>
      <c r="U90" s="266">
        <v>20</v>
      </c>
      <c r="V90" s="12">
        <v>21</v>
      </c>
      <c r="W90" s="12">
        <v>22</v>
      </c>
      <c r="X90" s="12">
        <v>23</v>
      </c>
      <c r="Y90" s="112">
        <v>24</v>
      </c>
      <c r="Z90" s="12">
        <v>25</v>
      </c>
      <c r="AA90" s="12">
        <v>26</v>
      </c>
      <c r="AB90" s="12">
        <v>27</v>
      </c>
      <c r="AC90" s="12">
        <v>28</v>
      </c>
      <c r="AD90" s="12">
        <v>29</v>
      </c>
      <c r="AE90" s="12">
        <v>30</v>
      </c>
      <c r="AF90" s="12">
        <v>31</v>
      </c>
      <c r="AG90" s="12">
        <v>32</v>
      </c>
      <c r="AH90" s="12">
        <v>33</v>
      </c>
      <c r="AI90" s="12">
        <v>34</v>
      </c>
      <c r="AJ90" s="12">
        <v>35</v>
      </c>
      <c r="AK90" s="112">
        <v>36</v>
      </c>
      <c r="AL90" s="12">
        <v>37</v>
      </c>
      <c r="AM90" s="12">
        <v>38</v>
      </c>
      <c r="AN90" s="12">
        <v>39</v>
      </c>
      <c r="AO90" s="12">
        <v>40</v>
      </c>
      <c r="AP90" s="12">
        <v>41</v>
      </c>
      <c r="AQ90" s="12">
        <v>42</v>
      </c>
      <c r="AR90" s="12">
        <v>43</v>
      </c>
      <c r="AS90" s="12">
        <v>44</v>
      </c>
      <c r="AT90" s="12">
        <v>45</v>
      </c>
      <c r="AU90" s="12">
        <v>46</v>
      </c>
      <c r="AV90" s="12">
        <v>47</v>
      </c>
      <c r="AW90" s="112">
        <v>48</v>
      </c>
      <c r="AX90" s="12">
        <v>49</v>
      </c>
      <c r="AY90" s="12">
        <v>50</v>
      </c>
      <c r="AZ90" s="12">
        <v>51</v>
      </c>
      <c r="BA90" s="12">
        <v>52</v>
      </c>
      <c r="BB90" s="12">
        <v>53</v>
      </c>
      <c r="BC90" s="12">
        <v>54</v>
      </c>
      <c r="BD90" s="12">
        <v>55</v>
      </c>
      <c r="BE90" s="12">
        <v>56</v>
      </c>
      <c r="BF90" s="12">
        <v>57</v>
      </c>
      <c r="BG90" s="12">
        <v>58</v>
      </c>
      <c r="BH90" s="12">
        <v>59</v>
      </c>
      <c r="BI90" s="112">
        <v>60</v>
      </c>
      <c r="BJ90" s="12">
        <v>61</v>
      </c>
      <c r="BK90" s="12">
        <v>62</v>
      </c>
      <c r="BL90" s="12">
        <v>63</v>
      </c>
      <c r="BM90" s="12">
        <v>64</v>
      </c>
      <c r="BN90" s="12">
        <v>65</v>
      </c>
      <c r="BO90" s="12">
        <v>66</v>
      </c>
      <c r="BP90" s="12">
        <v>67</v>
      </c>
      <c r="BQ90" s="12">
        <v>68</v>
      </c>
      <c r="BR90" s="12">
        <v>69</v>
      </c>
      <c r="BS90" s="12">
        <v>70</v>
      </c>
      <c r="BT90" s="12">
        <v>71</v>
      </c>
      <c r="BU90" s="112">
        <v>72</v>
      </c>
      <c r="BV90" s="12">
        <v>73</v>
      </c>
      <c r="BW90" s="12">
        <v>74</v>
      </c>
      <c r="BX90" s="12">
        <v>75</v>
      </c>
      <c r="BY90" s="12">
        <v>76</v>
      </c>
      <c r="BZ90" s="12">
        <v>77</v>
      </c>
      <c r="CA90" s="12">
        <v>78</v>
      </c>
      <c r="CB90" s="12">
        <v>79</v>
      </c>
      <c r="CC90" s="12">
        <v>80</v>
      </c>
      <c r="CD90" s="12">
        <v>81</v>
      </c>
      <c r="CE90" s="12">
        <v>82</v>
      </c>
      <c r="CF90" s="12">
        <v>83</v>
      </c>
      <c r="CG90" s="112">
        <v>84</v>
      </c>
      <c r="CH90" s="12">
        <v>85</v>
      </c>
      <c r="CI90" s="12">
        <v>86</v>
      </c>
      <c r="CJ90" s="12">
        <v>87</v>
      </c>
      <c r="CK90" s="12">
        <v>88</v>
      </c>
      <c r="CL90" s="12">
        <v>89</v>
      </c>
      <c r="CM90" s="12">
        <v>90</v>
      </c>
      <c r="CN90" s="12">
        <v>91</v>
      </c>
      <c r="CO90" s="12">
        <v>92</v>
      </c>
      <c r="CP90" s="12">
        <v>93</v>
      </c>
      <c r="CQ90" s="12">
        <v>94</v>
      </c>
      <c r="CR90" s="12">
        <v>95</v>
      </c>
      <c r="CS90" s="112">
        <v>96</v>
      </c>
    </row>
    <row r="91" spans="1:99" s="2" customFormat="1" x14ac:dyDescent="0.25">
      <c r="A91" s="2" t="s">
        <v>14</v>
      </c>
      <c r="B91" s="3">
        <f t="shared" ref="B91:BM91" si="118">B58</f>
        <v>42005</v>
      </c>
      <c r="C91" s="3">
        <f t="shared" si="118"/>
        <v>42036</v>
      </c>
      <c r="D91" s="3">
        <f t="shared" si="118"/>
        <v>42064</v>
      </c>
      <c r="E91" s="3">
        <f t="shared" si="118"/>
        <v>42095</v>
      </c>
      <c r="F91" s="3">
        <f t="shared" si="118"/>
        <v>42125</v>
      </c>
      <c r="G91" s="3">
        <f t="shared" si="118"/>
        <v>42156</v>
      </c>
      <c r="H91" s="3">
        <f t="shared" si="118"/>
        <v>42186</v>
      </c>
      <c r="I91" s="3">
        <f t="shared" si="118"/>
        <v>42217</v>
      </c>
      <c r="J91" s="3">
        <f t="shared" si="118"/>
        <v>42248</v>
      </c>
      <c r="K91" s="3">
        <f t="shared" si="118"/>
        <v>42278</v>
      </c>
      <c r="L91" s="3">
        <f t="shared" si="118"/>
        <v>42309</v>
      </c>
      <c r="M91" s="95">
        <f t="shared" si="118"/>
        <v>42339</v>
      </c>
      <c r="N91" s="276">
        <f t="shared" si="118"/>
        <v>42370</v>
      </c>
      <c r="O91" s="276">
        <f t="shared" si="118"/>
        <v>42401</v>
      </c>
      <c r="P91" s="276">
        <f t="shared" si="118"/>
        <v>42430</v>
      </c>
      <c r="Q91" s="276">
        <f t="shared" si="118"/>
        <v>42461</v>
      </c>
      <c r="R91" s="276">
        <f t="shared" si="118"/>
        <v>42491</v>
      </c>
      <c r="S91" s="276">
        <f t="shared" si="118"/>
        <v>42522</v>
      </c>
      <c r="T91" s="276">
        <f t="shared" si="118"/>
        <v>42552</v>
      </c>
      <c r="U91" s="276">
        <f t="shared" si="118"/>
        <v>42583</v>
      </c>
      <c r="V91" s="3">
        <f t="shared" si="118"/>
        <v>42614</v>
      </c>
      <c r="W91" s="3">
        <f t="shared" si="118"/>
        <v>42644</v>
      </c>
      <c r="X91" s="3">
        <f t="shared" si="118"/>
        <v>42675</v>
      </c>
      <c r="Y91" s="95">
        <f t="shared" si="118"/>
        <v>42705</v>
      </c>
      <c r="Z91" s="3">
        <f t="shared" si="118"/>
        <v>42752</v>
      </c>
      <c r="AA91" s="3">
        <f t="shared" si="118"/>
        <v>42783</v>
      </c>
      <c r="AB91" s="3">
        <f t="shared" si="118"/>
        <v>42811</v>
      </c>
      <c r="AC91" s="3">
        <f t="shared" si="118"/>
        <v>42842</v>
      </c>
      <c r="AD91" s="3">
        <f t="shared" si="118"/>
        <v>42872</v>
      </c>
      <c r="AE91" s="3">
        <f t="shared" si="118"/>
        <v>42903</v>
      </c>
      <c r="AF91" s="3">
        <f t="shared" si="118"/>
        <v>42933</v>
      </c>
      <c r="AG91" s="3">
        <f t="shared" si="118"/>
        <v>42964</v>
      </c>
      <c r="AH91" s="3">
        <f t="shared" si="118"/>
        <v>42995</v>
      </c>
      <c r="AI91" s="3">
        <f t="shared" si="118"/>
        <v>43025</v>
      </c>
      <c r="AJ91" s="3">
        <f t="shared" si="118"/>
        <v>43056</v>
      </c>
      <c r="AK91" s="95">
        <f t="shared" si="118"/>
        <v>43086</v>
      </c>
      <c r="AL91" s="3">
        <f t="shared" si="118"/>
        <v>43118</v>
      </c>
      <c r="AM91" s="3">
        <f t="shared" si="118"/>
        <v>43149</v>
      </c>
      <c r="AN91" s="3">
        <f t="shared" si="118"/>
        <v>43177</v>
      </c>
      <c r="AO91" s="3">
        <f t="shared" si="118"/>
        <v>43208</v>
      </c>
      <c r="AP91" s="3">
        <f t="shared" si="118"/>
        <v>43238</v>
      </c>
      <c r="AQ91" s="3">
        <f t="shared" si="118"/>
        <v>43269</v>
      </c>
      <c r="AR91" s="3">
        <f t="shared" si="118"/>
        <v>43299</v>
      </c>
      <c r="AS91" s="3">
        <f t="shared" si="118"/>
        <v>43330</v>
      </c>
      <c r="AT91" s="3">
        <f t="shared" si="118"/>
        <v>43361</v>
      </c>
      <c r="AU91" s="3">
        <f t="shared" si="118"/>
        <v>43391</v>
      </c>
      <c r="AV91" s="3">
        <f t="shared" si="118"/>
        <v>43422</v>
      </c>
      <c r="AW91" s="95">
        <f t="shared" si="118"/>
        <v>43452</v>
      </c>
      <c r="AX91" s="3">
        <f t="shared" si="118"/>
        <v>43483</v>
      </c>
      <c r="AY91" s="3">
        <f t="shared" si="118"/>
        <v>43514</v>
      </c>
      <c r="AZ91" s="3">
        <f t="shared" si="118"/>
        <v>43542</v>
      </c>
      <c r="BA91" s="3">
        <f t="shared" si="118"/>
        <v>43573</v>
      </c>
      <c r="BB91" s="3">
        <f t="shared" si="118"/>
        <v>43603</v>
      </c>
      <c r="BC91" s="3">
        <f t="shared" si="118"/>
        <v>43634</v>
      </c>
      <c r="BD91" s="3">
        <f t="shared" si="118"/>
        <v>43664</v>
      </c>
      <c r="BE91" s="3">
        <f t="shared" si="118"/>
        <v>43695</v>
      </c>
      <c r="BF91" s="3">
        <f t="shared" si="118"/>
        <v>43726</v>
      </c>
      <c r="BG91" s="3">
        <f t="shared" si="118"/>
        <v>43756</v>
      </c>
      <c r="BH91" s="3">
        <f t="shared" si="118"/>
        <v>43787</v>
      </c>
      <c r="BI91" s="95">
        <f t="shared" si="118"/>
        <v>43817</v>
      </c>
      <c r="BJ91" s="3">
        <f t="shared" si="118"/>
        <v>43848</v>
      </c>
      <c r="BK91" s="3">
        <f t="shared" si="118"/>
        <v>43879</v>
      </c>
      <c r="BL91" s="3">
        <f t="shared" si="118"/>
        <v>43908</v>
      </c>
      <c r="BM91" s="3">
        <f t="shared" si="118"/>
        <v>43939</v>
      </c>
      <c r="BN91" s="3">
        <f t="shared" ref="BN91:CS91" si="119">BN58</f>
        <v>43969</v>
      </c>
      <c r="BO91" s="3">
        <f t="shared" si="119"/>
        <v>44000</v>
      </c>
      <c r="BP91" s="3">
        <f t="shared" si="119"/>
        <v>44030</v>
      </c>
      <c r="BQ91" s="3">
        <f t="shared" si="119"/>
        <v>44061</v>
      </c>
      <c r="BR91" s="3">
        <f t="shared" si="119"/>
        <v>44092</v>
      </c>
      <c r="BS91" s="3">
        <f t="shared" si="119"/>
        <v>44122</v>
      </c>
      <c r="BT91" s="3">
        <f t="shared" si="119"/>
        <v>44153</v>
      </c>
      <c r="BU91" s="95">
        <f t="shared" si="119"/>
        <v>44183</v>
      </c>
      <c r="BV91" s="3">
        <f t="shared" si="119"/>
        <v>44214</v>
      </c>
      <c r="BW91" s="3">
        <f t="shared" si="119"/>
        <v>44245</v>
      </c>
      <c r="BX91" s="3">
        <f t="shared" si="119"/>
        <v>44273</v>
      </c>
      <c r="BY91" s="3">
        <f t="shared" si="119"/>
        <v>44304</v>
      </c>
      <c r="BZ91" s="3">
        <f t="shared" si="119"/>
        <v>44334</v>
      </c>
      <c r="CA91" s="3">
        <f t="shared" si="119"/>
        <v>44365</v>
      </c>
      <c r="CB91" s="3">
        <f t="shared" si="119"/>
        <v>44395</v>
      </c>
      <c r="CC91" s="3">
        <f t="shared" si="119"/>
        <v>44426</v>
      </c>
      <c r="CD91" s="3">
        <f t="shared" si="119"/>
        <v>44457</v>
      </c>
      <c r="CE91" s="3">
        <f t="shared" si="119"/>
        <v>44487</v>
      </c>
      <c r="CF91" s="3">
        <f t="shared" si="119"/>
        <v>44518</v>
      </c>
      <c r="CG91" s="95">
        <f t="shared" si="119"/>
        <v>44548</v>
      </c>
      <c r="CH91" s="3">
        <f t="shared" si="119"/>
        <v>44579</v>
      </c>
      <c r="CI91" s="3">
        <f t="shared" si="119"/>
        <v>44610</v>
      </c>
      <c r="CJ91" s="3">
        <f t="shared" si="119"/>
        <v>44638</v>
      </c>
      <c r="CK91" s="3">
        <f t="shared" si="119"/>
        <v>44669</v>
      </c>
      <c r="CL91" s="3">
        <f t="shared" si="119"/>
        <v>44699</v>
      </c>
      <c r="CM91" s="3">
        <f t="shared" si="119"/>
        <v>44730</v>
      </c>
      <c r="CN91" s="3">
        <f t="shared" si="119"/>
        <v>44760</v>
      </c>
      <c r="CO91" s="3">
        <f t="shared" si="119"/>
        <v>44791</v>
      </c>
      <c r="CP91" s="3">
        <f t="shared" si="119"/>
        <v>44822</v>
      </c>
      <c r="CQ91" s="3">
        <f t="shared" si="119"/>
        <v>44852</v>
      </c>
      <c r="CR91" s="3">
        <f t="shared" si="119"/>
        <v>44883</v>
      </c>
      <c r="CS91" s="95">
        <f t="shared" si="119"/>
        <v>44913</v>
      </c>
      <c r="CT91" s="3"/>
      <c r="CU91" s="3"/>
    </row>
    <row r="92" spans="1:99" s="13" customFormat="1" x14ac:dyDescent="0.25">
      <c r="A92" s="13" t="s">
        <v>4</v>
      </c>
      <c r="B92" s="13">
        <f t="shared" ref="B92:B99" si="120">IFERROR(B22/B70,"")</f>
        <v>25.032451219512197</v>
      </c>
      <c r="C92" s="13">
        <f t="shared" ref="C92:Y92" si="121">IFERROR(C22/C70,"")</f>
        <v>19.755242424242425</v>
      </c>
      <c r="D92" s="13">
        <f t="shared" si="121"/>
        <v>33.425615384615384</v>
      </c>
      <c r="E92" s="13">
        <f t="shared" si="121"/>
        <v>33.375156804733727</v>
      </c>
      <c r="F92" s="13">
        <f t="shared" si="121"/>
        <v>27.285160337552746</v>
      </c>
      <c r="G92" s="13">
        <f t="shared" si="121"/>
        <v>32.193661016949157</v>
      </c>
      <c r="H92" s="13">
        <f t="shared" si="121"/>
        <v>43.875194767441855</v>
      </c>
      <c r="I92" s="13">
        <f t="shared" si="121"/>
        <v>25.721978609625669</v>
      </c>
      <c r="J92" s="13">
        <f t="shared" si="121"/>
        <v>35.026007751937982</v>
      </c>
      <c r="K92" s="13">
        <f t="shared" si="121"/>
        <v>27.151162393162334</v>
      </c>
      <c r="L92" s="13">
        <f t="shared" si="121"/>
        <v>27.188452247191012</v>
      </c>
      <c r="M92" s="100">
        <f t="shared" si="121"/>
        <v>31.669962393162354</v>
      </c>
      <c r="N92" s="271">
        <f t="shared" si="121"/>
        <v>35.149828124999999</v>
      </c>
      <c r="O92" s="271">
        <f t="shared" si="121"/>
        <v>31.867835820895074</v>
      </c>
      <c r="P92" s="271">
        <f t="shared" si="121"/>
        <v>26.925121951219452</v>
      </c>
      <c r="Q92" s="271">
        <f t="shared" si="121"/>
        <v>37.592350282485882</v>
      </c>
      <c r="R92" s="271">
        <f t="shared" si="121"/>
        <v>31.795125000000002</v>
      </c>
      <c r="S92" s="271">
        <f t="shared" si="121"/>
        <v>27.800063432835824</v>
      </c>
      <c r="T92" s="271">
        <f t="shared" si="121"/>
        <v>31.257836363636365</v>
      </c>
      <c r="U92" s="271">
        <f t="shared" si="121"/>
        <v>25.938352657004828</v>
      </c>
      <c r="V92" s="13">
        <f t="shared" si="121"/>
        <v>25.281529010238909</v>
      </c>
      <c r="W92" s="13">
        <f t="shared" si="121"/>
        <v>27.026854700854699</v>
      </c>
      <c r="X92" s="13">
        <f t="shared" si="121"/>
        <v>28.059678700361012</v>
      </c>
      <c r="Y92" s="100">
        <f t="shared" si="121"/>
        <v>32.110261574074073</v>
      </c>
      <c r="Z92" s="13">
        <f t="shared" ref="Z92:CK92" si="122">IFERROR(Z22/Z70,"")</f>
        <v>22.4601875</v>
      </c>
      <c r="AA92" s="13">
        <f t="shared" si="122"/>
        <v>32.71586585365857</v>
      </c>
      <c r="AB92" s="13">
        <f t="shared" si="122"/>
        <v>26.061524547803621</v>
      </c>
      <c r="AC92" s="13">
        <f t="shared" si="122"/>
        <v>20.095620998719589</v>
      </c>
      <c r="AD92" s="13">
        <f t="shared" si="122"/>
        <v>21.665062362435805</v>
      </c>
      <c r="AE92" s="13">
        <f t="shared" si="122"/>
        <v>21.616416978776531</v>
      </c>
      <c r="AF92" s="13">
        <f t="shared" si="122"/>
        <v>20.286642402183805</v>
      </c>
      <c r="AG92" s="13">
        <f t="shared" si="122"/>
        <v>20.783285941923285</v>
      </c>
      <c r="AH92" s="13">
        <f t="shared" si="122"/>
        <v>20.679275161821312</v>
      </c>
      <c r="AI92" s="13">
        <f t="shared" si="122"/>
        <v>20.741650330938878</v>
      </c>
      <c r="AJ92" s="13">
        <f t="shared" si="122"/>
        <v>20.730676469251762</v>
      </c>
      <c r="AK92" s="100">
        <f t="shared" si="122"/>
        <v>20.679275161821316</v>
      </c>
      <c r="AL92" s="13">
        <f t="shared" si="122"/>
        <v>24.367803049195849</v>
      </c>
      <c r="AM92" s="13">
        <f t="shared" si="122"/>
        <v>24.200078815519948</v>
      </c>
      <c r="AN92" s="13">
        <f t="shared" si="122"/>
        <v>22.594483360119558</v>
      </c>
      <c r="AO92" s="13">
        <f t="shared" si="122"/>
        <v>22.505923997153211</v>
      </c>
      <c r="AP92" s="13">
        <f t="shared" si="122"/>
        <v>23.823290081028901</v>
      </c>
      <c r="AQ92" s="13">
        <f t="shared" si="122"/>
        <v>24.694003766448112</v>
      </c>
      <c r="AR92" s="13">
        <f t="shared" si="122"/>
        <v>24.156684077513667</v>
      </c>
      <c r="AS92" s="13">
        <f t="shared" si="122"/>
        <v>24.564140627811259</v>
      </c>
      <c r="AT92" s="13">
        <f t="shared" si="122"/>
        <v>24.48182193046128</v>
      </c>
      <c r="AU92" s="13">
        <f t="shared" si="122"/>
        <v>24.505188869078733</v>
      </c>
      <c r="AV92" s="13">
        <f t="shared" si="122"/>
        <v>24.496337414817265</v>
      </c>
      <c r="AW92" s="100">
        <f t="shared" si="122"/>
        <v>27.174250423061906</v>
      </c>
      <c r="AX92" s="13">
        <f t="shared" si="122"/>
        <v>26.27096376533822</v>
      </c>
      <c r="AY92" s="13">
        <f t="shared" si="122"/>
        <v>26.120760854890911</v>
      </c>
      <c r="AZ92" s="13">
        <f t="shared" si="122"/>
        <v>24.665085717050456</v>
      </c>
      <c r="BA92" s="13">
        <f t="shared" si="122"/>
        <v>24.532492414939252</v>
      </c>
      <c r="BB92" s="13">
        <f t="shared" si="122"/>
        <v>25.70472528640337</v>
      </c>
      <c r="BC92" s="13">
        <f t="shared" si="122"/>
        <v>26.522473921493066</v>
      </c>
      <c r="BD92" s="13">
        <f t="shared" si="122"/>
        <v>26.021641098162476</v>
      </c>
      <c r="BE92" s="13">
        <f t="shared" si="122"/>
        <v>26.400460191735451</v>
      </c>
      <c r="BF92" s="13">
        <f t="shared" si="122"/>
        <v>26.323439040023381</v>
      </c>
      <c r="BG92" s="13">
        <f t="shared" si="122"/>
        <v>26.345276927422532</v>
      </c>
      <c r="BH92" s="13">
        <f t="shared" si="122"/>
        <v>26.337002325588973</v>
      </c>
      <c r="BI92" s="100">
        <f t="shared" si="122"/>
        <v>26.281217327045358</v>
      </c>
      <c r="BJ92" s="13">
        <f t="shared" si="122"/>
        <v>27.778291123251215</v>
      </c>
      <c r="BK92" s="13">
        <f t="shared" si="122"/>
        <v>27.612353043343248</v>
      </c>
      <c r="BL92" s="13">
        <f t="shared" si="122"/>
        <v>26.034801891226522</v>
      </c>
      <c r="BM92" s="13">
        <f t="shared" si="122"/>
        <v>25.92499457089874</v>
      </c>
      <c r="BN92" s="13">
        <f t="shared" si="122"/>
        <v>27.181810552276755</v>
      </c>
      <c r="BO92" s="13">
        <f t="shared" si="122"/>
        <v>28.073651357699656</v>
      </c>
      <c r="BP92" s="13">
        <f t="shared" si="122"/>
        <v>27.52572800596279</v>
      </c>
      <c r="BQ92" s="13">
        <f t="shared" si="122"/>
        <v>27.939608022985464</v>
      </c>
      <c r="BR92" s="13">
        <f t="shared" si="122"/>
        <v>27.873484741835679</v>
      </c>
      <c r="BS92" s="13">
        <f t="shared" si="122"/>
        <v>27.897104853866487</v>
      </c>
      <c r="BT92" s="13">
        <f t="shared" si="122"/>
        <v>27.888154299817877</v>
      </c>
      <c r="BU92" s="100">
        <f t="shared" si="122"/>
        <v>27.82783287979084</v>
      </c>
      <c r="BV92" s="13">
        <f t="shared" si="122"/>
        <v>29.948423724159106</v>
      </c>
      <c r="BW92" s="13">
        <f t="shared" si="122"/>
        <v>29.76430219966246</v>
      </c>
      <c r="BX92" s="13">
        <f t="shared" si="122"/>
        <v>28.03691466773293</v>
      </c>
      <c r="BY92" s="13">
        <f t="shared" si="122"/>
        <v>27.918207629102589</v>
      </c>
      <c r="BZ92" s="13">
        <f t="shared" si="122"/>
        <v>29.358178517998397</v>
      </c>
      <c r="CA92" s="13">
        <f t="shared" si="122"/>
        <v>30.320674493418558</v>
      </c>
      <c r="CB92" s="13">
        <f t="shared" si="122"/>
        <v>29.72938422465581</v>
      </c>
      <c r="CC92" s="13">
        <f t="shared" si="122"/>
        <v>30.156667580384337</v>
      </c>
      <c r="CD92" s="13">
        <f t="shared" si="122"/>
        <v>30.084401843040538</v>
      </c>
      <c r="CE92" s="13">
        <f t="shared" si="122"/>
        <v>30.110212879172625</v>
      </c>
      <c r="CF92" s="13">
        <f t="shared" si="122"/>
        <v>30.090446341291791</v>
      </c>
      <c r="CG92" s="100">
        <f t="shared" si="122"/>
        <v>29.972793222987313</v>
      </c>
      <c r="CH92" s="13">
        <f t="shared" si="122"/>
        <v>32.614834585764029</v>
      </c>
      <c r="CI92" s="13">
        <f t="shared" si="122"/>
        <v>32.41147712637202</v>
      </c>
      <c r="CJ92" s="13">
        <f t="shared" si="122"/>
        <v>30.51632529585698</v>
      </c>
      <c r="CK92" s="13">
        <f t="shared" si="122"/>
        <v>30.386926524515189</v>
      </c>
      <c r="CL92" s="13">
        <f t="shared" ref="CL92:CS92" si="123">IFERROR(CL22/CL70,"")</f>
        <v>31.963850505285134</v>
      </c>
      <c r="CM92" s="13">
        <f t="shared" si="123"/>
        <v>33.026779102236745</v>
      </c>
      <c r="CN92" s="13">
        <f t="shared" si="123"/>
        <v>32.372940725699401</v>
      </c>
      <c r="CO92" s="13">
        <f t="shared" si="123"/>
        <v>32.845151217049654</v>
      </c>
      <c r="CP92" s="13">
        <f t="shared" si="123"/>
        <v>32.765187555831751</v>
      </c>
      <c r="CQ92" s="13">
        <f t="shared" si="123"/>
        <v>32.771384803589662</v>
      </c>
      <c r="CR92" s="13">
        <f t="shared" si="123"/>
        <v>32.771874374996784</v>
      </c>
      <c r="CS92" s="100">
        <f t="shared" si="123"/>
        <v>32.641769746054401</v>
      </c>
    </row>
    <row r="93" spans="1:99" s="13" customFormat="1" x14ac:dyDescent="0.25">
      <c r="A93" s="13" t="s">
        <v>5</v>
      </c>
      <c r="B93" s="13">
        <f t="shared" si="120"/>
        <v>14.38318181818182</v>
      </c>
      <c r="C93" s="13">
        <f t="shared" ref="C93:Y93" si="124">IFERROR(C23/C71,"")</f>
        <v>13.360600000000002</v>
      </c>
      <c r="D93" s="13">
        <f t="shared" si="124"/>
        <v>14.565520100502512</v>
      </c>
      <c r="E93" s="13">
        <f t="shared" si="124"/>
        <v>20.581070833333335</v>
      </c>
      <c r="F93" s="13">
        <f t="shared" si="124"/>
        <v>16.455992366412215</v>
      </c>
      <c r="G93" s="13">
        <f t="shared" si="124"/>
        <v>14.468648351648351</v>
      </c>
      <c r="H93" s="13">
        <f t="shared" si="124"/>
        <v>13.00454</v>
      </c>
      <c r="I93" s="13">
        <f t="shared" si="124"/>
        <v>13.077528634361235</v>
      </c>
      <c r="J93" s="13">
        <f t="shared" si="124"/>
        <v>15.813219211822659</v>
      </c>
      <c r="K93" s="13">
        <f t="shared" si="124"/>
        <v>14.314713754646842</v>
      </c>
      <c r="L93" s="13">
        <f t="shared" si="124"/>
        <v>14.269789223454881</v>
      </c>
      <c r="M93" s="100">
        <f t="shared" si="124"/>
        <v>17.062187022900762</v>
      </c>
      <c r="N93" s="271">
        <f t="shared" si="124"/>
        <v>16.685963414634145</v>
      </c>
      <c r="O93" s="271">
        <f t="shared" si="124"/>
        <v>13.424341463414635</v>
      </c>
      <c r="P93" s="271">
        <f t="shared" si="124"/>
        <v>17.039792910447765</v>
      </c>
      <c r="Q93" s="271">
        <f t="shared" si="124"/>
        <v>21.221091168091196</v>
      </c>
      <c r="R93" s="271">
        <f t="shared" si="124"/>
        <v>15.061581280788179</v>
      </c>
      <c r="S93" s="271">
        <f t="shared" si="124"/>
        <v>13.264700523560283</v>
      </c>
      <c r="T93" s="271">
        <f t="shared" si="124"/>
        <v>13.084938369781332</v>
      </c>
      <c r="U93" s="271">
        <f t="shared" si="124"/>
        <v>13.785278065630431</v>
      </c>
      <c r="V93" s="13">
        <f t="shared" si="124"/>
        <v>14.281856843209281</v>
      </c>
      <c r="W93" s="13">
        <f t="shared" si="124"/>
        <v>13.349836606441508</v>
      </c>
      <c r="X93" s="13">
        <f t="shared" si="124"/>
        <v>15.22481029810305</v>
      </c>
      <c r="Y93" s="100">
        <f t="shared" si="124"/>
        <v>14.360200000000079</v>
      </c>
      <c r="Z93" s="13">
        <f t="shared" ref="Z93:CK93" si="125">IFERROR(Z23/Z71,"")</f>
        <v>14.10920350877193</v>
      </c>
      <c r="AA93" s="13">
        <f t="shared" si="125"/>
        <v>13.761591549295796</v>
      </c>
      <c r="AB93" s="13">
        <f t="shared" si="125"/>
        <v>14.575081135902636</v>
      </c>
      <c r="AC93" s="13">
        <f t="shared" si="125"/>
        <v>14.734702627939141</v>
      </c>
      <c r="AD93" s="13">
        <f t="shared" si="125"/>
        <v>14.356526237989653</v>
      </c>
      <c r="AE93" s="13">
        <f t="shared" si="125"/>
        <v>13.787705035971223</v>
      </c>
      <c r="AF93" s="13">
        <f t="shared" si="125"/>
        <v>14.037916666666668</v>
      </c>
      <c r="AG93" s="13">
        <f t="shared" si="125"/>
        <v>14.253700589775541</v>
      </c>
      <c r="AH93" s="13">
        <f t="shared" si="125"/>
        <v>14.253341862712963</v>
      </c>
      <c r="AI93" s="13">
        <f t="shared" si="125"/>
        <v>14.279562437072604</v>
      </c>
      <c r="AJ93" s="13">
        <f t="shared" si="125"/>
        <v>14.265521763336332</v>
      </c>
      <c r="AK93" s="100">
        <f t="shared" si="125"/>
        <v>14.255171207089697</v>
      </c>
      <c r="AL93" s="13">
        <f t="shared" si="125"/>
        <v>14.43165957698427</v>
      </c>
      <c r="AM93" s="13">
        <f t="shared" si="125"/>
        <v>14.566923919697899</v>
      </c>
      <c r="AN93" s="13">
        <f t="shared" si="125"/>
        <v>14.090062492932464</v>
      </c>
      <c r="AO93" s="13">
        <f t="shared" si="125"/>
        <v>14.254156175226951</v>
      </c>
      <c r="AP93" s="13">
        <f t="shared" si="125"/>
        <v>14.109744946860621</v>
      </c>
      <c r="AQ93" s="13">
        <f t="shared" si="125"/>
        <v>14.070847842778802</v>
      </c>
      <c r="AR93" s="13">
        <f t="shared" si="125"/>
        <v>14.258867640698902</v>
      </c>
      <c r="AS93" s="13">
        <f t="shared" si="125"/>
        <v>14.322989625828892</v>
      </c>
      <c r="AT93" s="13">
        <f t="shared" si="125"/>
        <v>14.331267548122085</v>
      </c>
      <c r="AU93" s="13">
        <f t="shared" si="125"/>
        <v>14.362742232871945</v>
      </c>
      <c r="AV93" s="13">
        <f t="shared" si="125"/>
        <v>14.322681455116703</v>
      </c>
      <c r="AW93" s="100">
        <f t="shared" si="125"/>
        <v>14.303785890318212</v>
      </c>
      <c r="AX93" s="13">
        <f t="shared" si="125"/>
        <v>15.135438604419271</v>
      </c>
      <c r="AY93" s="13">
        <f t="shared" si="125"/>
        <v>15.277961523445352</v>
      </c>
      <c r="AZ93" s="13">
        <f t="shared" si="125"/>
        <v>14.80680312641999</v>
      </c>
      <c r="BA93" s="13">
        <f t="shared" si="125"/>
        <v>14.897239761208025</v>
      </c>
      <c r="BB93" s="13">
        <f t="shared" si="125"/>
        <v>14.793068923926267</v>
      </c>
      <c r="BC93" s="13">
        <f t="shared" si="125"/>
        <v>14.747247356923449</v>
      </c>
      <c r="BD93" s="13">
        <f t="shared" si="125"/>
        <v>14.894370431040761</v>
      </c>
      <c r="BE93" s="13">
        <f t="shared" si="125"/>
        <v>15.004820877067251</v>
      </c>
      <c r="BF93" s="13">
        <f t="shared" si="125"/>
        <v>15.001066415243958</v>
      </c>
      <c r="BG93" s="13">
        <f t="shared" si="125"/>
        <v>14.989919670272933</v>
      </c>
      <c r="BH93" s="13">
        <f t="shared" si="125"/>
        <v>14.997348536594435</v>
      </c>
      <c r="BI93" s="100">
        <f t="shared" si="125"/>
        <v>14.993997055707563</v>
      </c>
      <c r="BJ93" s="13">
        <f t="shared" si="125"/>
        <v>16.059376990210144</v>
      </c>
      <c r="BK93" s="13">
        <f t="shared" si="125"/>
        <v>16.208975736483108</v>
      </c>
      <c r="BL93" s="13">
        <f t="shared" si="125"/>
        <v>15.701865325684103</v>
      </c>
      <c r="BM93" s="13">
        <f t="shared" si="125"/>
        <v>15.804781444635553</v>
      </c>
      <c r="BN93" s="13">
        <f t="shared" si="125"/>
        <v>15.691521745824469</v>
      </c>
      <c r="BO93" s="13">
        <f t="shared" si="125"/>
        <v>15.629010019047898</v>
      </c>
      <c r="BP93" s="13">
        <f t="shared" si="125"/>
        <v>15.797496733645181</v>
      </c>
      <c r="BQ93" s="13">
        <f t="shared" si="125"/>
        <v>15.91421917225278</v>
      </c>
      <c r="BR93" s="13">
        <f t="shared" si="125"/>
        <v>15.89820347326469</v>
      </c>
      <c r="BS93" s="13">
        <f t="shared" si="125"/>
        <v>15.901034878797946</v>
      </c>
      <c r="BT93" s="13">
        <f t="shared" si="125"/>
        <v>15.90766995578759</v>
      </c>
      <c r="BU93" s="100">
        <f t="shared" si="125"/>
        <v>15.885872336421199</v>
      </c>
      <c r="BV93" s="13">
        <f t="shared" si="125"/>
        <v>17.360595424319285</v>
      </c>
      <c r="BW93" s="13">
        <f t="shared" si="125"/>
        <v>17.520881401820471</v>
      </c>
      <c r="BX93" s="13">
        <f t="shared" si="125"/>
        <v>16.970786175870423</v>
      </c>
      <c r="BY93" s="13">
        <f t="shared" si="125"/>
        <v>17.08441159815122</v>
      </c>
      <c r="BZ93" s="13">
        <f t="shared" si="125"/>
        <v>16.959808974486013</v>
      </c>
      <c r="CA93" s="13">
        <f t="shared" si="125"/>
        <v>16.890731189953687</v>
      </c>
      <c r="CB93" s="13">
        <f t="shared" si="125"/>
        <v>17.076812549548624</v>
      </c>
      <c r="CC93" s="13">
        <f t="shared" si="125"/>
        <v>17.196797514186674</v>
      </c>
      <c r="CD93" s="13">
        <f t="shared" si="125"/>
        <v>17.179377932075841</v>
      </c>
      <c r="CE93" s="13">
        <f t="shared" si="125"/>
        <v>17.182714241310354</v>
      </c>
      <c r="CF93" s="13">
        <f t="shared" si="125"/>
        <v>17.186166586989021</v>
      </c>
      <c r="CG93" s="100">
        <f t="shared" si="125"/>
        <v>17.162443593332757</v>
      </c>
      <c r="CH93" s="13">
        <f t="shared" si="125"/>
        <v>18.92483279512247</v>
      </c>
      <c r="CI93" s="13">
        <f t="shared" si="125"/>
        <v>19.099391576471643</v>
      </c>
      <c r="CJ93" s="13">
        <f t="shared" si="125"/>
        <v>18.499889570076061</v>
      </c>
      <c r="CK93" s="13">
        <f t="shared" si="125"/>
        <v>18.623970469662527</v>
      </c>
      <c r="CL93" s="13">
        <f t="shared" ref="CL93:CS93" si="126">IFERROR(CL23/CL71,"")</f>
        <v>18.487881686955433</v>
      </c>
      <c r="CM93" s="13">
        <f t="shared" si="126"/>
        <v>18.412395330935379</v>
      </c>
      <c r="CN93" s="13">
        <f t="shared" si="126"/>
        <v>18.615738588808117</v>
      </c>
      <c r="CO93" s="13">
        <f t="shared" si="126"/>
        <v>18.74669913951567</v>
      </c>
      <c r="CP93" s="13">
        <f t="shared" si="126"/>
        <v>18.7277078622411</v>
      </c>
      <c r="CQ93" s="13">
        <f t="shared" si="126"/>
        <v>18.723355704716031</v>
      </c>
      <c r="CR93" s="13">
        <f t="shared" si="126"/>
        <v>18.735162952680707</v>
      </c>
      <c r="CS93" s="100">
        <f t="shared" si="126"/>
        <v>18.709311788924921</v>
      </c>
    </row>
    <row r="94" spans="1:99" s="13" customFormat="1" x14ac:dyDescent="0.25">
      <c r="A94" s="13" t="s">
        <v>6</v>
      </c>
      <c r="B94" s="13">
        <f t="shared" si="120"/>
        <v>12.821111888111886</v>
      </c>
      <c r="C94" s="13">
        <f t="shared" ref="C94:Y94" si="127">IFERROR(C24/C72,"")</f>
        <v>14.199015384615377</v>
      </c>
      <c r="D94" s="13">
        <f t="shared" si="127"/>
        <v>18.394213675213674</v>
      </c>
      <c r="E94" s="13">
        <f t="shared" si="127"/>
        <v>16.393338383838383</v>
      </c>
      <c r="F94" s="13">
        <f t="shared" si="127"/>
        <v>14.638915433403806</v>
      </c>
      <c r="G94" s="13">
        <f t="shared" si="127"/>
        <v>16.364360730593607</v>
      </c>
      <c r="H94" s="13">
        <f t="shared" si="127"/>
        <v>14.968020746887968</v>
      </c>
      <c r="I94" s="13">
        <f t="shared" si="127"/>
        <v>14.499375000000002</v>
      </c>
      <c r="J94" s="13">
        <f t="shared" si="127"/>
        <v>15.49359265442404</v>
      </c>
      <c r="K94" s="13">
        <f t="shared" si="127"/>
        <v>16.29332638888889</v>
      </c>
      <c r="L94" s="13">
        <f t="shared" si="127"/>
        <v>13.280004329004329</v>
      </c>
      <c r="M94" s="100">
        <f t="shared" si="127"/>
        <v>14.402994295028542</v>
      </c>
      <c r="N94" s="271">
        <f t="shared" si="127"/>
        <v>14.015318518518503</v>
      </c>
      <c r="O94" s="271">
        <f t="shared" si="127"/>
        <v>12.947682926829268</v>
      </c>
      <c r="P94" s="271">
        <f t="shared" si="127"/>
        <v>17.606922222222224</v>
      </c>
      <c r="Q94" s="271">
        <f t="shared" si="127"/>
        <v>15.754151999999999</v>
      </c>
      <c r="R94" s="271">
        <f t="shared" si="127"/>
        <v>14.32756640625</v>
      </c>
      <c r="S94" s="271">
        <f t="shared" si="127"/>
        <v>14.885038062283739</v>
      </c>
      <c r="T94" s="271">
        <f t="shared" si="127"/>
        <v>13.415937343358395</v>
      </c>
      <c r="U94" s="271">
        <f t="shared" si="127"/>
        <v>11.805724035608309</v>
      </c>
      <c r="V94" s="13">
        <f t="shared" si="127"/>
        <v>14.304618962432953</v>
      </c>
      <c r="W94" s="13">
        <f t="shared" si="127"/>
        <v>17.98480137772675</v>
      </c>
      <c r="X94" s="13">
        <f t="shared" si="127"/>
        <v>15.971150608044923</v>
      </c>
      <c r="Y94" s="100">
        <f t="shared" si="127"/>
        <v>14.917952871870428</v>
      </c>
      <c r="Z94" s="13">
        <f t="shared" ref="Z94:CK94" si="128">IFERROR(Z24/Z72,"")</f>
        <v>13.037231617647059</v>
      </c>
      <c r="AA94" s="13">
        <f t="shared" si="128"/>
        <v>14.310935135135136</v>
      </c>
      <c r="AB94" s="13">
        <f t="shared" si="128"/>
        <v>14.639875518672198</v>
      </c>
      <c r="AC94" s="13">
        <f t="shared" si="128"/>
        <v>13.724873096446702</v>
      </c>
      <c r="AD94" s="13">
        <f t="shared" si="128"/>
        <v>16.369635854341738</v>
      </c>
      <c r="AE94" s="13">
        <f t="shared" si="128"/>
        <v>14.090345963756178</v>
      </c>
      <c r="AF94" s="13">
        <f t="shared" si="128"/>
        <v>15.488538681948423</v>
      </c>
      <c r="AG94" s="13">
        <f t="shared" si="128"/>
        <v>15.384350585557298</v>
      </c>
      <c r="AH94" s="13">
        <f t="shared" si="128"/>
        <v>15.419292853289404</v>
      </c>
      <c r="AI94" s="13">
        <f t="shared" si="128"/>
        <v>15.524595270844637</v>
      </c>
      <c r="AJ94" s="13">
        <f t="shared" si="128"/>
        <v>15.546353207832121</v>
      </c>
      <c r="AK94" s="100">
        <f t="shared" si="128"/>
        <v>15.445515380869878</v>
      </c>
      <c r="AL94" s="13">
        <f t="shared" si="128"/>
        <v>14.977065438774698</v>
      </c>
      <c r="AM94" s="13">
        <f t="shared" si="128"/>
        <v>14.929932170771076</v>
      </c>
      <c r="AN94" s="13">
        <f t="shared" si="128"/>
        <v>14.872073082331626</v>
      </c>
      <c r="AO94" s="13">
        <f t="shared" si="128"/>
        <v>14.709159538983227</v>
      </c>
      <c r="AP94" s="13">
        <f t="shared" si="128"/>
        <v>15.548836442904502</v>
      </c>
      <c r="AQ94" s="13">
        <f t="shared" si="128"/>
        <v>15.30934665226849</v>
      </c>
      <c r="AR94" s="13">
        <f t="shared" si="128"/>
        <v>15.542342602573997</v>
      </c>
      <c r="AS94" s="13">
        <f t="shared" si="128"/>
        <v>15.462085630000884</v>
      </c>
      <c r="AT94" s="13">
        <f t="shared" si="128"/>
        <v>15.283677680951664</v>
      </c>
      <c r="AU94" s="13">
        <f t="shared" si="128"/>
        <v>15.388338125939091</v>
      </c>
      <c r="AV94" s="13">
        <f t="shared" si="128"/>
        <v>15.461849991673693</v>
      </c>
      <c r="AW94" s="100">
        <f t="shared" si="128"/>
        <v>15.282828012038097</v>
      </c>
      <c r="AX94" s="13">
        <f t="shared" si="128"/>
        <v>15.951498645929966</v>
      </c>
      <c r="AY94" s="13">
        <f t="shared" si="128"/>
        <v>15.631839498662178</v>
      </c>
      <c r="AZ94" s="13">
        <f t="shared" si="128"/>
        <v>15.546428679015998</v>
      </c>
      <c r="BA94" s="13">
        <f t="shared" si="128"/>
        <v>15.452530750367123</v>
      </c>
      <c r="BB94" s="13">
        <f t="shared" si="128"/>
        <v>16.119124237070725</v>
      </c>
      <c r="BC94" s="13">
        <f t="shared" si="128"/>
        <v>16.004968088670395</v>
      </c>
      <c r="BD94" s="13">
        <f t="shared" si="128"/>
        <v>16.21396473924063</v>
      </c>
      <c r="BE94" s="13">
        <f t="shared" si="128"/>
        <v>16.004928772694722</v>
      </c>
      <c r="BF94" s="13">
        <f t="shared" si="128"/>
        <v>15.95289463918283</v>
      </c>
      <c r="BG94" s="13">
        <f t="shared" si="128"/>
        <v>16.027632152025461</v>
      </c>
      <c r="BH94" s="13">
        <f t="shared" si="128"/>
        <v>15.982928479223196</v>
      </c>
      <c r="BI94" s="100">
        <f t="shared" si="128"/>
        <v>15.932123588437163</v>
      </c>
      <c r="BJ94" s="13">
        <f t="shared" si="128"/>
        <v>16.853766698304639</v>
      </c>
      <c r="BK94" s="13">
        <f t="shared" si="128"/>
        <v>16.609299114091638</v>
      </c>
      <c r="BL94" s="13">
        <f t="shared" si="128"/>
        <v>16.515856978571577</v>
      </c>
      <c r="BM94" s="13">
        <f t="shared" si="128"/>
        <v>16.416051353732879</v>
      </c>
      <c r="BN94" s="13">
        <f t="shared" si="128"/>
        <v>17.128302778509006</v>
      </c>
      <c r="BO94" s="13">
        <f t="shared" si="128"/>
        <v>17.004126083687471</v>
      </c>
      <c r="BP94" s="13">
        <f t="shared" si="128"/>
        <v>17.174200651636948</v>
      </c>
      <c r="BQ94" s="13">
        <f t="shared" si="128"/>
        <v>16.994221854589714</v>
      </c>
      <c r="BR94" s="13">
        <f t="shared" si="128"/>
        <v>16.953772246935337</v>
      </c>
      <c r="BS94" s="13">
        <f t="shared" si="128"/>
        <v>16.981073237457281</v>
      </c>
      <c r="BT94" s="13">
        <f t="shared" si="128"/>
        <v>16.97481337879848</v>
      </c>
      <c r="BU94" s="100">
        <f t="shared" si="128"/>
        <v>16.917176345183851</v>
      </c>
      <c r="BV94" s="13">
        <f t="shared" si="128"/>
        <v>18.188844918655015</v>
      </c>
      <c r="BW94" s="13">
        <f t="shared" si="128"/>
        <v>17.979780288900912</v>
      </c>
      <c r="BX94" s="13">
        <f t="shared" si="128"/>
        <v>17.876874648788661</v>
      </c>
      <c r="BY94" s="13">
        <f t="shared" si="128"/>
        <v>17.767737759507195</v>
      </c>
      <c r="BZ94" s="13">
        <f t="shared" si="128"/>
        <v>18.544663780660631</v>
      </c>
      <c r="CA94" s="13">
        <f t="shared" si="128"/>
        <v>18.410003895612476</v>
      </c>
      <c r="CB94" s="13">
        <f t="shared" si="128"/>
        <v>18.593780035865425</v>
      </c>
      <c r="CC94" s="13">
        <f t="shared" si="128"/>
        <v>18.380196227912212</v>
      </c>
      <c r="CD94" s="13">
        <f t="shared" si="128"/>
        <v>18.336270792100446</v>
      </c>
      <c r="CE94" s="13">
        <f t="shared" si="128"/>
        <v>18.365692989177116</v>
      </c>
      <c r="CF94" s="13">
        <f t="shared" si="128"/>
        <v>18.349514954619085</v>
      </c>
      <c r="CG94" s="100">
        <f t="shared" si="128"/>
        <v>18.286872943890245</v>
      </c>
      <c r="CH94" s="13">
        <f t="shared" si="128"/>
        <v>19.832352534557511</v>
      </c>
      <c r="CI94" s="13">
        <f t="shared" si="128"/>
        <v>19.602513743644941</v>
      </c>
      <c r="CJ94" s="13">
        <f t="shared" si="128"/>
        <v>19.490117400640845</v>
      </c>
      <c r="CK94" s="13">
        <f t="shared" si="128"/>
        <v>19.37203143539293</v>
      </c>
      <c r="CL94" s="13">
        <f t="shared" ref="CL94:CS94" si="129">IFERROR(CL24/CL72,"")</f>
        <v>20.219567259102153</v>
      </c>
      <c r="CM94" s="13">
        <f t="shared" si="129"/>
        <v>20.072780058899404</v>
      </c>
      <c r="CN94" s="13">
        <f t="shared" si="129"/>
        <v>20.273131979958606</v>
      </c>
      <c r="CO94" s="13">
        <f t="shared" si="129"/>
        <v>20.040472602976486</v>
      </c>
      <c r="CP94" s="13">
        <f t="shared" si="129"/>
        <v>19.992604225215263</v>
      </c>
      <c r="CQ94" s="13">
        <f t="shared" si="129"/>
        <v>20.002276990678855</v>
      </c>
      <c r="CR94" s="13">
        <f t="shared" si="129"/>
        <v>20.007175433049238</v>
      </c>
      <c r="CS94" s="100">
        <f t="shared" si="129"/>
        <v>19.938905556153671</v>
      </c>
    </row>
    <row r="95" spans="1:99" s="13" customFormat="1" x14ac:dyDescent="0.25">
      <c r="A95" s="13" t="s">
        <v>7</v>
      </c>
      <c r="B95" s="13">
        <f t="shared" si="120"/>
        <v>13.623292993630573</v>
      </c>
      <c r="C95" s="13">
        <f t="shared" ref="C95:Y95" si="130">IFERROR(C25/C73,"")</f>
        <v>13.41305298013245</v>
      </c>
      <c r="D95" s="13">
        <f t="shared" si="130"/>
        <v>16.542400826446279</v>
      </c>
      <c r="E95" s="13">
        <f t="shared" si="130"/>
        <v>14.258792452830189</v>
      </c>
      <c r="F95" s="13">
        <f t="shared" si="130"/>
        <v>14.454697406340056</v>
      </c>
      <c r="G95" s="13">
        <f t="shared" si="130"/>
        <v>16.507064935064907</v>
      </c>
      <c r="H95" s="13">
        <f t="shared" si="130"/>
        <v>14.52706811145511</v>
      </c>
      <c r="I95" s="13">
        <f t="shared" si="130"/>
        <v>13.658375661375661</v>
      </c>
      <c r="J95" s="13">
        <f t="shared" si="130"/>
        <v>14.382189258312019</v>
      </c>
      <c r="K95" s="13">
        <f t="shared" si="130"/>
        <v>16.290571428571429</v>
      </c>
      <c r="L95" s="13">
        <f t="shared" si="130"/>
        <v>14.782255905511812</v>
      </c>
      <c r="M95" s="100">
        <f t="shared" si="130"/>
        <v>15.924003194888178</v>
      </c>
      <c r="N95" s="271">
        <f t="shared" si="130"/>
        <v>12.943695290858725</v>
      </c>
      <c r="O95" s="271">
        <f t="shared" si="130"/>
        <v>15.047127753303966</v>
      </c>
      <c r="P95" s="271">
        <f t="shared" si="130"/>
        <v>17.881479020979022</v>
      </c>
      <c r="Q95" s="271">
        <f t="shared" si="130"/>
        <v>16.666140624999993</v>
      </c>
      <c r="R95" s="271">
        <f t="shared" si="130"/>
        <v>17.071319391634979</v>
      </c>
      <c r="S95" s="271">
        <f t="shared" si="130"/>
        <v>15.519449003517</v>
      </c>
      <c r="T95" s="271">
        <f t="shared" si="130"/>
        <v>17.0267625</v>
      </c>
      <c r="U95" s="271">
        <f t="shared" si="130"/>
        <v>13.299110132158612</v>
      </c>
      <c r="V95" s="13">
        <f t="shared" si="130"/>
        <v>13.886956414473685</v>
      </c>
      <c r="W95" s="13">
        <f t="shared" si="130"/>
        <v>14.546522471910112</v>
      </c>
      <c r="X95" s="13">
        <f t="shared" si="130"/>
        <v>19.605523172905563</v>
      </c>
      <c r="Y95" s="100">
        <f t="shared" si="130"/>
        <v>22.160822840410084</v>
      </c>
      <c r="Z95" s="13">
        <f t="shared" ref="Z95:CK95" si="131">IFERROR(Z25/Z73,"")</f>
        <v>14.96110787878788</v>
      </c>
      <c r="AA95" s="13">
        <f t="shared" si="131"/>
        <v>15.934097600000014</v>
      </c>
      <c r="AB95" s="13">
        <f t="shared" si="131"/>
        <v>13.984021052631579</v>
      </c>
      <c r="AC95" s="13">
        <f t="shared" si="131"/>
        <v>14.176143790849672</v>
      </c>
      <c r="AD95" s="13">
        <f t="shared" si="131"/>
        <v>14.057727272727272</v>
      </c>
      <c r="AE95" s="13">
        <f t="shared" si="131"/>
        <v>16.143562005277044</v>
      </c>
      <c r="AF95" s="13">
        <f t="shared" si="131"/>
        <v>17.25676595744681</v>
      </c>
      <c r="AG95" s="13">
        <f t="shared" si="131"/>
        <v>17.037233153693226</v>
      </c>
      <c r="AH95" s="13">
        <f t="shared" si="131"/>
        <v>17.272534214754632</v>
      </c>
      <c r="AI95" s="13">
        <f t="shared" si="131"/>
        <v>17.447197145027232</v>
      </c>
      <c r="AJ95" s="13">
        <f t="shared" si="131"/>
        <v>17.529312752108844</v>
      </c>
      <c r="AK95" s="100">
        <f t="shared" si="131"/>
        <v>17.478192114292185</v>
      </c>
      <c r="AL95" s="13">
        <f t="shared" si="131"/>
        <v>16.413296425524322</v>
      </c>
      <c r="AM95" s="13">
        <f t="shared" si="131"/>
        <v>16.750477580440695</v>
      </c>
      <c r="AN95" s="13">
        <f t="shared" si="131"/>
        <v>17.093636198658892</v>
      </c>
      <c r="AO95" s="13">
        <f t="shared" si="131"/>
        <v>17.010633393200429</v>
      </c>
      <c r="AP95" s="13">
        <f t="shared" si="131"/>
        <v>16.78354400356822</v>
      </c>
      <c r="AQ95" s="13">
        <f t="shared" si="131"/>
        <v>17.794440275566316</v>
      </c>
      <c r="AR95" s="13">
        <f t="shared" si="131"/>
        <v>17.400457919188685</v>
      </c>
      <c r="AS95" s="13">
        <f t="shared" si="131"/>
        <v>17.725669113928237</v>
      </c>
      <c r="AT95" s="13">
        <f t="shared" si="131"/>
        <v>17.745563257981896</v>
      </c>
      <c r="AU95" s="13">
        <f t="shared" si="131"/>
        <v>17.608493632683189</v>
      </c>
      <c r="AV95" s="13">
        <f t="shared" si="131"/>
        <v>17.729493003636261</v>
      </c>
      <c r="AW95" s="100">
        <f t="shared" si="131"/>
        <v>17.745246899228562</v>
      </c>
      <c r="AX95" s="13">
        <f t="shared" si="131"/>
        <v>17.617111267715462</v>
      </c>
      <c r="AY95" s="13">
        <f t="shared" si="131"/>
        <v>17.93345536401608</v>
      </c>
      <c r="AZ95" s="13">
        <f t="shared" si="131"/>
        <v>17.836007303400567</v>
      </c>
      <c r="BA95" s="13">
        <f t="shared" si="131"/>
        <v>17.69573867634254</v>
      </c>
      <c r="BB95" s="13">
        <f t="shared" si="131"/>
        <v>17.64932585578071</v>
      </c>
      <c r="BC95" s="13">
        <f t="shared" si="131"/>
        <v>18.412414271572878</v>
      </c>
      <c r="BD95" s="13">
        <f t="shared" si="131"/>
        <v>18.169004149315192</v>
      </c>
      <c r="BE95" s="13">
        <f t="shared" si="131"/>
        <v>18.46694998347807</v>
      </c>
      <c r="BF95" s="13">
        <f t="shared" si="131"/>
        <v>18.312741557998987</v>
      </c>
      <c r="BG95" s="13">
        <f t="shared" si="131"/>
        <v>18.354565555027843</v>
      </c>
      <c r="BH95" s="13">
        <f t="shared" si="131"/>
        <v>18.436855915447257</v>
      </c>
      <c r="BI95" s="100">
        <f t="shared" si="131"/>
        <v>18.280964369372029</v>
      </c>
      <c r="BJ95" s="13">
        <f t="shared" si="131"/>
        <v>18.521035044153084</v>
      </c>
      <c r="BK95" s="13">
        <f t="shared" si="131"/>
        <v>18.926879569568044</v>
      </c>
      <c r="BL95" s="13">
        <f t="shared" si="131"/>
        <v>18.969833049261656</v>
      </c>
      <c r="BM95" s="13">
        <f t="shared" si="131"/>
        <v>18.846791978812291</v>
      </c>
      <c r="BN95" s="13">
        <f t="shared" si="131"/>
        <v>18.771262225924644</v>
      </c>
      <c r="BO95" s="13">
        <f t="shared" si="131"/>
        <v>19.575944878020049</v>
      </c>
      <c r="BP95" s="13">
        <f t="shared" si="131"/>
        <v>19.315563798426144</v>
      </c>
      <c r="BQ95" s="13">
        <f t="shared" si="131"/>
        <v>19.557398166654927</v>
      </c>
      <c r="BR95" s="13">
        <f t="shared" si="131"/>
        <v>19.479441295767227</v>
      </c>
      <c r="BS95" s="13">
        <f t="shared" si="131"/>
        <v>19.518260728134663</v>
      </c>
      <c r="BT95" s="13">
        <f t="shared" si="131"/>
        <v>19.53148798833988</v>
      </c>
      <c r="BU95" s="100">
        <f t="shared" si="131"/>
        <v>19.425290026560113</v>
      </c>
      <c r="BV95" s="13">
        <f t="shared" si="131"/>
        <v>20.064539085755268</v>
      </c>
      <c r="BW95" s="13">
        <f t="shared" si="131"/>
        <v>20.420992238091014</v>
      </c>
      <c r="BX95" s="13">
        <f t="shared" si="131"/>
        <v>20.553706682692063</v>
      </c>
      <c r="BY95" s="13">
        <f t="shared" si="131"/>
        <v>20.419765573961236</v>
      </c>
      <c r="BZ95" s="13">
        <f t="shared" si="131"/>
        <v>20.338493528374375</v>
      </c>
      <c r="CA95" s="13">
        <f t="shared" si="131"/>
        <v>21.205784555226671</v>
      </c>
      <c r="CB95" s="13">
        <f t="shared" si="131"/>
        <v>20.926630591490916</v>
      </c>
      <c r="CC95" s="13">
        <f t="shared" si="131"/>
        <v>21.156765209768103</v>
      </c>
      <c r="CD95" s="13">
        <f t="shared" si="131"/>
        <v>21.075244211075997</v>
      </c>
      <c r="CE95" s="13">
        <f t="shared" si="131"/>
        <v>21.116712165195615</v>
      </c>
      <c r="CF95" s="13">
        <f t="shared" si="131"/>
        <v>21.116513067265402</v>
      </c>
      <c r="CG95" s="100">
        <f t="shared" si="131"/>
        <v>21.00325586236259</v>
      </c>
      <c r="CH95" s="13">
        <f t="shared" si="131"/>
        <v>21.880622677126368</v>
      </c>
      <c r="CI95" s="13">
        <f t="shared" si="131"/>
        <v>22.268754749639172</v>
      </c>
      <c r="CJ95" s="13">
        <f t="shared" si="131"/>
        <v>22.410719050712824</v>
      </c>
      <c r="CK95" s="13">
        <f t="shared" si="131"/>
        <v>22.264588771472432</v>
      </c>
      <c r="CL95" s="13">
        <f t="shared" ref="CL95:CS95" si="132">IFERROR(CL25/CL73,"")</f>
        <v>22.177754999105055</v>
      </c>
      <c r="CM95" s="13">
        <f t="shared" si="132"/>
        <v>23.122393662296783</v>
      </c>
      <c r="CN95" s="13">
        <f t="shared" si="132"/>
        <v>22.818471906013489</v>
      </c>
      <c r="CO95" s="13">
        <f t="shared" si="132"/>
        <v>23.069085483563555</v>
      </c>
      <c r="CP95" s="13">
        <f t="shared" si="132"/>
        <v>22.980560526960204</v>
      </c>
      <c r="CQ95" s="13">
        <f t="shared" si="132"/>
        <v>22.994198027600259</v>
      </c>
      <c r="CR95" s="13">
        <f t="shared" si="132"/>
        <v>23.025580333759791</v>
      </c>
      <c r="CS95" s="100">
        <f t="shared" si="132"/>
        <v>22.90240822153671</v>
      </c>
    </row>
    <row r="96" spans="1:99" s="13" customFormat="1" x14ac:dyDescent="0.25">
      <c r="A96" s="13" t="s">
        <v>8</v>
      </c>
      <c r="B96" s="13">
        <f t="shared" si="120"/>
        <v>9.9205000000000005</v>
      </c>
      <c r="C96" s="13">
        <f t="shared" ref="C96:Y96" si="133">IFERROR(C26/C74,"")</f>
        <v>14.821272727272728</v>
      </c>
      <c r="D96" s="13">
        <f t="shared" si="133"/>
        <v>16.569893749999999</v>
      </c>
      <c r="E96" s="13">
        <f t="shared" si="133"/>
        <v>18.924866028708134</v>
      </c>
      <c r="F96" s="13">
        <f t="shared" si="133"/>
        <v>13.80003982300885</v>
      </c>
      <c r="G96" s="13">
        <f t="shared" si="133"/>
        <v>16.231237288135592</v>
      </c>
      <c r="H96" s="13">
        <f t="shared" si="133"/>
        <v>21.444955357142856</v>
      </c>
      <c r="I96" s="13">
        <f t="shared" si="133"/>
        <v>16.448185393258427</v>
      </c>
      <c r="J96" s="13">
        <f t="shared" si="133"/>
        <v>14.69251083591328</v>
      </c>
      <c r="K96" s="13">
        <f t="shared" si="133"/>
        <v>16.266487234042554</v>
      </c>
      <c r="L96" s="13">
        <f t="shared" si="133"/>
        <v>15.04112853470437</v>
      </c>
      <c r="M96" s="100">
        <f t="shared" si="133"/>
        <v>20.783073891625616</v>
      </c>
      <c r="N96" s="271">
        <f t="shared" si="133"/>
        <v>13.189109634551496</v>
      </c>
      <c r="O96" s="271">
        <f t="shared" si="133"/>
        <v>12.130409722222222</v>
      </c>
      <c r="P96" s="271">
        <f t="shared" si="133"/>
        <v>14.262681818181818</v>
      </c>
      <c r="Q96" s="271">
        <f t="shared" si="133"/>
        <v>20.813052044609663</v>
      </c>
      <c r="R96" s="271">
        <f t="shared" si="133"/>
        <v>16.29884699453552</v>
      </c>
      <c r="S96" s="271">
        <f t="shared" si="133"/>
        <v>15.619860465116279</v>
      </c>
      <c r="T96" s="271">
        <f t="shared" si="133"/>
        <v>15.944375757575758</v>
      </c>
      <c r="U96" s="271">
        <f t="shared" si="133"/>
        <v>17.497730088495576</v>
      </c>
      <c r="V96" s="13">
        <f t="shared" si="133"/>
        <v>18.37955707762557</v>
      </c>
      <c r="W96" s="13">
        <f t="shared" si="133"/>
        <v>21.015051908396948</v>
      </c>
      <c r="X96" s="13">
        <f t="shared" si="133"/>
        <v>14.7541008</v>
      </c>
      <c r="Y96" s="100">
        <f t="shared" si="133"/>
        <v>16.40985188431204</v>
      </c>
      <c r="Z96" s="13">
        <f t="shared" ref="Z96:CK96" si="134">IFERROR(Z26/Z74,"")</f>
        <v>15.878233243967829</v>
      </c>
      <c r="AA96" s="13">
        <f t="shared" si="134"/>
        <v>17.531092307692308</v>
      </c>
      <c r="AB96" s="13">
        <f t="shared" si="134"/>
        <v>16.372525732383213</v>
      </c>
      <c r="AC96" s="13">
        <f t="shared" si="134"/>
        <v>14.472962138084632</v>
      </c>
      <c r="AD96" s="13">
        <f t="shared" si="134"/>
        <v>17.503464052287583</v>
      </c>
      <c r="AE96" s="13">
        <f t="shared" si="134"/>
        <v>15.781464968152866</v>
      </c>
      <c r="AF96" s="13">
        <f t="shared" si="134"/>
        <v>15.145666666666665</v>
      </c>
      <c r="AG96" s="13">
        <f t="shared" si="134"/>
        <v>15.513590379335149</v>
      </c>
      <c r="AH96" s="13">
        <f t="shared" si="134"/>
        <v>15.379658965602946</v>
      </c>
      <c r="AI96" s="13">
        <f t="shared" si="134"/>
        <v>15.40066860291949</v>
      </c>
      <c r="AJ96" s="13">
        <f t="shared" si="134"/>
        <v>15.404537294156579</v>
      </c>
      <c r="AK96" s="100">
        <f t="shared" si="134"/>
        <v>15.449347211325193</v>
      </c>
      <c r="AL96" s="13">
        <f t="shared" si="134"/>
        <v>16.247260507468429</v>
      </c>
      <c r="AM96" s="13">
        <f t="shared" si="134"/>
        <v>16.987219816264723</v>
      </c>
      <c r="AN96" s="13">
        <f t="shared" si="134"/>
        <v>16.335535158454739</v>
      </c>
      <c r="AO96" s="13">
        <f t="shared" si="134"/>
        <v>16.914760807558313</v>
      </c>
      <c r="AP96" s="13">
        <f t="shared" si="134"/>
        <v>16.899915305834856</v>
      </c>
      <c r="AQ96" s="13">
        <f t="shared" si="134"/>
        <v>16.857371889000792</v>
      </c>
      <c r="AR96" s="13">
        <f t="shared" si="134"/>
        <v>16.559227825758441</v>
      </c>
      <c r="AS96" s="13">
        <f t="shared" si="134"/>
        <v>17.2830265753201</v>
      </c>
      <c r="AT96" s="13">
        <f t="shared" si="134"/>
        <v>17.265511378248494</v>
      </c>
      <c r="AU96" s="13">
        <f t="shared" si="134"/>
        <v>17.310625699912702</v>
      </c>
      <c r="AV96" s="13">
        <f t="shared" si="134"/>
        <v>17.333482044969688</v>
      </c>
      <c r="AW96" s="100">
        <f t="shared" si="134"/>
        <v>17.272916013000113</v>
      </c>
      <c r="AX96" s="13">
        <f t="shared" si="134"/>
        <v>17.353233297315036</v>
      </c>
      <c r="AY96" s="13">
        <f t="shared" si="134"/>
        <v>18.153272352031138</v>
      </c>
      <c r="AZ96" s="13">
        <f t="shared" si="134"/>
        <v>17.394900055136642</v>
      </c>
      <c r="BA96" s="13">
        <f t="shared" si="134"/>
        <v>17.907485221485906</v>
      </c>
      <c r="BB96" s="13">
        <f t="shared" si="134"/>
        <v>17.807814853788749</v>
      </c>
      <c r="BC96" s="13">
        <f t="shared" si="134"/>
        <v>17.675087795138811</v>
      </c>
      <c r="BD96" s="13">
        <f t="shared" si="134"/>
        <v>17.291174825974398</v>
      </c>
      <c r="BE96" s="13">
        <f t="shared" si="134"/>
        <v>18.05776439174338</v>
      </c>
      <c r="BF96" s="13">
        <f t="shared" si="134"/>
        <v>18.003417046265909</v>
      </c>
      <c r="BG96" s="13">
        <f t="shared" si="134"/>
        <v>18.02804074396208</v>
      </c>
      <c r="BH96" s="13">
        <f t="shared" si="134"/>
        <v>18.052963485767886</v>
      </c>
      <c r="BI96" s="100">
        <f t="shared" si="134"/>
        <v>17.983019769329488</v>
      </c>
      <c r="BJ96" s="13">
        <f t="shared" si="134"/>
        <v>18.239494189239441</v>
      </c>
      <c r="BK96" s="13">
        <f t="shared" si="134"/>
        <v>19.080260990565915</v>
      </c>
      <c r="BL96" s="13">
        <f t="shared" si="134"/>
        <v>18.315405663797982</v>
      </c>
      <c r="BM96" s="13">
        <f t="shared" si="134"/>
        <v>18.939600623811987</v>
      </c>
      <c r="BN96" s="13">
        <f t="shared" si="134"/>
        <v>18.881865813766744</v>
      </c>
      <c r="BO96" s="13">
        <f t="shared" si="134"/>
        <v>18.787832941583257</v>
      </c>
      <c r="BP96" s="13">
        <f t="shared" si="134"/>
        <v>18.373058919424899</v>
      </c>
      <c r="BQ96" s="13">
        <f t="shared" si="134"/>
        <v>19.184450031363603</v>
      </c>
      <c r="BR96" s="13">
        <f t="shared" si="134"/>
        <v>19.12362737099744</v>
      </c>
      <c r="BS96" s="13">
        <f t="shared" si="134"/>
        <v>19.147911558218713</v>
      </c>
      <c r="BT96" s="13">
        <f t="shared" si="134"/>
        <v>19.172249885117672</v>
      </c>
      <c r="BU96" s="100">
        <f t="shared" si="134"/>
        <v>19.087681400365394</v>
      </c>
      <c r="BV96" s="13">
        <f t="shared" si="134"/>
        <v>19.731784777786352</v>
      </c>
      <c r="BW96" s="13">
        <f t="shared" si="134"/>
        <v>20.64027004596792</v>
      </c>
      <c r="BX96" s="13">
        <f t="shared" si="134"/>
        <v>19.801373334281841</v>
      </c>
      <c r="BY96" s="13">
        <f t="shared" si="134"/>
        <v>20.472651661056691</v>
      </c>
      <c r="BZ96" s="13">
        <f t="shared" si="134"/>
        <v>20.404928937468473</v>
      </c>
      <c r="CA96" s="13">
        <f t="shared" si="134"/>
        <v>20.338410743856869</v>
      </c>
      <c r="CB96" s="13">
        <f t="shared" si="134"/>
        <v>19.888572820959187</v>
      </c>
      <c r="CC96" s="13">
        <f t="shared" si="134"/>
        <v>20.745169198505426</v>
      </c>
      <c r="CD96" s="13">
        <f t="shared" si="134"/>
        <v>20.680138215089482</v>
      </c>
      <c r="CE96" s="13">
        <f t="shared" si="134"/>
        <v>20.706744670043964</v>
      </c>
      <c r="CF96" s="13">
        <f t="shared" si="134"/>
        <v>20.722696859575073</v>
      </c>
      <c r="CG96" s="100">
        <f t="shared" si="134"/>
        <v>20.631944707935851</v>
      </c>
      <c r="CH96" s="13">
        <f t="shared" si="134"/>
        <v>21.514326456577979</v>
      </c>
      <c r="CI96" s="13">
        <f t="shared" si="134"/>
        <v>22.505250029212419</v>
      </c>
      <c r="CJ96" s="13">
        <f t="shared" si="134"/>
        <v>21.590451957826378</v>
      </c>
      <c r="CK96" s="13">
        <f t="shared" si="134"/>
        <v>22.322142879637081</v>
      </c>
      <c r="CL96" s="13">
        <f t="shared" ref="CL96:CS96" si="135">IFERROR(CL26/CL74,"")</f>
        <v>22.247606483118265</v>
      </c>
      <c r="CM96" s="13">
        <f t="shared" si="135"/>
        <v>22.17484467326922</v>
      </c>
      <c r="CN96" s="13">
        <f t="shared" si="135"/>
        <v>21.684449252927411</v>
      </c>
      <c r="CO96" s="13">
        <f t="shared" si="135"/>
        <v>22.618431483544768</v>
      </c>
      <c r="CP96" s="13">
        <f t="shared" si="135"/>
        <v>22.547592448596411</v>
      </c>
      <c r="CQ96" s="13">
        <f t="shared" si="135"/>
        <v>22.552828100842845</v>
      </c>
      <c r="CR96" s="13">
        <f t="shared" si="135"/>
        <v>22.594107865273287</v>
      </c>
      <c r="CS96" s="100">
        <f t="shared" si="135"/>
        <v>22.495324924605818</v>
      </c>
    </row>
    <row r="97" spans="1:97" s="13" customFormat="1" x14ac:dyDescent="0.25">
      <c r="A97" s="13" t="s">
        <v>1</v>
      </c>
      <c r="B97" s="13">
        <f t="shared" si="120"/>
        <v>14.515539682539684</v>
      </c>
      <c r="C97" s="13">
        <f t="shared" ref="C97:Y97" si="136">IFERROR(C27/C75,"")</f>
        <v>17.330071428571429</v>
      </c>
      <c r="D97" s="13">
        <f t="shared" si="136"/>
        <v>14.175559405940595</v>
      </c>
      <c r="E97" s="13">
        <f t="shared" si="136"/>
        <v>21.785724025974027</v>
      </c>
      <c r="F97" s="13">
        <f t="shared" si="136"/>
        <v>15.040053254437872</v>
      </c>
      <c r="G97" s="13">
        <f t="shared" si="136"/>
        <v>30.79588115942029</v>
      </c>
      <c r="H97" s="13">
        <f t="shared" si="136"/>
        <v>20.45842156862745</v>
      </c>
      <c r="I97" s="13">
        <f t="shared" si="136"/>
        <v>14.96850657894737</v>
      </c>
      <c r="J97" s="13">
        <f t="shared" si="136"/>
        <v>18.397269867549671</v>
      </c>
      <c r="K97" s="13">
        <f t="shared" si="136"/>
        <v>20.364541125541123</v>
      </c>
      <c r="L97" s="13">
        <f t="shared" si="136"/>
        <v>17.526171428571452</v>
      </c>
      <c r="M97" s="100">
        <f t="shared" si="136"/>
        <v>19.476502222222244</v>
      </c>
      <c r="N97" s="271">
        <f t="shared" si="136"/>
        <v>13.938275862068966</v>
      </c>
      <c r="O97" s="271">
        <f t="shared" si="136"/>
        <v>14.878309352517986</v>
      </c>
      <c r="P97" s="271">
        <f t="shared" si="136"/>
        <v>16.780355704697989</v>
      </c>
      <c r="Q97" s="271">
        <f t="shared" si="136"/>
        <v>15.887009216589862</v>
      </c>
      <c r="R97" s="271">
        <f t="shared" si="136"/>
        <v>17.507304511278193</v>
      </c>
      <c r="S97" s="271">
        <f t="shared" si="136"/>
        <v>14.745431818181819</v>
      </c>
      <c r="T97" s="271">
        <f t="shared" si="136"/>
        <v>18.476511111111112</v>
      </c>
      <c r="U97" s="271">
        <f t="shared" si="136"/>
        <v>17.759150121065378</v>
      </c>
      <c r="V97" s="13">
        <f t="shared" si="136"/>
        <v>17.430626415094341</v>
      </c>
      <c r="W97" s="13">
        <f t="shared" si="136"/>
        <v>18.974675392670157</v>
      </c>
      <c r="X97" s="13">
        <f t="shared" si="136"/>
        <v>21.009267477203643</v>
      </c>
      <c r="Y97" s="100">
        <f t="shared" si="136"/>
        <v>23.733288048151369</v>
      </c>
      <c r="Z97" s="13">
        <f t="shared" ref="Z97:CK97" si="137">IFERROR(Z27/Z75,"")</f>
        <v>13.23024</v>
      </c>
      <c r="AA97" s="13">
        <f t="shared" si="137"/>
        <v>13.600952000000001</v>
      </c>
      <c r="AB97" s="13">
        <f t="shared" si="137"/>
        <v>15.020087527352299</v>
      </c>
      <c r="AC97" s="13">
        <f t="shared" si="137"/>
        <v>18.393375527426159</v>
      </c>
      <c r="AD97" s="13">
        <f t="shared" si="137"/>
        <v>10.625011441647597</v>
      </c>
      <c r="AE97" s="13">
        <f t="shared" si="137"/>
        <v>16.27927927927928</v>
      </c>
      <c r="AF97" s="13">
        <f t="shared" si="137"/>
        <v>18.19125</v>
      </c>
      <c r="AG97" s="13">
        <f t="shared" si="137"/>
        <v>18.274665109904674</v>
      </c>
      <c r="AH97" s="13">
        <f t="shared" si="137"/>
        <v>18.180785942906333</v>
      </c>
      <c r="AI97" s="13">
        <f t="shared" si="137"/>
        <v>18.257065110003335</v>
      </c>
      <c r="AJ97" s="13">
        <f t="shared" si="137"/>
        <v>18.217592314142269</v>
      </c>
      <c r="AK97" s="100">
        <f t="shared" si="137"/>
        <v>18.284538874313068</v>
      </c>
      <c r="AL97" s="13">
        <f t="shared" si="137"/>
        <v>16.3582688620372</v>
      </c>
      <c r="AM97" s="13">
        <f t="shared" si="137"/>
        <v>16.398503296763245</v>
      </c>
      <c r="AN97" s="13">
        <f t="shared" si="137"/>
        <v>17.075536306591676</v>
      </c>
      <c r="AO97" s="13">
        <f t="shared" si="137"/>
        <v>17.793164482954392</v>
      </c>
      <c r="AP97" s="13">
        <f t="shared" si="137"/>
        <v>19.001757430600509</v>
      </c>
      <c r="AQ97" s="13">
        <f t="shared" si="137"/>
        <v>18.461387815973207</v>
      </c>
      <c r="AR97" s="13">
        <f t="shared" si="137"/>
        <v>18.575211296545707</v>
      </c>
      <c r="AS97" s="13">
        <f t="shared" si="137"/>
        <v>17.971851975468411</v>
      </c>
      <c r="AT97" s="13">
        <f t="shared" si="137"/>
        <v>17.930289271755857</v>
      </c>
      <c r="AU97" s="13">
        <f t="shared" si="137"/>
        <v>17.938609675033344</v>
      </c>
      <c r="AV97" s="13">
        <f t="shared" si="137"/>
        <v>17.94810645582039</v>
      </c>
      <c r="AW97" s="100">
        <f t="shared" si="137"/>
        <v>17.948701694643507</v>
      </c>
      <c r="AX97" s="13">
        <f t="shared" si="137"/>
        <v>17.258384484862766</v>
      </c>
      <c r="AY97" s="13">
        <f t="shared" si="137"/>
        <v>17.284552510944</v>
      </c>
      <c r="AZ97" s="13">
        <f t="shared" si="137"/>
        <v>17.965260385172233</v>
      </c>
      <c r="BA97" s="13">
        <f t="shared" si="137"/>
        <v>18.639078933133593</v>
      </c>
      <c r="BB97" s="13">
        <f t="shared" si="137"/>
        <v>19.965413229462705</v>
      </c>
      <c r="BC97" s="13">
        <f t="shared" si="137"/>
        <v>19.396547791906691</v>
      </c>
      <c r="BD97" s="13">
        <f t="shared" si="137"/>
        <v>19.505413421798504</v>
      </c>
      <c r="BE97" s="13">
        <f t="shared" si="137"/>
        <v>18.88877398029976</v>
      </c>
      <c r="BF97" s="13">
        <f t="shared" si="137"/>
        <v>18.843495926622417</v>
      </c>
      <c r="BG97" s="13">
        <f t="shared" si="137"/>
        <v>18.850214322056818</v>
      </c>
      <c r="BH97" s="13">
        <f t="shared" si="137"/>
        <v>18.866152691053902</v>
      </c>
      <c r="BI97" s="100">
        <f t="shared" si="137"/>
        <v>18.835389475192891</v>
      </c>
      <c r="BJ97" s="13">
        <f t="shared" si="137"/>
        <v>18.304649320685765</v>
      </c>
      <c r="BK97" s="13">
        <f t="shared" si="137"/>
        <v>18.339039668110328</v>
      </c>
      <c r="BL97" s="13">
        <f t="shared" si="137"/>
        <v>19.032162455846507</v>
      </c>
      <c r="BM97" s="13">
        <f t="shared" si="137"/>
        <v>19.788667921564816</v>
      </c>
      <c r="BN97" s="13">
        <f t="shared" si="137"/>
        <v>21.16919064384491</v>
      </c>
      <c r="BO97" s="13">
        <f t="shared" si="137"/>
        <v>20.566720252427171</v>
      </c>
      <c r="BP97" s="13">
        <f t="shared" si="137"/>
        <v>20.690368290147891</v>
      </c>
      <c r="BQ97" s="13">
        <f t="shared" si="137"/>
        <v>20.03945711774994</v>
      </c>
      <c r="BR97" s="13">
        <f t="shared" si="137"/>
        <v>19.989993282236124</v>
      </c>
      <c r="BS97" s="13">
        <f t="shared" si="137"/>
        <v>20.016514838499557</v>
      </c>
      <c r="BT97" s="13">
        <f t="shared" si="137"/>
        <v>20.036902645446453</v>
      </c>
      <c r="BU97" s="100">
        <f t="shared" si="137"/>
        <v>20.015549092374386</v>
      </c>
      <c r="BV97" s="13">
        <f t="shared" si="137"/>
        <v>19.84560575017391</v>
      </c>
      <c r="BW97" s="13">
        <f t="shared" si="137"/>
        <v>19.882823091477409</v>
      </c>
      <c r="BX97" s="13">
        <f t="shared" si="137"/>
        <v>20.63428159812312</v>
      </c>
      <c r="BY97" s="13">
        <f t="shared" si="137"/>
        <v>21.440151024163214</v>
      </c>
      <c r="BZ97" s="13">
        <f t="shared" si="137"/>
        <v>22.876030158079054</v>
      </c>
      <c r="CA97" s="13">
        <f t="shared" si="137"/>
        <v>22.255139773603414</v>
      </c>
      <c r="CB97" s="13">
        <f t="shared" si="137"/>
        <v>22.38318292004891</v>
      </c>
      <c r="CC97" s="13">
        <f t="shared" si="137"/>
        <v>21.677150101993146</v>
      </c>
      <c r="CD97" s="13">
        <f t="shared" si="137"/>
        <v>21.631011523663972</v>
      </c>
      <c r="CE97" s="13">
        <f t="shared" si="137"/>
        <v>21.65974102912411</v>
      </c>
      <c r="CF97" s="13">
        <f t="shared" si="137"/>
        <v>21.666765145853919</v>
      </c>
      <c r="CG97" s="100">
        <f t="shared" si="137"/>
        <v>21.648076651168392</v>
      </c>
      <c r="CH97" s="13">
        <f t="shared" si="137"/>
        <v>21.659272407826045</v>
      </c>
      <c r="CI97" s="13">
        <f t="shared" si="137"/>
        <v>21.699993444764626</v>
      </c>
      <c r="CJ97" s="13">
        <f t="shared" si="137"/>
        <v>22.518971947838121</v>
      </c>
      <c r="CK97" s="13">
        <f t="shared" si="137"/>
        <v>23.393734913076859</v>
      </c>
      <c r="CL97" s="13">
        <f t="shared" ref="CL97:CS97" si="138">IFERROR(CL27/CL75,"")</f>
        <v>24.939831749987437</v>
      </c>
      <c r="CM97" s="13">
        <f t="shared" si="138"/>
        <v>24.272963050480158</v>
      </c>
      <c r="CN97" s="13">
        <f t="shared" si="138"/>
        <v>24.410703788198511</v>
      </c>
      <c r="CO97" s="13">
        <f t="shared" si="138"/>
        <v>23.649813842568996</v>
      </c>
      <c r="CP97" s="13">
        <f t="shared" si="138"/>
        <v>23.598819465069898</v>
      </c>
      <c r="CQ97" s="13">
        <f t="shared" si="138"/>
        <v>23.606754404324946</v>
      </c>
      <c r="CR97" s="13">
        <f t="shared" si="138"/>
        <v>23.637456379954422</v>
      </c>
      <c r="CS97" s="100">
        <f t="shared" si="138"/>
        <v>23.618496010817282</v>
      </c>
    </row>
    <row r="98" spans="1:97" s="13" customFormat="1" x14ac:dyDescent="0.25">
      <c r="A98" s="13" t="s">
        <v>2</v>
      </c>
      <c r="B98" s="13">
        <f t="shared" si="120"/>
        <v>14.244923076923076</v>
      </c>
      <c r="C98" s="13">
        <f t="shared" ref="C98:Y98" si="139">IFERROR(C28/C76,"")</f>
        <v>19.196199999999997</v>
      </c>
      <c r="D98" s="13">
        <f t="shared" si="139"/>
        <v>25.099384615384615</v>
      </c>
      <c r="E98" s="13">
        <f t="shared" si="139"/>
        <v>20.727619047619051</v>
      </c>
      <c r="F98" s="13">
        <f t="shared" si="139"/>
        <v>11.367197674418604</v>
      </c>
      <c r="G98" s="13">
        <f t="shared" si="139"/>
        <v>23.063701030927835</v>
      </c>
      <c r="H98" s="13">
        <f t="shared" si="139"/>
        <v>19.34801886792453</v>
      </c>
      <c r="I98" s="13">
        <f t="shared" si="139"/>
        <v>18.10702479338843</v>
      </c>
      <c r="J98" s="13">
        <f t="shared" si="139"/>
        <v>36.527242857142859</v>
      </c>
      <c r="K98" s="13">
        <f t="shared" si="139"/>
        <v>-8.5061955307262558</v>
      </c>
      <c r="L98" s="13">
        <f t="shared" si="139"/>
        <v>17.967310000000001</v>
      </c>
      <c r="M98" s="100">
        <f t="shared" si="139"/>
        <v>23.5915044404973</v>
      </c>
      <c r="N98" s="271">
        <f t="shared" si="139"/>
        <v>15.620685393258427</v>
      </c>
      <c r="O98" s="271">
        <f t="shared" si="139"/>
        <v>29.54078947368421</v>
      </c>
      <c r="P98" s="271">
        <f t="shared" si="139"/>
        <v>17.873385869565219</v>
      </c>
      <c r="Q98" s="271">
        <f t="shared" si="139"/>
        <v>14.394761061946902</v>
      </c>
      <c r="R98" s="271">
        <f t="shared" si="139"/>
        <v>18.74334965034965</v>
      </c>
      <c r="S98" s="271">
        <f t="shared" si="139"/>
        <v>15.425485239852398</v>
      </c>
      <c r="T98" s="271">
        <f t="shared" si="139"/>
        <v>15.309630573248409</v>
      </c>
      <c r="U98" s="271">
        <f t="shared" si="139"/>
        <v>19.093811827956991</v>
      </c>
      <c r="V98" s="13">
        <f t="shared" si="139"/>
        <v>16.193139616055845</v>
      </c>
      <c r="W98" s="13">
        <f t="shared" si="139"/>
        <v>21.071503198294241</v>
      </c>
      <c r="X98" s="13">
        <f t="shared" si="139"/>
        <v>15.918067323481115</v>
      </c>
      <c r="Y98" s="100">
        <f t="shared" si="139"/>
        <v>21.330109725685819</v>
      </c>
      <c r="Z98" s="13">
        <f t="shared" ref="Z98:CK98" si="140">IFERROR(Z28/Z76,"")</f>
        <v>19.774513605442177</v>
      </c>
      <c r="AA98" s="13">
        <f t="shared" si="140"/>
        <v>17.623847761194028</v>
      </c>
      <c r="AB98" s="13">
        <f t="shared" si="140"/>
        <v>17.462570806100221</v>
      </c>
      <c r="AC98" s="13">
        <f t="shared" si="140"/>
        <v>17.76173913043478</v>
      </c>
      <c r="AD98" s="13">
        <f t="shared" si="140"/>
        <v>19.874166666666664</v>
      </c>
      <c r="AE98" s="13">
        <f t="shared" si="140"/>
        <v>20.181092636579571</v>
      </c>
      <c r="AF98" s="13">
        <f t="shared" si="140"/>
        <v>24.10417112299465</v>
      </c>
      <c r="AG98" s="13">
        <f t="shared" si="140"/>
        <v>23.494913803556713</v>
      </c>
      <c r="AH98" s="13">
        <f t="shared" si="140"/>
        <v>23.412172261135535</v>
      </c>
      <c r="AI98" s="13">
        <f t="shared" si="140"/>
        <v>23.366620502823835</v>
      </c>
      <c r="AJ98" s="13">
        <f t="shared" si="140"/>
        <v>23.355831930449067</v>
      </c>
      <c r="AK98" s="100">
        <f t="shared" si="140"/>
        <v>23.298503677370341</v>
      </c>
      <c r="AL98" s="13">
        <f t="shared" si="140"/>
        <v>21.791582551613249</v>
      </c>
      <c r="AM98" s="13">
        <f t="shared" si="140"/>
        <v>21.806721428652835</v>
      </c>
      <c r="AN98" s="13">
        <f t="shared" si="140"/>
        <v>22.268366059405391</v>
      </c>
      <c r="AO98" s="13">
        <f t="shared" si="140"/>
        <v>22.002934850379301</v>
      </c>
      <c r="AP98" s="13">
        <f t="shared" si="140"/>
        <v>22.244081513096255</v>
      </c>
      <c r="AQ98" s="13">
        <f t="shared" si="140"/>
        <v>22.266247430970996</v>
      </c>
      <c r="AR98" s="13">
        <f t="shared" si="140"/>
        <v>22.610504309264705</v>
      </c>
      <c r="AS98" s="13">
        <f t="shared" si="140"/>
        <v>22.310999033565988</v>
      </c>
      <c r="AT98" s="13">
        <f t="shared" si="140"/>
        <v>22.264951906732794</v>
      </c>
      <c r="AU98" s="13">
        <f t="shared" si="140"/>
        <v>22.298512442677112</v>
      </c>
      <c r="AV98" s="13">
        <f t="shared" si="140"/>
        <v>22.308492906951184</v>
      </c>
      <c r="AW98" s="100">
        <f t="shared" si="140"/>
        <v>22.263630238275038</v>
      </c>
      <c r="AX98" s="13">
        <f t="shared" si="140"/>
        <v>23.053478009237693</v>
      </c>
      <c r="AY98" s="13">
        <f t="shared" si="140"/>
        <v>23.053965958172025</v>
      </c>
      <c r="AZ98" s="13">
        <f t="shared" si="140"/>
        <v>23.538031710758879</v>
      </c>
      <c r="BA98" s="13">
        <f t="shared" si="140"/>
        <v>23.232845293196302</v>
      </c>
      <c r="BB98" s="13">
        <f t="shared" si="140"/>
        <v>23.466692906672684</v>
      </c>
      <c r="BC98" s="13">
        <f t="shared" si="140"/>
        <v>23.562100762263576</v>
      </c>
      <c r="BD98" s="13">
        <f t="shared" si="140"/>
        <v>23.927561975816573</v>
      </c>
      <c r="BE98" s="13">
        <f t="shared" si="140"/>
        <v>23.628906212672526</v>
      </c>
      <c r="BF98" s="13">
        <f t="shared" si="140"/>
        <v>23.596663525215131</v>
      </c>
      <c r="BG98" s="13">
        <f t="shared" si="140"/>
        <v>23.640679130248262</v>
      </c>
      <c r="BH98" s="13">
        <f t="shared" si="140"/>
        <v>23.638749050411359</v>
      </c>
      <c r="BI98" s="100">
        <f t="shared" si="140"/>
        <v>23.604305289697677</v>
      </c>
      <c r="BJ98" s="13">
        <f t="shared" si="140"/>
        <v>24.613605699421317</v>
      </c>
      <c r="BK98" s="13">
        <f t="shared" si="140"/>
        <v>24.578322051444694</v>
      </c>
      <c r="BL98" s="13">
        <f t="shared" si="140"/>
        <v>25.079735636168476</v>
      </c>
      <c r="BM98" s="13">
        <f t="shared" si="140"/>
        <v>24.706404752379914</v>
      </c>
      <c r="BN98" s="13">
        <f t="shared" si="140"/>
        <v>24.912164762450214</v>
      </c>
      <c r="BO98" s="13">
        <f t="shared" si="140"/>
        <v>24.970814866709631</v>
      </c>
      <c r="BP98" s="13">
        <f t="shared" si="140"/>
        <v>25.306410367574497</v>
      </c>
      <c r="BQ98" s="13">
        <f t="shared" si="140"/>
        <v>24.987582579304622</v>
      </c>
      <c r="BR98" s="13">
        <f t="shared" si="140"/>
        <v>24.963966378048546</v>
      </c>
      <c r="BS98" s="13">
        <f t="shared" si="140"/>
        <v>24.982102577474155</v>
      </c>
      <c r="BT98" s="13">
        <f t="shared" si="140"/>
        <v>24.988905206313003</v>
      </c>
      <c r="BU98" s="100">
        <f t="shared" si="140"/>
        <v>24.953576498056208</v>
      </c>
      <c r="BV98" s="13">
        <f t="shared" si="140"/>
        <v>26.524600036580591</v>
      </c>
      <c r="BW98" s="13">
        <f t="shared" si="140"/>
        <v>26.505290326164484</v>
      </c>
      <c r="BX98" s="13">
        <f t="shared" si="140"/>
        <v>27.060020356124536</v>
      </c>
      <c r="BY98" s="13">
        <f t="shared" si="140"/>
        <v>26.67762499948233</v>
      </c>
      <c r="BZ98" s="13">
        <f t="shared" si="140"/>
        <v>26.93377583727764</v>
      </c>
      <c r="CA98" s="13">
        <f t="shared" si="140"/>
        <v>27.006324643925883</v>
      </c>
      <c r="CB98" s="13">
        <f t="shared" si="140"/>
        <v>27.374483854940404</v>
      </c>
      <c r="CC98" s="13">
        <f t="shared" si="140"/>
        <v>27.016329772565875</v>
      </c>
      <c r="CD98" s="13">
        <f t="shared" si="140"/>
        <v>26.982932582977703</v>
      </c>
      <c r="CE98" s="13">
        <f t="shared" si="140"/>
        <v>26.999462394201611</v>
      </c>
      <c r="CF98" s="13">
        <f t="shared" si="140"/>
        <v>26.996156893491793</v>
      </c>
      <c r="CG98" s="100">
        <f t="shared" si="140"/>
        <v>26.94870423217602</v>
      </c>
      <c r="CH98" s="13">
        <f t="shared" si="140"/>
        <v>28.90522198007913</v>
      </c>
      <c r="CI98" s="13">
        <f t="shared" si="140"/>
        <v>28.881256352199355</v>
      </c>
      <c r="CJ98" s="13">
        <f t="shared" si="140"/>
        <v>29.483493836880228</v>
      </c>
      <c r="CK98" s="13">
        <f t="shared" si="140"/>
        <v>29.0730395258519</v>
      </c>
      <c r="CL98" s="13">
        <f t="shared" ref="CL98:CS98" si="141">IFERROR(CL28/CL76,"")</f>
        <v>29.35211160229289</v>
      </c>
      <c r="CM98" s="13">
        <f t="shared" si="141"/>
        <v>29.431781851937544</v>
      </c>
      <c r="CN98" s="13">
        <f t="shared" si="141"/>
        <v>29.841534619763504</v>
      </c>
      <c r="CO98" s="13">
        <f t="shared" si="141"/>
        <v>29.451653838150769</v>
      </c>
      <c r="CP98" s="13">
        <f t="shared" si="141"/>
        <v>29.415482470437251</v>
      </c>
      <c r="CQ98" s="13">
        <f t="shared" si="141"/>
        <v>29.417385439124931</v>
      </c>
      <c r="CR98" s="13">
        <f t="shared" si="141"/>
        <v>29.43040876197227</v>
      </c>
      <c r="CS98" s="100">
        <f t="shared" si="141"/>
        <v>29.378854320629141</v>
      </c>
    </row>
    <row r="99" spans="1:97" s="14" customFormat="1" x14ac:dyDescent="0.25">
      <c r="A99" s="14" t="s">
        <v>3</v>
      </c>
      <c r="B99" s="14">
        <f t="shared" si="120"/>
        <v>15.032668109668109</v>
      </c>
      <c r="C99" s="14">
        <f t="shared" ref="C99:Y99" si="142">IFERROR(C29/C77,"")</f>
        <v>15.311348561759726</v>
      </c>
      <c r="D99" s="14">
        <f t="shared" si="142"/>
        <v>19.795642708333332</v>
      </c>
      <c r="E99" s="14">
        <f t="shared" si="142"/>
        <v>21.077335101679925</v>
      </c>
      <c r="F99" s="14">
        <f t="shared" si="142"/>
        <v>16.2467263986014</v>
      </c>
      <c r="G99" s="14">
        <f t="shared" si="142"/>
        <v>20.107368924889538</v>
      </c>
      <c r="H99" s="14">
        <f t="shared" si="142"/>
        <v>19.931313310580201</v>
      </c>
      <c r="I99" s="14">
        <f t="shared" si="142"/>
        <v>15.959536562203228</v>
      </c>
      <c r="J99" s="14">
        <f t="shared" si="142"/>
        <v>19.409354468297551</v>
      </c>
      <c r="K99" s="14">
        <f t="shared" si="142"/>
        <v>16.709336794289417</v>
      </c>
      <c r="L99" s="14">
        <f t="shared" si="142"/>
        <v>16.513942426584251</v>
      </c>
      <c r="M99" s="101">
        <f t="shared" si="142"/>
        <v>19.870605720122569</v>
      </c>
      <c r="N99" s="284">
        <f t="shared" si="142"/>
        <v>16.047856249999999</v>
      </c>
      <c r="O99" s="284">
        <f t="shared" si="142"/>
        <v>17.109705590062077</v>
      </c>
      <c r="P99" s="284">
        <f t="shared" si="142"/>
        <v>17.897929842931934</v>
      </c>
      <c r="Q99" s="284">
        <f t="shared" si="142"/>
        <v>20.842603378378385</v>
      </c>
      <c r="R99" s="284">
        <f t="shared" si="142"/>
        <v>17.541184423676011</v>
      </c>
      <c r="S99" s="284">
        <f t="shared" si="142"/>
        <v>15.312570806100243</v>
      </c>
      <c r="T99" s="284">
        <f t="shared" si="142"/>
        <v>16.966228377614478</v>
      </c>
      <c r="U99" s="284">
        <f t="shared" si="142"/>
        <v>16.020025647472984</v>
      </c>
      <c r="V99" s="14">
        <f t="shared" si="142"/>
        <v>16.349668721879709</v>
      </c>
      <c r="W99" s="14">
        <f t="shared" si="142"/>
        <v>18.3943677212288</v>
      </c>
      <c r="X99" s="14">
        <f t="shared" si="142"/>
        <v>18.358413743479073</v>
      </c>
      <c r="Y99" s="101">
        <f t="shared" si="142"/>
        <v>19.704674442398264</v>
      </c>
      <c r="Z99" s="14">
        <f t="shared" ref="Z99:CK99" si="143">IFERROR(Z29/Z77,"")</f>
        <v>18.599565312046444</v>
      </c>
      <c r="AA99" s="14">
        <f t="shared" si="143"/>
        <v>20.509494396664078</v>
      </c>
      <c r="AB99" s="14">
        <f t="shared" si="143"/>
        <v>18.44506842539159</v>
      </c>
      <c r="AC99" s="14">
        <f t="shared" si="143"/>
        <v>22.547602339181285</v>
      </c>
      <c r="AD99" s="14">
        <f t="shared" si="143"/>
        <v>19.604169664836203</v>
      </c>
      <c r="AE99" s="14">
        <f t="shared" si="143"/>
        <v>21.492975206611575</v>
      </c>
      <c r="AF99" s="14">
        <f t="shared" si="143"/>
        <v>21.684979212521402</v>
      </c>
      <c r="AG99" s="14">
        <f t="shared" si="143"/>
        <v>20.973498284553813</v>
      </c>
      <c r="AH99" s="14">
        <f t="shared" si="143"/>
        <v>20.472468239662959</v>
      </c>
      <c r="AI99" s="14">
        <f t="shared" si="143"/>
        <v>20.829164991156098</v>
      </c>
      <c r="AJ99" s="14">
        <f t="shared" si="143"/>
        <v>20.724193330767861</v>
      </c>
      <c r="AK99" s="101">
        <f t="shared" si="143"/>
        <v>20.22484733586105</v>
      </c>
      <c r="AL99" s="14">
        <f t="shared" si="143"/>
        <v>20.161707124596145</v>
      </c>
      <c r="AM99" s="14">
        <f t="shared" si="143"/>
        <v>20.686160768804612</v>
      </c>
      <c r="AN99" s="14">
        <f t="shared" si="143"/>
        <v>18.073551044881835</v>
      </c>
      <c r="AO99" s="14">
        <f t="shared" si="143"/>
        <v>18.510506042608615</v>
      </c>
      <c r="AP99" s="14">
        <f t="shared" si="143"/>
        <v>18.750779963886551</v>
      </c>
      <c r="AQ99" s="14">
        <f t="shared" si="143"/>
        <v>18.150178073853478</v>
      </c>
      <c r="AR99" s="14">
        <f t="shared" si="143"/>
        <v>18.481156733889776</v>
      </c>
      <c r="AS99" s="14">
        <f t="shared" si="143"/>
        <v>18.290424977780301</v>
      </c>
      <c r="AT99" s="14">
        <f t="shared" si="143"/>
        <v>18.108690242816277</v>
      </c>
      <c r="AU99" s="14">
        <f t="shared" si="143"/>
        <v>18.249291706760438</v>
      </c>
      <c r="AV99" s="14">
        <f t="shared" si="143"/>
        <v>18.256077870497617</v>
      </c>
      <c r="AW99" s="101">
        <f t="shared" si="143"/>
        <v>18.228581921142041</v>
      </c>
      <c r="AX99" s="14">
        <f t="shared" si="143"/>
        <v>21.549582882098047</v>
      </c>
      <c r="AY99" s="14">
        <f t="shared" si="143"/>
        <v>21.999986250131375</v>
      </c>
      <c r="AZ99" s="14">
        <f t="shared" si="143"/>
        <v>19.083866043129479</v>
      </c>
      <c r="BA99" s="14">
        <f t="shared" si="143"/>
        <v>19.355421663270924</v>
      </c>
      <c r="BB99" s="14">
        <f t="shared" si="143"/>
        <v>19.678022392754769</v>
      </c>
      <c r="BC99" s="14">
        <f t="shared" si="143"/>
        <v>19.066521646203093</v>
      </c>
      <c r="BD99" s="14">
        <f t="shared" si="143"/>
        <v>19.360848704909568</v>
      </c>
      <c r="BE99" s="14">
        <f t="shared" si="143"/>
        <v>19.198949206532177</v>
      </c>
      <c r="BF99" s="14">
        <f t="shared" si="143"/>
        <v>19.114223714006876</v>
      </c>
      <c r="BG99" s="14">
        <f t="shared" si="143"/>
        <v>19.165344309190605</v>
      </c>
      <c r="BH99" s="14">
        <f t="shared" si="143"/>
        <v>19.183910068732899</v>
      </c>
      <c r="BI99" s="101">
        <f t="shared" si="143"/>
        <v>19.030574875262609</v>
      </c>
      <c r="BJ99" s="14">
        <f t="shared" si="143"/>
        <v>22.606402941330153</v>
      </c>
      <c r="BK99" s="14">
        <f t="shared" si="143"/>
        <v>23.094176510874863</v>
      </c>
      <c r="BL99" s="14">
        <f t="shared" si="143"/>
        <v>20.250441252977733</v>
      </c>
      <c r="BM99" s="14">
        <f t="shared" si="143"/>
        <v>20.613057780559437</v>
      </c>
      <c r="BN99" s="14">
        <f t="shared" si="143"/>
        <v>20.934692515543954</v>
      </c>
      <c r="BO99" s="14">
        <f t="shared" si="143"/>
        <v>20.330321552562864</v>
      </c>
      <c r="BP99" s="14">
        <f t="shared" si="143"/>
        <v>20.639718303203232</v>
      </c>
      <c r="BQ99" s="14">
        <f t="shared" si="143"/>
        <v>20.470288621106839</v>
      </c>
      <c r="BR99" s="14">
        <f t="shared" si="143"/>
        <v>20.430682320633004</v>
      </c>
      <c r="BS99" s="14">
        <f t="shared" si="143"/>
        <v>20.495344787333476</v>
      </c>
      <c r="BT99" s="14">
        <f t="shared" si="143"/>
        <v>20.51341321294851</v>
      </c>
      <c r="BU99" s="101">
        <f t="shared" si="143"/>
        <v>20.379942720577549</v>
      </c>
      <c r="BV99" s="14">
        <f t="shared" si="143"/>
        <v>24.565077339651388</v>
      </c>
      <c r="BW99" s="14">
        <f t="shared" si="143"/>
        <v>25.054508219106246</v>
      </c>
      <c r="BX99" s="14">
        <f t="shared" si="143"/>
        <v>22.008786095903954</v>
      </c>
      <c r="BY99" s="14">
        <f t="shared" si="143"/>
        <v>22.375049068472986</v>
      </c>
      <c r="BZ99" s="14">
        <f t="shared" si="143"/>
        <v>22.668838141569562</v>
      </c>
      <c r="CA99" s="14">
        <f t="shared" si="143"/>
        <v>22.075920741659015</v>
      </c>
      <c r="CB99" s="14">
        <f t="shared" si="143"/>
        <v>22.381471624631505</v>
      </c>
      <c r="CC99" s="14">
        <f t="shared" si="143"/>
        <v>22.155961059865</v>
      </c>
      <c r="CD99" s="14">
        <f t="shared" si="143"/>
        <v>22.10455366404495</v>
      </c>
      <c r="CE99" s="14">
        <f t="shared" si="143"/>
        <v>22.149057399473215</v>
      </c>
      <c r="CF99" s="14">
        <f t="shared" si="143"/>
        <v>22.138378107776457</v>
      </c>
      <c r="CG99" s="101">
        <f t="shared" si="143"/>
        <v>21.993621191370494</v>
      </c>
      <c r="CH99" s="14">
        <f t="shared" si="143"/>
        <v>26.691980993249597</v>
      </c>
      <c r="CI99" s="14">
        <f t="shared" si="143"/>
        <v>27.23346040869119</v>
      </c>
      <c r="CJ99" s="14">
        <f t="shared" si="143"/>
        <v>23.932796557468649</v>
      </c>
      <c r="CK99" s="14">
        <f t="shared" si="143"/>
        <v>24.340963648195689</v>
      </c>
      <c r="CL99" s="14">
        <f t="shared" ref="CL99:CS99" si="144">IFERROR(CL29/CL77,"")</f>
        <v>24.694114040969847</v>
      </c>
      <c r="CM99" s="14">
        <f t="shared" si="144"/>
        <v>24.024259301433535</v>
      </c>
      <c r="CN99" s="14">
        <f t="shared" si="144"/>
        <v>24.37410909485412</v>
      </c>
      <c r="CO99" s="14">
        <f t="shared" si="144"/>
        <v>24.125794448257718</v>
      </c>
      <c r="CP99" s="14">
        <f t="shared" si="144"/>
        <v>24.073740852679844</v>
      </c>
      <c r="CQ99" s="14">
        <f t="shared" si="144"/>
        <v>24.097197756837957</v>
      </c>
      <c r="CR99" s="14">
        <f t="shared" si="144"/>
        <v>24.121143553713715</v>
      </c>
      <c r="CS99" s="101">
        <f t="shared" si="144"/>
        <v>23.96898336533912</v>
      </c>
    </row>
    <row r="101" spans="1:97" s="4" customFormat="1" x14ac:dyDescent="0.25">
      <c r="A101"/>
      <c r="B101">
        <v>1</v>
      </c>
      <c r="C101" s="12">
        <v>2</v>
      </c>
      <c r="D101" s="12">
        <v>3</v>
      </c>
      <c r="E101" s="12">
        <v>4</v>
      </c>
      <c r="F101" s="12">
        <v>5</v>
      </c>
      <c r="G101" s="12">
        <v>6</v>
      </c>
      <c r="H101" s="12">
        <v>7</v>
      </c>
      <c r="I101" s="12">
        <v>8</v>
      </c>
      <c r="J101" s="12">
        <v>9</v>
      </c>
      <c r="K101" s="12">
        <v>10</v>
      </c>
      <c r="L101" s="12">
        <v>11</v>
      </c>
      <c r="M101" s="112">
        <v>12</v>
      </c>
      <c r="N101" s="266">
        <v>13</v>
      </c>
      <c r="O101" s="266">
        <v>14</v>
      </c>
      <c r="P101" s="266">
        <v>15</v>
      </c>
      <c r="Q101" s="266">
        <v>16</v>
      </c>
      <c r="R101" s="266">
        <v>17</v>
      </c>
      <c r="S101" s="266">
        <v>18</v>
      </c>
      <c r="T101" s="266">
        <v>19</v>
      </c>
      <c r="U101" s="266">
        <v>20</v>
      </c>
      <c r="V101" s="12">
        <v>21</v>
      </c>
      <c r="W101" s="12">
        <v>22</v>
      </c>
      <c r="X101" s="12">
        <v>23</v>
      </c>
      <c r="Y101" s="112">
        <v>24</v>
      </c>
      <c r="Z101" s="12">
        <v>25</v>
      </c>
      <c r="AA101" s="12">
        <v>26</v>
      </c>
      <c r="AB101" s="12">
        <v>27</v>
      </c>
      <c r="AC101" s="12">
        <v>28</v>
      </c>
      <c r="AD101" s="12">
        <v>29</v>
      </c>
      <c r="AE101" s="12">
        <v>30</v>
      </c>
      <c r="AF101" s="12">
        <v>31</v>
      </c>
      <c r="AG101" s="12">
        <v>32</v>
      </c>
      <c r="AH101" s="12">
        <v>33</v>
      </c>
      <c r="AI101" s="12">
        <v>34</v>
      </c>
      <c r="AJ101" s="12">
        <v>35</v>
      </c>
      <c r="AK101" s="112">
        <v>36</v>
      </c>
      <c r="AL101" s="12">
        <v>37</v>
      </c>
      <c r="AM101" s="12">
        <v>38</v>
      </c>
      <c r="AN101" s="12">
        <v>39</v>
      </c>
      <c r="AO101" s="12">
        <v>40</v>
      </c>
      <c r="AP101" s="12">
        <v>41</v>
      </c>
      <c r="AQ101" s="12">
        <v>42</v>
      </c>
      <c r="AR101" s="12">
        <v>43</v>
      </c>
      <c r="AS101" s="12">
        <v>44</v>
      </c>
      <c r="AT101" s="12">
        <v>45</v>
      </c>
      <c r="AU101" s="12">
        <v>46</v>
      </c>
      <c r="AV101" s="12">
        <v>47</v>
      </c>
      <c r="AW101" s="112">
        <v>48</v>
      </c>
      <c r="AX101" s="12">
        <v>49</v>
      </c>
      <c r="AY101" s="12">
        <v>50</v>
      </c>
      <c r="AZ101" s="12">
        <v>51</v>
      </c>
      <c r="BA101" s="12">
        <v>52</v>
      </c>
      <c r="BB101" s="12">
        <v>53</v>
      </c>
      <c r="BC101" s="12">
        <v>54</v>
      </c>
      <c r="BD101" s="12">
        <v>55</v>
      </c>
      <c r="BE101" s="12">
        <v>56</v>
      </c>
      <c r="BF101" s="12">
        <v>57</v>
      </c>
      <c r="BG101" s="12">
        <v>58</v>
      </c>
      <c r="BH101" s="12">
        <v>59</v>
      </c>
      <c r="BI101" s="112">
        <v>60</v>
      </c>
      <c r="BJ101" s="12">
        <v>61</v>
      </c>
      <c r="BK101" s="12">
        <v>62</v>
      </c>
      <c r="BL101" s="12">
        <v>63</v>
      </c>
      <c r="BM101" s="12">
        <v>64</v>
      </c>
      <c r="BN101" s="12">
        <v>65</v>
      </c>
      <c r="BO101" s="12">
        <v>66</v>
      </c>
      <c r="BP101" s="12">
        <v>67</v>
      </c>
      <c r="BQ101" s="12">
        <v>68</v>
      </c>
      <c r="BR101" s="12">
        <v>69</v>
      </c>
      <c r="BS101" s="12">
        <v>70</v>
      </c>
      <c r="BT101" s="12">
        <v>71</v>
      </c>
      <c r="BU101" s="112">
        <v>72</v>
      </c>
      <c r="BV101" s="12">
        <v>73</v>
      </c>
      <c r="BW101" s="12">
        <v>74</v>
      </c>
      <c r="BX101" s="12">
        <v>75</v>
      </c>
      <c r="BY101" s="12">
        <v>76</v>
      </c>
      <c r="BZ101" s="12">
        <v>77</v>
      </c>
      <c r="CA101" s="12">
        <v>78</v>
      </c>
      <c r="CB101" s="12">
        <v>79</v>
      </c>
      <c r="CC101" s="12">
        <v>80</v>
      </c>
      <c r="CD101" s="12">
        <v>81</v>
      </c>
      <c r="CE101" s="12">
        <v>82</v>
      </c>
      <c r="CF101" s="12">
        <v>83</v>
      </c>
      <c r="CG101" s="112">
        <v>84</v>
      </c>
      <c r="CH101" s="12">
        <v>85</v>
      </c>
      <c r="CI101" s="12">
        <v>86</v>
      </c>
      <c r="CJ101" s="12">
        <v>87</v>
      </c>
      <c r="CK101" s="12">
        <v>88</v>
      </c>
      <c r="CL101" s="12">
        <v>89</v>
      </c>
      <c r="CM101" s="12">
        <v>90</v>
      </c>
      <c r="CN101" s="12">
        <v>91</v>
      </c>
      <c r="CO101" s="12">
        <v>92</v>
      </c>
      <c r="CP101" s="12">
        <v>93</v>
      </c>
      <c r="CQ101" s="12">
        <v>94</v>
      </c>
      <c r="CR101" s="12">
        <v>95</v>
      </c>
      <c r="CS101" s="112">
        <v>96</v>
      </c>
    </row>
    <row r="102" spans="1:97" s="10" customFormat="1" x14ac:dyDescent="0.25">
      <c r="A102" s="2" t="s">
        <v>15</v>
      </c>
      <c r="B102" s="3">
        <f t="shared" ref="B102:BM102" si="145">B47</f>
        <v>42005</v>
      </c>
      <c r="C102" s="3">
        <f t="shared" si="145"/>
        <v>42036</v>
      </c>
      <c r="D102" s="3">
        <f t="shared" si="145"/>
        <v>42064</v>
      </c>
      <c r="E102" s="3">
        <f t="shared" si="145"/>
        <v>42095</v>
      </c>
      <c r="F102" s="3">
        <f t="shared" si="145"/>
        <v>42125</v>
      </c>
      <c r="G102" s="3">
        <f t="shared" si="145"/>
        <v>42156</v>
      </c>
      <c r="H102" s="3">
        <f t="shared" si="145"/>
        <v>42186</v>
      </c>
      <c r="I102" s="3">
        <f t="shared" si="145"/>
        <v>42217</v>
      </c>
      <c r="J102" s="3">
        <f t="shared" si="145"/>
        <v>42248</v>
      </c>
      <c r="K102" s="3">
        <f t="shared" si="145"/>
        <v>42278</v>
      </c>
      <c r="L102" s="3">
        <f t="shared" si="145"/>
        <v>42309</v>
      </c>
      <c r="M102" s="95">
        <f t="shared" si="145"/>
        <v>42339</v>
      </c>
      <c r="N102" s="276">
        <f t="shared" si="145"/>
        <v>42370</v>
      </c>
      <c r="O102" s="276">
        <f t="shared" si="145"/>
        <v>42401</v>
      </c>
      <c r="P102" s="276">
        <f t="shared" si="145"/>
        <v>42430</v>
      </c>
      <c r="Q102" s="276">
        <f t="shared" si="145"/>
        <v>42461</v>
      </c>
      <c r="R102" s="276">
        <f t="shared" si="145"/>
        <v>42491</v>
      </c>
      <c r="S102" s="276">
        <f t="shared" si="145"/>
        <v>42522</v>
      </c>
      <c r="T102" s="276">
        <f t="shared" si="145"/>
        <v>42552</v>
      </c>
      <c r="U102" s="276">
        <f t="shared" si="145"/>
        <v>42583</v>
      </c>
      <c r="V102" s="3">
        <f t="shared" si="145"/>
        <v>42614</v>
      </c>
      <c r="W102" s="3">
        <f t="shared" si="145"/>
        <v>42644</v>
      </c>
      <c r="X102" s="3">
        <f t="shared" si="145"/>
        <v>42675</v>
      </c>
      <c r="Y102" s="95">
        <f t="shared" si="145"/>
        <v>42705</v>
      </c>
      <c r="Z102" s="3">
        <f t="shared" si="145"/>
        <v>42752</v>
      </c>
      <c r="AA102" s="3">
        <f t="shared" si="145"/>
        <v>42783</v>
      </c>
      <c r="AB102" s="3">
        <f t="shared" si="145"/>
        <v>42811</v>
      </c>
      <c r="AC102" s="3">
        <f t="shared" si="145"/>
        <v>42842</v>
      </c>
      <c r="AD102" s="3">
        <f t="shared" si="145"/>
        <v>42872</v>
      </c>
      <c r="AE102" s="3">
        <f t="shared" si="145"/>
        <v>42903</v>
      </c>
      <c r="AF102" s="3">
        <f t="shared" si="145"/>
        <v>42933</v>
      </c>
      <c r="AG102" s="3">
        <f t="shared" si="145"/>
        <v>42964</v>
      </c>
      <c r="AH102" s="3">
        <f t="shared" si="145"/>
        <v>42995</v>
      </c>
      <c r="AI102" s="3">
        <f t="shared" si="145"/>
        <v>43025</v>
      </c>
      <c r="AJ102" s="3">
        <f t="shared" si="145"/>
        <v>43056</v>
      </c>
      <c r="AK102" s="95">
        <f t="shared" si="145"/>
        <v>43086</v>
      </c>
      <c r="AL102" s="3">
        <f t="shared" si="145"/>
        <v>43118</v>
      </c>
      <c r="AM102" s="3">
        <f t="shared" si="145"/>
        <v>43149</v>
      </c>
      <c r="AN102" s="3">
        <f t="shared" si="145"/>
        <v>43177</v>
      </c>
      <c r="AO102" s="3">
        <f t="shared" si="145"/>
        <v>43208</v>
      </c>
      <c r="AP102" s="3">
        <f t="shared" si="145"/>
        <v>43238</v>
      </c>
      <c r="AQ102" s="3">
        <f t="shared" si="145"/>
        <v>43269</v>
      </c>
      <c r="AR102" s="3">
        <f t="shared" si="145"/>
        <v>43299</v>
      </c>
      <c r="AS102" s="3">
        <f t="shared" si="145"/>
        <v>43330</v>
      </c>
      <c r="AT102" s="3">
        <f t="shared" si="145"/>
        <v>43361</v>
      </c>
      <c r="AU102" s="3">
        <f t="shared" si="145"/>
        <v>43391</v>
      </c>
      <c r="AV102" s="3">
        <f t="shared" si="145"/>
        <v>43422</v>
      </c>
      <c r="AW102" s="95">
        <f t="shared" si="145"/>
        <v>43452</v>
      </c>
      <c r="AX102" s="3">
        <f t="shared" si="145"/>
        <v>43483</v>
      </c>
      <c r="AY102" s="3">
        <f t="shared" si="145"/>
        <v>43514</v>
      </c>
      <c r="AZ102" s="3">
        <f t="shared" si="145"/>
        <v>43542</v>
      </c>
      <c r="BA102" s="3">
        <f t="shared" si="145"/>
        <v>43573</v>
      </c>
      <c r="BB102" s="3">
        <f t="shared" si="145"/>
        <v>43603</v>
      </c>
      <c r="BC102" s="3">
        <f t="shared" si="145"/>
        <v>43634</v>
      </c>
      <c r="BD102" s="3">
        <f t="shared" si="145"/>
        <v>43664</v>
      </c>
      <c r="BE102" s="3">
        <f t="shared" si="145"/>
        <v>43695</v>
      </c>
      <c r="BF102" s="3">
        <f t="shared" si="145"/>
        <v>43726</v>
      </c>
      <c r="BG102" s="3">
        <f t="shared" si="145"/>
        <v>43756</v>
      </c>
      <c r="BH102" s="3">
        <f t="shared" si="145"/>
        <v>43787</v>
      </c>
      <c r="BI102" s="95">
        <f t="shared" si="145"/>
        <v>43817</v>
      </c>
      <c r="BJ102" s="3">
        <f t="shared" si="145"/>
        <v>43848</v>
      </c>
      <c r="BK102" s="3">
        <f t="shared" si="145"/>
        <v>43879</v>
      </c>
      <c r="BL102" s="3">
        <f t="shared" si="145"/>
        <v>43908</v>
      </c>
      <c r="BM102" s="3">
        <f t="shared" si="145"/>
        <v>43939</v>
      </c>
      <c r="BN102" s="3">
        <f t="shared" ref="BN102:CS102" si="146">BN47</f>
        <v>43969</v>
      </c>
      <c r="BO102" s="3">
        <f t="shared" si="146"/>
        <v>44000</v>
      </c>
      <c r="BP102" s="3">
        <f t="shared" si="146"/>
        <v>44030</v>
      </c>
      <c r="BQ102" s="3">
        <f t="shared" si="146"/>
        <v>44061</v>
      </c>
      <c r="BR102" s="3">
        <f t="shared" si="146"/>
        <v>44092</v>
      </c>
      <c r="BS102" s="3">
        <f t="shared" si="146"/>
        <v>44122</v>
      </c>
      <c r="BT102" s="3">
        <f t="shared" si="146"/>
        <v>44153</v>
      </c>
      <c r="BU102" s="95">
        <f t="shared" si="146"/>
        <v>44183</v>
      </c>
      <c r="BV102" s="3">
        <f t="shared" si="146"/>
        <v>44214</v>
      </c>
      <c r="BW102" s="3">
        <f t="shared" si="146"/>
        <v>44245</v>
      </c>
      <c r="BX102" s="3">
        <f t="shared" si="146"/>
        <v>44273</v>
      </c>
      <c r="BY102" s="3">
        <f t="shared" si="146"/>
        <v>44304</v>
      </c>
      <c r="BZ102" s="3">
        <f t="shared" si="146"/>
        <v>44334</v>
      </c>
      <c r="CA102" s="3">
        <f t="shared" si="146"/>
        <v>44365</v>
      </c>
      <c r="CB102" s="3">
        <f t="shared" si="146"/>
        <v>44395</v>
      </c>
      <c r="CC102" s="3">
        <f t="shared" si="146"/>
        <v>44426</v>
      </c>
      <c r="CD102" s="3">
        <f t="shared" si="146"/>
        <v>44457</v>
      </c>
      <c r="CE102" s="3">
        <f t="shared" si="146"/>
        <v>44487</v>
      </c>
      <c r="CF102" s="3">
        <f t="shared" si="146"/>
        <v>44518</v>
      </c>
      <c r="CG102" s="95">
        <f t="shared" si="146"/>
        <v>44548</v>
      </c>
      <c r="CH102" s="3">
        <f t="shared" si="146"/>
        <v>44579</v>
      </c>
      <c r="CI102" s="3">
        <f t="shared" si="146"/>
        <v>44610</v>
      </c>
      <c r="CJ102" s="3">
        <f t="shared" si="146"/>
        <v>44638</v>
      </c>
      <c r="CK102" s="3">
        <f t="shared" si="146"/>
        <v>44669</v>
      </c>
      <c r="CL102" s="3">
        <f t="shared" si="146"/>
        <v>44699</v>
      </c>
      <c r="CM102" s="3">
        <f t="shared" si="146"/>
        <v>44730</v>
      </c>
      <c r="CN102" s="3">
        <f t="shared" si="146"/>
        <v>44760</v>
      </c>
      <c r="CO102" s="3">
        <f t="shared" si="146"/>
        <v>44791</v>
      </c>
      <c r="CP102" s="3">
        <f t="shared" si="146"/>
        <v>44822</v>
      </c>
      <c r="CQ102" s="3">
        <f t="shared" si="146"/>
        <v>44852</v>
      </c>
      <c r="CR102" s="3">
        <f t="shared" si="146"/>
        <v>44883</v>
      </c>
      <c r="CS102" s="95">
        <f t="shared" si="146"/>
        <v>44913</v>
      </c>
    </row>
    <row r="103" spans="1:97" s="13" customFormat="1" x14ac:dyDescent="0.25">
      <c r="A103" s="13" t="s">
        <v>4</v>
      </c>
      <c r="B103" s="13">
        <f t="shared" ref="B103:R103" si="147">IFERROR(B22/B48,"")</f>
        <v>54.017394736842107</v>
      </c>
      <c r="C103" s="13">
        <f t="shared" si="147"/>
        <v>43.461533333333335</v>
      </c>
      <c r="D103" s="13">
        <f t="shared" si="147"/>
        <v>127.18039024390244</v>
      </c>
      <c r="E103" s="13">
        <f t="shared" si="147"/>
        <v>106.42266981132076</v>
      </c>
      <c r="F103" s="13">
        <f t="shared" si="147"/>
        <v>54.801550847457634</v>
      </c>
      <c r="G103" s="13">
        <f t="shared" si="147"/>
        <v>87.936388888888899</v>
      </c>
      <c r="H103" s="13">
        <f t="shared" si="147"/>
        <v>145.12564423076921</v>
      </c>
      <c r="I103" s="13">
        <f t="shared" si="147"/>
        <v>51.170319148936173</v>
      </c>
      <c r="J103" s="13">
        <f t="shared" si="147"/>
        <v>104.26973076923076</v>
      </c>
      <c r="K103" s="13">
        <f t="shared" si="147"/>
        <v>78.115229508196549</v>
      </c>
      <c r="L103" s="13">
        <f t="shared" si="147"/>
        <v>89.621194444444441</v>
      </c>
      <c r="M103" s="100">
        <f t="shared" si="147"/>
        <v>162.51691228070158</v>
      </c>
      <c r="N103" s="271">
        <f t="shared" si="147"/>
        <v>49.990866666666662</v>
      </c>
      <c r="O103" s="271">
        <f t="shared" si="147"/>
        <v>52.07670731707244</v>
      </c>
      <c r="P103" s="271">
        <f t="shared" si="147"/>
        <v>67.934153846153691</v>
      </c>
      <c r="Q103" s="271">
        <f t="shared" si="147"/>
        <v>130.46756862745099</v>
      </c>
      <c r="R103" s="271">
        <f t="shared" si="147"/>
        <v>71.221080000000001</v>
      </c>
      <c r="S103" s="271">
        <f t="shared" ref="S103:Y103" si="148">IFERROR(S22/S48,"")</f>
        <v>58.206382812500003</v>
      </c>
      <c r="T103" s="271">
        <f t="shared" si="148"/>
        <v>74.747</v>
      </c>
      <c r="U103" s="271">
        <f t="shared" si="148"/>
        <v>57.119563829787232</v>
      </c>
      <c r="V103" s="13">
        <f t="shared" si="148"/>
        <v>72.622431372549016</v>
      </c>
      <c r="W103" s="13">
        <f t="shared" si="148"/>
        <v>75.289095238095229</v>
      </c>
      <c r="X103" s="13">
        <f t="shared" si="148"/>
        <v>92.530130952380958</v>
      </c>
      <c r="Y103" s="100">
        <f t="shared" si="148"/>
        <v>135.99640196078431</v>
      </c>
      <c r="Z103" s="13">
        <f t="shared" ref="Z103:CK103" si="149">IFERROR(Z22/Z48,"")</f>
        <v>62.11212345679013</v>
      </c>
      <c r="AA103" s="13">
        <f t="shared" si="149"/>
        <v>93.894535000000104</v>
      </c>
      <c r="AB103" s="13">
        <f t="shared" si="149"/>
        <v>95.149150943396236</v>
      </c>
      <c r="AC103" s="13">
        <f t="shared" si="149"/>
        <v>51.457967213114756</v>
      </c>
      <c r="AD103" s="13">
        <f t="shared" si="149"/>
        <v>58.823665338645419</v>
      </c>
      <c r="AE103" s="13">
        <f t="shared" si="149"/>
        <v>74.312231759656655</v>
      </c>
      <c r="AF103" s="13">
        <f t="shared" si="149"/>
        <v>62.626460674157308</v>
      </c>
      <c r="AG103" s="13">
        <f t="shared" si="149"/>
        <v>63.606931230495164</v>
      </c>
      <c r="AH103" s="13">
        <f t="shared" si="149"/>
        <v>64.776178851886428</v>
      </c>
      <c r="AI103" s="13">
        <f t="shared" si="149"/>
        <v>60.865052526992145</v>
      </c>
      <c r="AJ103" s="13">
        <f t="shared" si="149"/>
        <v>64.191555041190796</v>
      </c>
      <c r="AK103" s="100">
        <f t="shared" si="149"/>
        <v>64.776178851886428</v>
      </c>
      <c r="AL103" s="13">
        <f t="shared" si="149"/>
        <v>71.534944634022835</v>
      </c>
      <c r="AM103" s="13">
        <f t="shared" si="149"/>
        <v>72.105832479835556</v>
      </c>
      <c r="AN103" s="13">
        <f t="shared" si="149"/>
        <v>81.290679139245881</v>
      </c>
      <c r="AO103" s="13">
        <f t="shared" si="149"/>
        <v>58.65590723720841</v>
      </c>
      <c r="AP103" s="13">
        <f t="shared" si="149"/>
        <v>67.706665863020078</v>
      </c>
      <c r="AQ103" s="13">
        <f t="shared" si="149"/>
        <v>94.72357754854157</v>
      </c>
      <c r="AR103" s="13">
        <f t="shared" si="149"/>
        <v>79.045574729504892</v>
      </c>
      <c r="AS103" s="13">
        <f t="shared" si="149"/>
        <v>83.951180094986597</v>
      </c>
      <c r="AT103" s="13">
        <f t="shared" si="149"/>
        <v>84.852704027241884</v>
      </c>
      <c r="AU103" s="13">
        <f t="shared" si="149"/>
        <v>80.180032171525951</v>
      </c>
      <c r="AV103" s="13">
        <f t="shared" si="149"/>
        <v>84.497481532828985</v>
      </c>
      <c r="AW103" s="100">
        <f t="shared" si="149"/>
        <v>94.408770384585296</v>
      </c>
      <c r="AX103" s="13">
        <f t="shared" si="149"/>
        <v>80.533223458223176</v>
      </c>
      <c r="AY103" s="13">
        <f t="shared" si="149"/>
        <v>81.606274659017743</v>
      </c>
      <c r="AZ103" s="13">
        <f t="shared" si="149"/>
        <v>92.665313499331688</v>
      </c>
      <c r="BA103" s="13">
        <f t="shared" si="149"/>
        <v>66.318859013380418</v>
      </c>
      <c r="BB103" s="13">
        <f t="shared" si="149"/>
        <v>76.234940054581116</v>
      </c>
      <c r="BC103" s="13">
        <f t="shared" si="149"/>
        <v>104.61979406276866</v>
      </c>
      <c r="BD103" s="13">
        <f t="shared" si="149"/>
        <v>89.1510240310283</v>
      </c>
      <c r="BE103" s="13">
        <f t="shared" si="149"/>
        <v>93.696308585033066</v>
      </c>
      <c r="BF103" s="13">
        <f t="shared" si="149"/>
        <v>94.8969270029244</v>
      </c>
      <c r="BG103" s="13">
        <f t="shared" si="149"/>
        <v>89.597522153200529</v>
      </c>
      <c r="BH103" s="13">
        <f t="shared" si="149"/>
        <v>94.442927753309576</v>
      </c>
      <c r="BI103" s="100">
        <f t="shared" si="149"/>
        <v>94.866932022977551</v>
      </c>
      <c r="BJ103" s="13">
        <f t="shared" si="149"/>
        <v>86.980080731114938</v>
      </c>
      <c r="BK103" s="13">
        <f t="shared" si="149"/>
        <v>88.515493157433468</v>
      </c>
      <c r="BL103" s="13">
        <f t="shared" si="149"/>
        <v>99.844187885319059</v>
      </c>
      <c r="BM103" s="13">
        <f t="shared" si="149"/>
        <v>71.462343621465166</v>
      </c>
      <c r="BN103" s="13">
        <f t="shared" si="149"/>
        <v>82.567423833388432</v>
      </c>
      <c r="BO103" s="13">
        <f t="shared" si="149"/>
        <v>112.73952450565235</v>
      </c>
      <c r="BP103" s="13">
        <f t="shared" si="149"/>
        <v>96.771926743945016</v>
      </c>
      <c r="BQ103" s="13">
        <f t="shared" si="149"/>
        <v>101.40882869394095</v>
      </c>
      <c r="BR103" s="13">
        <f t="shared" si="149"/>
        <v>102.98993054587073</v>
      </c>
      <c r="BS103" s="13">
        <f t="shared" si="149"/>
        <v>97.221315694434551</v>
      </c>
      <c r="BT103" s="13">
        <f t="shared" si="149"/>
        <v>102.48285339457671</v>
      </c>
      <c r="BU103" s="100">
        <f t="shared" si="149"/>
        <v>102.95355769778675</v>
      </c>
      <c r="BV103" s="13">
        <f t="shared" si="149"/>
        <v>96.863099279690616</v>
      </c>
      <c r="BW103" s="13">
        <f t="shared" si="149"/>
        <v>98.877936611586236</v>
      </c>
      <c r="BX103" s="13">
        <f t="shared" si="149"/>
        <v>110.93728249880991</v>
      </c>
      <c r="BY103" s="13">
        <f t="shared" si="149"/>
        <v>79.239507972366212</v>
      </c>
      <c r="BZ103" s="13">
        <f t="shared" si="149"/>
        <v>92.44501214691158</v>
      </c>
      <c r="CA103" s="13">
        <f t="shared" si="149"/>
        <v>126.26492062103067</v>
      </c>
      <c r="CB103" s="13">
        <f t="shared" si="149"/>
        <v>108.4263548849414</v>
      </c>
      <c r="CC103" s="13">
        <f t="shared" si="149"/>
        <v>113.34150256157817</v>
      </c>
      <c r="CD103" s="13">
        <f t="shared" si="149"/>
        <v>115.13991275096996</v>
      </c>
      <c r="CE103" s="13">
        <f t="shared" si="149"/>
        <v>108.67837738727253</v>
      </c>
      <c r="CF103" s="13">
        <f t="shared" si="149"/>
        <v>114.42872725776523</v>
      </c>
      <c r="CG103" s="100">
        <f t="shared" si="149"/>
        <v>114.3283452733865</v>
      </c>
      <c r="CH103" s="13">
        <f t="shared" si="149"/>
        <v>109.89516143977401</v>
      </c>
      <c r="CI103" s="13">
        <f t="shared" si="149"/>
        <v>112.41589488733371</v>
      </c>
      <c r="CJ103" s="13">
        <f t="shared" si="149"/>
        <v>125.26586351498852</v>
      </c>
      <c r="CK103" s="13">
        <f t="shared" si="149"/>
        <v>89.319619381578434</v>
      </c>
      <c r="CL103" s="13">
        <f t="shared" ref="CL103:CS103" si="150">IFERROR(CL22/CL48,"")</f>
        <v>104.845063966784</v>
      </c>
      <c r="CM103" s="13">
        <f t="shared" si="150"/>
        <v>142.89116463146863</v>
      </c>
      <c r="CN103" s="13">
        <f t="shared" si="150"/>
        <v>123.24541916376216</v>
      </c>
      <c r="CO103" s="13">
        <f t="shared" si="150"/>
        <v>128.634051368591</v>
      </c>
      <c r="CP103" s="13">
        <f t="shared" si="150"/>
        <v>130.72467874302603</v>
      </c>
      <c r="CQ103" s="13">
        <f t="shared" si="150"/>
        <v>123.05899534941965</v>
      </c>
      <c r="CR103" s="13">
        <f t="shared" si="150"/>
        <v>129.89305371352046</v>
      </c>
      <c r="CS103" s="100">
        <f t="shared" si="150"/>
        <v>129.75008184369142</v>
      </c>
    </row>
    <row r="104" spans="1:97" s="13" customFormat="1" x14ac:dyDescent="0.25">
      <c r="A104" s="13" t="s">
        <v>5</v>
      </c>
      <c r="B104" s="13">
        <f t="shared" ref="B104:R104" si="151">IFERROR(B23/B49,"")</f>
        <v>18.155819672131148</v>
      </c>
      <c r="C104" s="13">
        <f t="shared" si="151"/>
        <v>15.772930555555556</v>
      </c>
      <c r="D104" s="13">
        <f t="shared" si="151"/>
        <v>20.703846428571428</v>
      </c>
      <c r="E104" s="13">
        <f t="shared" si="151"/>
        <v>29.755765060240964</v>
      </c>
      <c r="F104" s="13">
        <f t="shared" si="151"/>
        <v>20.337122641509435</v>
      </c>
      <c r="G104" s="13">
        <f t="shared" si="151"/>
        <v>19.268004878048778</v>
      </c>
      <c r="H104" s="13">
        <f t="shared" si="151"/>
        <v>18.808219008264462</v>
      </c>
      <c r="I104" s="13">
        <f t="shared" si="151"/>
        <v>16.963422857142859</v>
      </c>
      <c r="J104" s="13">
        <f t="shared" si="151"/>
        <v>23.866791821561335</v>
      </c>
      <c r="K104" s="13">
        <f t="shared" si="151"/>
        <v>19.062663366336636</v>
      </c>
      <c r="L104" s="13">
        <f t="shared" si="151"/>
        <v>23.947438829787313</v>
      </c>
      <c r="M104" s="100">
        <f t="shared" si="151"/>
        <v>32.393427536231883</v>
      </c>
      <c r="N104" s="271">
        <f t="shared" si="151"/>
        <v>23.190661016949154</v>
      </c>
      <c r="O104" s="271">
        <f t="shared" si="151"/>
        <v>17.472952380952382</v>
      </c>
      <c r="P104" s="271">
        <f t="shared" si="151"/>
        <v>30.34328571428572</v>
      </c>
      <c r="Q104" s="271">
        <f t="shared" si="151"/>
        <v>30.527061475409877</v>
      </c>
      <c r="R104" s="271">
        <f t="shared" si="151"/>
        <v>20.451511705685618</v>
      </c>
      <c r="S104" s="271">
        <f t="shared" ref="S104:Y104" si="152">IFERROR(S23/S49,"")</f>
        <v>21.992689236111232</v>
      </c>
      <c r="T104" s="271">
        <f t="shared" si="152"/>
        <v>18.333493036211728</v>
      </c>
      <c r="U104" s="271">
        <f t="shared" si="152"/>
        <v>19.515100244498825</v>
      </c>
      <c r="V104" s="13">
        <f t="shared" si="152"/>
        <v>24.580777075812364</v>
      </c>
      <c r="W104" s="13">
        <f t="shared" si="152"/>
        <v>19.578735023041521</v>
      </c>
      <c r="X104" s="13">
        <f t="shared" si="152"/>
        <v>27.606658476658602</v>
      </c>
      <c r="Y104" s="100">
        <f t="shared" si="152"/>
        <v>26.53111886304924</v>
      </c>
      <c r="Z104" s="13">
        <f t="shared" ref="Z104:CK104" si="153">IFERROR(Z23/Z49,"")</f>
        <v>25.13201875</v>
      </c>
      <c r="AA104" s="13">
        <f t="shared" si="153"/>
        <v>18.038270769230799</v>
      </c>
      <c r="AB104" s="13">
        <f t="shared" si="153"/>
        <v>24.316463620981384</v>
      </c>
      <c r="AC104" s="13">
        <f t="shared" si="153"/>
        <v>23.159108695652172</v>
      </c>
      <c r="AD104" s="13">
        <f t="shared" si="153"/>
        <v>22.639137529137532</v>
      </c>
      <c r="AE104" s="13">
        <f t="shared" si="153"/>
        <v>20.968172866520788</v>
      </c>
      <c r="AF104" s="13">
        <f t="shared" si="153"/>
        <v>21.588407766990294</v>
      </c>
      <c r="AG104" s="13">
        <f t="shared" si="153"/>
        <v>22.01163831647758</v>
      </c>
      <c r="AH104" s="13">
        <f t="shared" si="153"/>
        <v>22.990035206356538</v>
      </c>
      <c r="AI104" s="13">
        <f t="shared" si="153"/>
        <v>21.230167618887048</v>
      </c>
      <c r="AJ104" s="13">
        <f t="shared" si="153"/>
        <v>22.070671177384902</v>
      </c>
      <c r="AK104" s="100">
        <f t="shared" si="153"/>
        <v>22.997793420118793</v>
      </c>
      <c r="AL104" s="13">
        <f t="shared" si="153"/>
        <v>27.165201993845184</v>
      </c>
      <c r="AM104" s="13">
        <f t="shared" si="153"/>
        <v>19.452225767692703</v>
      </c>
      <c r="AN104" s="13">
        <f t="shared" si="153"/>
        <v>24.121335130929307</v>
      </c>
      <c r="AO104" s="13">
        <f t="shared" si="153"/>
        <v>23.112142612981526</v>
      </c>
      <c r="AP104" s="13">
        <f t="shared" si="153"/>
        <v>23.069414142408561</v>
      </c>
      <c r="AQ104" s="13">
        <f t="shared" si="153"/>
        <v>21.979956343492098</v>
      </c>
      <c r="AR104" s="13">
        <f t="shared" si="153"/>
        <v>22.73426481823719</v>
      </c>
      <c r="AS104" s="13">
        <f t="shared" si="153"/>
        <v>23.290852305715713</v>
      </c>
      <c r="AT104" s="13">
        <f t="shared" si="153"/>
        <v>24.351406020776807</v>
      </c>
      <c r="AU104" s="13">
        <f t="shared" si="153"/>
        <v>22.812130952637197</v>
      </c>
      <c r="AV104" s="13">
        <f t="shared" si="153"/>
        <v>23.565826042835745</v>
      </c>
      <c r="AW104" s="100">
        <f t="shared" si="153"/>
        <v>24.498117507863711</v>
      </c>
      <c r="AX104" s="13">
        <f t="shared" si="153"/>
        <v>29.877050723060169</v>
      </c>
      <c r="AY104" s="13">
        <f t="shared" si="153"/>
        <v>21.42977575909417</v>
      </c>
      <c r="AZ104" s="13">
        <f t="shared" si="153"/>
        <v>26.640644523153803</v>
      </c>
      <c r="BA104" s="13">
        <f t="shared" si="153"/>
        <v>25.149859557481928</v>
      </c>
      <c r="BB104" s="13">
        <f t="shared" si="153"/>
        <v>25.470185880376967</v>
      </c>
      <c r="BC104" s="13">
        <f t="shared" si="153"/>
        <v>24.153455507142585</v>
      </c>
      <c r="BD104" s="13">
        <f t="shared" si="153"/>
        <v>25.077117557676033</v>
      </c>
      <c r="BE104" s="13">
        <f t="shared" si="153"/>
        <v>25.459731368376531</v>
      </c>
      <c r="BF104" s="13">
        <f t="shared" si="153"/>
        <v>26.597555958727625</v>
      </c>
      <c r="BG104" s="13">
        <f t="shared" si="153"/>
        <v>24.640169078007876</v>
      </c>
      <c r="BH104" s="13">
        <f t="shared" si="153"/>
        <v>25.728812086978376</v>
      </c>
      <c r="BI104" s="100">
        <f t="shared" si="153"/>
        <v>26.883843747264947</v>
      </c>
      <c r="BJ104" s="13">
        <f t="shared" si="153"/>
        <v>32.523911175699347</v>
      </c>
      <c r="BK104" s="13">
        <f t="shared" si="153"/>
        <v>23.325553710573093</v>
      </c>
      <c r="BL104" s="13">
        <f t="shared" si="153"/>
        <v>28.898315952514587</v>
      </c>
      <c r="BM104" s="13">
        <f t="shared" si="153"/>
        <v>27.337688627908094</v>
      </c>
      <c r="BN104" s="13">
        <f t="shared" si="153"/>
        <v>27.598028888473195</v>
      </c>
      <c r="BO104" s="13">
        <f t="shared" si="153"/>
        <v>26.156521363450793</v>
      </c>
      <c r="BP104" s="13">
        <f t="shared" si="153"/>
        <v>27.204995924631657</v>
      </c>
      <c r="BQ104" s="13">
        <f t="shared" si="153"/>
        <v>27.680943866383323</v>
      </c>
      <c r="BR104" s="13">
        <f t="shared" si="153"/>
        <v>28.841876287558836</v>
      </c>
      <c r="BS104" s="13">
        <f t="shared" si="153"/>
        <v>26.798883306896855</v>
      </c>
      <c r="BT104" s="13">
        <f t="shared" si="153"/>
        <v>27.978777424123333</v>
      </c>
      <c r="BU104" s="100">
        <f t="shared" si="153"/>
        <v>29.127544903075052</v>
      </c>
      <c r="BV104" s="13">
        <f t="shared" si="153"/>
        <v>36.429356859703795</v>
      </c>
      <c r="BW104" s="13">
        <f t="shared" si="153"/>
        <v>26.124242404996586</v>
      </c>
      <c r="BX104" s="13">
        <f t="shared" si="153"/>
        <v>32.278181046760963</v>
      </c>
      <c r="BY104" s="13">
        <f t="shared" si="153"/>
        <v>30.579687718896515</v>
      </c>
      <c r="BZ104" s="13">
        <f t="shared" si="153"/>
        <v>30.768470735411327</v>
      </c>
      <c r="CA104" s="13">
        <f t="shared" si="153"/>
        <v>29.191483532673793</v>
      </c>
      <c r="CB104" s="13">
        <f t="shared" si="153"/>
        <v>30.368639976938123</v>
      </c>
      <c r="CC104" s="13">
        <f t="shared" si="153"/>
        <v>30.963594359686599</v>
      </c>
      <c r="CD104" s="13">
        <f t="shared" si="153"/>
        <v>32.250037655606015</v>
      </c>
      <c r="CE104" s="13">
        <f t="shared" si="153"/>
        <v>29.971663079072318</v>
      </c>
      <c r="CF104" s="13">
        <f t="shared" si="153"/>
        <v>31.269065662207961</v>
      </c>
      <c r="CG104" s="100">
        <f t="shared" si="153"/>
        <v>32.544060301395398</v>
      </c>
      <c r="CH104" s="13">
        <f t="shared" si="153"/>
        <v>41.299920609068529</v>
      </c>
      <c r="CI104" s="13">
        <f t="shared" si="153"/>
        <v>29.689828581817448</v>
      </c>
      <c r="CJ104" s="13">
        <f t="shared" si="153"/>
        <v>36.419433045861851</v>
      </c>
      <c r="CK104" s="13">
        <f t="shared" si="153"/>
        <v>34.544152519250495</v>
      </c>
      <c r="CL104" s="13">
        <f t="shared" ref="CL104:CS104" si="154">IFERROR(CL23/CL49,"")</f>
        <v>34.73760670340701</v>
      </c>
      <c r="CM104" s="13">
        <f t="shared" si="154"/>
        <v>32.90736349393682</v>
      </c>
      <c r="CN104" s="13">
        <f t="shared" si="154"/>
        <v>34.330727468270595</v>
      </c>
      <c r="CO104" s="13">
        <f t="shared" si="154"/>
        <v>35.016385992117527</v>
      </c>
      <c r="CP104" s="13">
        <f t="shared" si="154"/>
        <v>36.471640184468228</v>
      </c>
      <c r="CQ104" s="13">
        <f t="shared" si="154"/>
        <v>33.837962255981601</v>
      </c>
      <c r="CR104" s="13">
        <f t="shared" si="154"/>
        <v>35.359900231154256</v>
      </c>
      <c r="CS104" s="100">
        <f t="shared" si="154"/>
        <v>36.799305109096935</v>
      </c>
    </row>
    <row r="105" spans="1:97" s="13" customFormat="1" x14ac:dyDescent="0.25">
      <c r="A105" s="13" t="s">
        <v>6</v>
      </c>
      <c r="B105" s="13">
        <f t="shared" ref="B105:R105" si="155">IFERROR(B24/B50,"")</f>
        <v>17.296405660377356</v>
      </c>
      <c r="C105" s="13">
        <f t="shared" si="155"/>
        <v>17.413886792452821</v>
      </c>
      <c r="D105" s="13">
        <f t="shared" si="155"/>
        <v>30.311591549295777</v>
      </c>
      <c r="E105" s="13">
        <f t="shared" si="155"/>
        <v>23.184864285714283</v>
      </c>
      <c r="F105" s="13">
        <f t="shared" si="155"/>
        <v>21.37100925925926</v>
      </c>
      <c r="G105" s="13">
        <f t="shared" si="155"/>
        <v>24.05231543624161</v>
      </c>
      <c r="H105" s="13">
        <f t="shared" si="155"/>
        <v>21.471982142857144</v>
      </c>
      <c r="I105" s="13">
        <f t="shared" si="155"/>
        <v>19.332500000000003</v>
      </c>
      <c r="J105" s="13">
        <f t="shared" si="155"/>
        <v>26.668568965517242</v>
      </c>
      <c r="K105" s="13">
        <f t="shared" si="155"/>
        <v>23.115655172413792</v>
      </c>
      <c r="L105" s="13">
        <f t="shared" si="155"/>
        <v>25.352735537190082</v>
      </c>
      <c r="M105" s="100">
        <f t="shared" si="155"/>
        <v>27.613240625000032</v>
      </c>
      <c r="N105" s="271">
        <f t="shared" si="155"/>
        <v>18.192961538461518</v>
      </c>
      <c r="O105" s="271">
        <f t="shared" si="155"/>
        <v>18.959107142857142</v>
      </c>
      <c r="P105" s="271">
        <f t="shared" si="155"/>
        <v>32.339244897959183</v>
      </c>
      <c r="Q105" s="271">
        <f t="shared" si="155"/>
        <v>23.304958579881657</v>
      </c>
      <c r="R105" s="271">
        <f t="shared" si="155"/>
        <v>22.641092592592592</v>
      </c>
      <c r="S105" s="271">
        <f t="shared" ref="S105:Y105" si="156">IFERROR(S24/S50,"")</f>
        <v>27.813206896551726</v>
      </c>
      <c r="T105" s="271">
        <f t="shared" si="156"/>
        <v>17.843196666666667</v>
      </c>
      <c r="U105" s="271">
        <f t="shared" si="156"/>
        <v>17.449688596491228</v>
      </c>
      <c r="V105" s="13">
        <f t="shared" si="156"/>
        <v>25.794458064516196</v>
      </c>
      <c r="W105" s="13">
        <f t="shared" si="156"/>
        <v>26.021199335548172</v>
      </c>
      <c r="X105" s="13">
        <f t="shared" si="156"/>
        <v>27.273418530351471</v>
      </c>
      <c r="Y105" s="100">
        <f t="shared" si="156"/>
        <v>26.868143236074324</v>
      </c>
      <c r="Z105" s="13">
        <f t="shared" ref="Z105:CK105" si="157">IFERROR(Z24/Z50,"")</f>
        <v>16.266637614678899</v>
      </c>
      <c r="AA105" s="13">
        <f t="shared" si="157"/>
        <v>22.628401709401711</v>
      </c>
      <c r="AB105" s="13">
        <f t="shared" si="157"/>
        <v>25.753357664233576</v>
      </c>
      <c r="AC105" s="13">
        <f t="shared" si="157"/>
        <v>20.639694656488551</v>
      </c>
      <c r="AD105" s="13">
        <f t="shared" si="157"/>
        <v>27.43643192488263</v>
      </c>
      <c r="AE105" s="13">
        <f t="shared" si="157"/>
        <v>21.818469387755101</v>
      </c>
      <c r="AF105" s="13">
        <f t="shared" si="157"/>
        <v>22.244855967078188</v>
      </c>
      <c r="AG105" s="13">
        <f t="shared" si="157"/>
        <v>24.740720707629023</v>
      </c>
      <c r="AH105" s="13">
        <f t="shared" si="157"/>
        <v>26.021079099920513</v>
      </c>
      <c r="AI105" s="13">
        <f t="shared" si="157"/>
        <v>24.090210543957472</v>
      </c>
      <c r="AJ105" s="13">
        <f t="shared" si="157"/>
        <v>25.242158896043559</v>
      </c>
      <c r="AK105" s="100">
        <f t="shared" si="157"/>
        <v>26.095075332285528</v>
      </c>
      <c r="AL105" s="13">
        <f t="shared" si="157"/>
        <v>19.739183455771592</v>
      </c>
      <c r="AM105" s="13">
        <f t="shared" si="157"/>
        <v>24.238890933441752</v>
      </c>
      <c r="AN105" s="13">
        <f t="shared" si="157"/>
        <v>26.354187124006298</v>
      </c>
      <c r="AO105" s="13">
        <f t="shared" si="157"/>
        <v>22.590116754123493</v>
      </c>
      <c r="AP105" s="13">
        <f t="shared" si="157"/>
        <v>27.697195988249199</v>
      </c>
      <c r="AQ105" s="13">
        <f t="shared" si="157"/>
        <v>24.248429314423582</v>
      </c>
      <c r="AR105" s="13">
        <f t="shared" si="157"/>
        <v>25.241346619270171</v>
      </c>
      <c r="AS105" s="13">
        <f t="shared" si="157"/>
        <v>27.338423622016045</v>
      </c>
      <c r="AT105" s="13">
        <f t="shared" si="157"/>
        <v>27.722743191799715</v>
      </c>
      <c r="AU105" s="13">
        <f t="shared" si="157"/>
        <v>26.142978608120917</v>
      </c>
      <c r="AV105" s="13">
        <f t="shared" si="157"/>
        <v>27.616479878439588</v>
      </c>
      <c r="AW105" s="100">
        <f t="shared" si="157"/>
        <v>28.02133015350476</v>
      </c>
      <c r="AX105" s="13">
        <f t="shared" si="157"/>
        <v>22.413872619322845</v>
      </c>
      <c r="AY105" s="13">
        <f t="shared" si="157"/>
        <v>26.678756214011685</v>
      </c>
      <c r="AZ105" s="13">
        <f t="shared" si="157"/>
        <v>28.776677104354228</v>
      </c>
      <c r="BA105" s="13">
        <f t="shared" si="157"/>
        <v>24.911219647625853</v>
      </c>
      <c r="BB105" s="13">
        <f t="shared" si="157"/>
        <v>29.560827455078517</v>
      </c>
      <c r="BC105" s="13">
        <f t="shared" si="157"/>
        <v>26.537624414465185</v>
      </c>
      <c r="BD105" s="13">
        <f t="shared" si="157"/>
        <v>27.326582600205807</v>
      </c>
      <c r="BE105" s="13">
        <f t="shared" si="157"/>
        <v>29.276849149840494</v>
      </c>
      <c r="BF105" s="13">
        <f t="shared" si="157"/>
        <v>30.249347137906359</v>
      </c>
      <c r="BG105" s="13">
        <f t="shared" si="157"/>
        <v>28.381974908319201</v>
      </c>
      <c r="BH105" s="13">
        <f t="shared" si="157"/>
        <v>29.53118463255753</v>
      </c>
      <c r="BI105" s="100">
        <f t="shared" si="157"/>
        <v>30.526564773646999</v>
      </c>
      <c r="BJ105" s="13">
        <f t="shared" si="157"/>
        <v>24.156388999364658</v>
      </c>
      <c r="BK105" s="13">
        <f t="shared" si="157"/>
        <v>28.994120101444956</v>
      </c>
      <c r="BL105" s="13">
        <f t="shared" si="157"/>
        <v>31.348086031108377</v>
      </c>
      <c r="BM105" s="13">
        <f t="shared" si="157"/>
        <v>27.050188131243502</v>
      </c>
      <c r="BN105" s="13">
        <f t="shared" si="157"/>
        <v>32.288842653736822</v>
      </c>
      <c r="BO105" s="13">
        <f t="shared" si="157"/>
        <v>28.923475219610868</v>
      </c>
      <c r="BP105" s="13">
        <f t="shared" si="157"/>
        <v>29.602684446366325</v>
      </c>
      <c r="BQ105" s="13">
        <f t="shared" si="157"/>
        <v>31.889088623873626</v>
      </c>
      <c r="BR105" s="13">
        <f t="shared" si="157"/>
        <v>32.984567360188272</v>
      </c>
      <c r="BS105" s="13">
        <f t="shared" si="157"/>
        <v>30.780643843251394</v>
      </c>
      <c r="BT105" s="13">
        <f t="shared" si="157"/>
        <v>32.176013558215708</v>
      </c>
      <c r="BU105" s="100">
        <f t="shared" si="157"/>
        <v>33.230863475024698</v>
      </c>
      <c r="BV105" s="13">
        <f t="shared" si="157"/>
        <v>26.923677077805589</v>
      </c>
      <c r="BW105" s="13">
        <f t="shared" si="157"/>
        <v>32.423055832856221</v>
      </c>
      <c r="BX105" s="13">
        <f t="shared" si="157"/>
        <v>35.139742372529518</v>
      </c>
      <c r="BY105" s="13">
        <f t="shared" si="157"/>
        <v>30.223670507575147</v>
      </c>
      <c r="BZ105" s="13">
        <f t="shared" si="157"/>
        <v>36.295450353182247</v>
      </c>
      <c r="CA105" s="13">
        <f t="shared" si="157"/>
        <v>32.448810891607778</v>
      </c>
      <c r="CB105" s="13">
        <f t="shared" si="157"/>
        <v>33.293865741117436</v>
      </c>
      <c r="CC105" s="13">
        <f t="shared" si="157"/>
        <v>35.719589005513903</v>
      </c>
      <c r="CD105" s="13">
        <f t="shared" si="157"/>
        <v>36.93307284461261</v>
      </c>
      <c r="CE105" s="13">
        <f t="shared" si="157"/>
        <v>34.471925741800135</v>
      </c>
      <c r="CF105" s="13">
        <f t="shared" si="157"/>
        <v>35.998045456941554</v>
      </c>
      <c r="CG105" s="100">
        <f t="shared" si="157"/>
        <v>37.167887711059464</v>
      </c>
      <c r="CH105" s="13">
        <f t="shared" si="157"/>
        <v>30.457559535241341</v>
      </c>
      <c r="CI105" s="13">
        <f t="shared" si="157"/>
        <v>36.681379727197388</v>
      </c>
      <c r="CJ105" s="13">
        <f t="shared" si="157"/>
        <v>39.685433812235999</v>
      </c>
      <c r="CK105" s="13">
        <f t="shared" si="157"/>
        <v>34.163766731305742</v>
      </c>
      <c r="CL105" s="13">
        <f t="shared" ref="CL105:CS105" si="158">IFERROR(CL24/CL50,"")</f>
        <v>41.107934569014972</v>
      </c>
      <c r="CM105" s="13">
        <f t="shared" si="158"/>
        <v>36.752918571603594</v>
      </c>
      <c r="CN105" s="13">
        <f t="shared" si="158"/>
        <v>37.709409315919778</v>
      </c>
      <c r="CO105" s="13">
        <f t="shared" si="158"/>
        <v>40.442210028967139</v>
      </c>
      <c r="CP105" s="13">
        <f t="shared" si="158"/>
        <v>41.817021077210555</v>
      </c>
      <c r="CQ105" s="13">
        <f t="shared" si="158"/>
        <v>38.940866847205726</v>
      </c>
      <c r="CR105" s="13">
        <f t="shared" si="158"/>
        <v>40.755109255377874</v>
      </c>
      <c r="CS105" s="100">
        <f t="shared" si="158"/>
        <v>42.076802349938404</v>
      </c>
    </row>
    <row r="106" spans="1:97" s="13" customFormat="1" x14ac:dyDescent="0.25">
      <c r="A106" s="13" t="s">
        <v>7</v>
      </c>
      <c r="B106" s="13">
        <f t="shared" ref="B106:R106" si="159">IFERROR(B25/B51,"")</f>
        <v>17.248846774193549</v>
      </c>
      <c r="C106" s="13">
        <f t="shared" si="159"/>
        <v>17.460094827586207</v>
      </c>
      <c r="D106" s="13">
        <f t="shared" si="159"/>
        <v>22.745801136363635</v>
      </c>
      <c r="E106" s="13">
        <f t="shared" si="159"/>
        <v>20.610436363636364</v>
      </c>
      <c r="F106" s="13">
        <f t="shared" si="159"/>
        <v>18.440367647058821</v>
      </c>
      <c r="G106" s="13">
        <f t="shared" si="159"/>
        <v>22.255634241245097</v>
      </c>
      <c r="H106" s="13">
        <f t="shared" si="159"/>
        <v>20.052320512820515</v>
      </c>
      <c r="I106" s="13">
        <f t="shared" si="159"/>
        <v>16.133956250000001</v>
      </c>
      <c r="J106" s="13">
        <f t="shared" si="159"/>
        <v>20.827540740740741</v>
      </c>
      <c r="K106" s="13">
        <f t="shared" si="159"/>
        <v>22.263780952380955</v>
      </c>
      <c r="L106" s="13">
        <f t="shared" si="159"/>
        <v>28.230774436090226</v>
      </c>
      <c r="M106" s="100">
        <f t="shared" si="159"/>
        <v>25.780412068965514</v>
      </c>
      <c r="N106" s="271">
        <f t="shared" si="159"/>
        <v>15.893448979591836</v>
      </c>
      <c r="O106" s="271">
        <f t="shared" si="159"/>
        <v>19.297728813559324</v>
      </c>
      <c r="P106" s="271">
        <f t="shared" si="159"/>
        <v>34.09402</v>
      </c>
      <c r="Q106" s="271">
        <f t="shared" si="159"/>
        <v>34.407516129032246</v>
      </c>
      <c r="R106" s="271">
        <f t="shared" si="159"/>
        <v>29.931713333333331</v>
      </c>
      <c r="S106" s="271">
        <f t="shared" ref="S106:Y106" si="160">IFERROR(S25/S51,"")</f>
        <v>26.476179999999999</v>
      </c>
      <c r="T106" s="271">
        <f t="shared" si="160"/>
        <v>26.840216748768473</v>
      </c>
      <c r="U106" s="271">
        <f t="shared" si="160"/>
        <v>19.667087947882766</v>
      </c>
      <c r="V106" s="13">
        <f t="shared" si="160"/>
        <v>24.615946064139944</v>
      </c>
      <c r="W106" s="13">
        <f t="shared" si="160"/>
        <v>21.310954732510286</v>
      </c>
      <c r="X106" s="13">
        <f t="shared" si="160"/>
        <v>34.051698142414921</v>
      </c>
      <c r="Y106" s="100">
        <f t="shared" si="160"/>
        <v>45.959034412955731</v>
      </c>
      <c r="Z106" s="13">
        <f t="shared" ref="Z106:CK106" si="161">IFERROR(Z25/Z51,"")</f>
        <v>25.930491596638657</v>
      </c>
      <c r="AA106" s="13">
        <f t="shared" si="161"/>
        <v>23.543288416075672</v>
      </c>
      <c r="AB106" s="13">
        <f t="shared" si="161"/>
        <v>23.63846975088968</v>
      </c>
      <c r="AC106" s="13">
        <f t="shared" si="161"/>
        <v>21.05776699029126</v>
      </c>
      <c r="AD106" s="13">
        <f t="shared" si="161"/>
        <v>21.056680851063827</v>
      </c>
      <c r="AE106" s="13">
        <f t="shared" si="161"/>
        <v>27.560405405405405</v>
      </c>
      <c r="AF106" s="13">
        <f t="shared" si="161"/>
        <v>31.355721649484536</v>
      </c>
      <c r="AG106" s="13">
        <f t="shared" si="161"/>
        <v>29.456792838778913</v>
      </c>
      <c r="AH106" s="13">
        <f t="shared" si="161"/>
        <v>31.369049512542428</v>
      </c>
      <c r="AI106" s="13">
        <f t="shared" si="161"/>
        <v>29.3574056643461</v>
      </c>
      <c r="AJ106" s="13">
        <f t="shared" si="161"/>
        <v>31.055871835007238</v>
      </c>
      <c r="AK106" s="100">
        <f t="shared" si="161"/>
        <v>31.981344087672795</v>
      </c>
      <c r="AL106" s="13">
        <f t="shared" si="161"/>
        <v>29.30332079508754</v>
      </c>
      <c r="AM106" s="13">
        <f t="shared" si="161"/>
        <v>25.985292486367428</v>
      </c>
      <c r="AN106" s="13">
        <f t="shared" si="161"/>
        <v>29.73050461819356</v>
      </c>
      <c r="AO106" s="13">
        <f t="shared" si="161"/>
        <v>26.000793022057888</v>
      </c>
      <c r="AP106" s="13">
        <f t="shared" si="161"/>
        <v>25.943837822679264</v>
      </c>
      <c r="AQ106" s="13">
        <f t="shared" si="161"/>
        <v>33.135573271924379</v>
      </c>
      <c r="AR106" s="13">
        <f t="shared" si="161"/>
        <v>33.364865811019627</v>
      </c>
      <c r="AS106" s="13">
        <f t="shared" si="161"/>
        <v>34.233577614429336</v>
      </c>
      <c r="AT106" s="13">
        <f t="shared" si="161"/>
        <v>35.123890474151892</v>
      </c>
      <c r="AU106" s="13">
        <f t="shared" si="161"/>
        <v>32.486022182583824</v>
      </c>
      <c r="AV106" s="13">
        <f t="shared" si="161"/>
        <v>34.505357643929194</v>
      </c>
      <c r="AW106" s="100">
        <f t="shared" si="161"/>
        <v>35.376306813372913</v>
      </c>
      <c r="AX106" s="13">
        <f t="shared" si="161"/>
        <v>33.649806703819294</v>
      </c>
      <c r="AY106" s="13">
        <f t="shared" si="161"/>
        <v>29.538127974770799</v>
      </c>
      <c r="AZ106" s="13">
        <f t="shared" si="161"/>
        <v>32.566527485840147</v>
      </c>
      <c r="BA106" s="13">
        <f t="shared" si="161"/>
        <v>28.38984478265149</v>
      </c>
      <c r="BB106" s="13">
        <f t="shared" si="161"/>
        <v>28.653081114328913</v>
      </c>
      <c r="BC106" s="13">
        <f t="shared" si="161"/>
        <v>35.442524550630601</v>
      </c>
      <c r="BD106" s="13">
        <f t="shared" si="161"/>
        <v>36.543156230515876</v>
      </c>
      <c r="BE106" s="13">
        <f t="shared" si="161"/>
        <v>37.219206380931503</v>
      </c>
      <c r="BF106" s="13">
        <f t="shared" si="161"/>
        <v>37.688082345654514</v>
      </c>
      <c r="BG106" s="13">
        <f t="shared" si="161"/>
        <v>35.378025173840747</v>
      </c>
      <c r="BH106" s="13">
        <f t="shared" si="161"/>
        <v>37.416056095565466</v>
      </c>
      <c r="BI106" s="100">
        <f t="shared" si="161"/>
        <v>37.905435440099268</v>
      </c>
      <c r="BJ106" s="13">
        <f t="shared" si="161"/>
        <v>35.959251221589646</v>
      </c>
      <c r="BK106" s="13">
        <f t="shared" si="161"/>
        <v>31.862411690839259</v>
      </c>
      <c r="BL106" s="13">
        <f t="shared" si="161"/>
        <v>35.511029942220965</v>
      </c>
      <c r="BM106" s="13">
        <f t="shared" si="161"/>
        <v>30.995685081240669</v>
      </c>
      <c r="BN106" s="13">
        <f t="shared" si="161"/>
        <v>31.243584871455759</v>
      </c>
      <c r="BO106" s="13">
        <f t="shared" si="161"/>
        <v>38.765358606782762</v>
      </c>
      <c r="BP106" s="13">
        <f t="shared" si="161"/>
        <v>39.86621895682002</v>
      </c>
      <c r="BQ106" s="13">
        <f t="shared" si="161"/>
        <v>40.399560648186203</v>
      </c>
      <c r="BR106" s="13">
        <f t="shared" si="161"/>
        <v>41.197980017639338</v>
      </c>
      <c r="BS106" s="13">
        <f t="shared" si="161"/>
        <v>38.670166860619254</v>
      </c>
      <c r="BT106" s="13">
        <f t="shared" si="161"/>
        <v>40.636924054687391</v>
      </c>
      <c r="BU106" s="100">
        <f t="shared" si="161"/>
        <v>41.359156588958939</v>
      </c>
      <c r="BV106" s="13">
        <f t="shared" si="161"/>
        <v>40.383222655113059</v>
      </c>
      <c r="BW106" s="13">
        <f t="shared" si="161"/>
        <v>35.545634366928049</v>
      </c>
      <c r="BX106" s="13">
        <f t="shared" si="161"/>
        <v>39.83917730156508</v>
      </c>
      <c r="BY106" s="13">
        <f t="shared" si="161"/>
        <v>34.765859734687474</v>
      </c>
      <c r="BZ106" s="13">
        <f t="shared" si="161"/>
        <v>35.050859469563576</v>
      </c>
      <c r="CA106" s="13">
        <f t="shared" si="161"/>
        <v>43.630409650955983</v>
      </c>
      <c r="CB106" s="13">
        <f t="shared" si="161"/>
        <v>44.764411078326191</v>
      </c>
      <c r="CC106" s="13">
        <f t="shared" si="161"/>
        <v>45.323412833070499</v>
      </c>
      <c r="CD106" s="13">
        <f t="shared" si="161"/>
        <v>46.212845561498376</v>
      </c>
      <c r="CE106" s="13">
        <f t="shared" si="161"/>
        <v>43.384472694056271</v>
      </c>
      <c r="CF106" s="13">
        <f t="shared" si="161"/>
        <v>45.537548640813874</v>
      </c>
      <c r="CG106" s="100">
        <f t="shared" si="161"/>
        <v>46.339552314278365</v>
      </c>
      <c r="CH106" s="13">
        <f t="shared" si="161"/>
        <v>45.711009182607569</v>
      </c>
      <c r="CI106" s="13">
        <f t="shared" si="161"/>
        <v>40.289566311602442</v>
      </c>
      <c r="CJ106" s="13">
        <f t="shared" si="161"/>
        <v>45.193300874079398</v>
      </c>
      <c r="CK106" s="13">
        <f t="shared" si="161"/>
        <v>39.421129118484714</v>
      </c>
      <c r="CL106" s="13">
        <f t="shared" ref="CL106:CS106" si="162">IFERROR(CL25/CL51,"")</f>
        <v>39.732927417456558</v>
      </c>
      <c r="CM106" s="13">
        <f t="shared" si="162"/>
        <v>49.547715682419849</v>
      </c>
      <c r="CN106" s="13">
        <f t="shared" si="162"/>
        <v>50.834655242222752</v>
      </c>
      <c r="CO106" s="13">
        <f t="shared" si="162"/>
        <v>51.476389584314283</v>
      </c>
      <c r="CP106" s="13">
        <f t="shared" si="162"/>
        <v>52.485033215900316</v>
      </c>
      <c r="CQ106" s="13">
        <f t="shared" si="162"/>
        <v>49.150276740726611</v>
      </c>
      <c r="CR106" s="13">
        <f t="shared" si="162"/>
        <v>51.717744507953988</v>
      </c>
      <c r="CS106" s="100">
        <f t="shared" si="162"/>
        <v>52.621422097839762</v>
      </c>
    </row>
    <row r="107" spans="1:97" s="13" customFormat="1" x14ac:dyDescent="0.25">
      <c r="A107" s="13" t="s">
        <v>8</v>
      </c>
      <c r="B107" s="13">
        <f t="shared" ref="B107:R107" si="163">IFERROR(B26/B52,"")</f>
        <v>11.022777777777778</v>
      </c>
      <c r="C107" s="13">
        <f t="shared" si="163"/>
        <v>17.557507692307695</v>
      </c>
      <c r="D107" s="13">
        <f t="shared" si="163"/>
        <v>21.380508064516128</v>
      </c>
      <c r="E107" s="13">
        <f t="shared" si="163"/>
        <v>27.854204225352113</v>
      </c>
      <c r="F107" s="13">
        <f t="shared" si="163"/>
        <v>17.136313186813187</v>
      </c>
      <c r="G107" s="13">
        <f t="shared" si="163"/>
        <v>20.090412587412587</v>
      </c>
      <c r="H107" s="13">
        <f t="shared" si="163"/>
        <v>27.293579545454545</v>
      </c>
      <c r="I107" s="13">
        <f t="shared" si="163"/>
        <v>20.912692857142858</v>
      </c>
      <c r="J107" s="13">
        <f t="shared" si="163"/>
        <v>18.252619230769191</v>
      </c>
      <c r="K107" s="13">
        <f t="shared" si="163"/>
        <v>19.909502604166665</v>
      </c>
      <c r="L107" s="13">
        <f t="shared" si="163"/>
        <v>29.402005025125629</v>
      </c>
      <c r="M107" s="100">
        <f t="shared" si="163"/>
        <v>36.214283261802578</v>
      </c>
      <c r="N107" s="271">
        <f t="shared" si="163"/>
        <v>16.007750000000001</v>
      </c>
      <c r="O107" s="271">
        <f t="shared" si="163"/>
        <v>14.436190082644629</v>
      </c>
      <c r="P107" s="271">
        <f t="shared" si="163"/>
        <v>22.0625859375</v>
      </c>
      <c r="Q107" s="271">
        <f t="shared" si="163"/>
        <v>30.427777173913039</v>
      </c>
      <c r="R107" s="271">
        <f t="shared" si="163"/>
        <v>22.59612878787879</v>
      </c>
      <c r="S107" s="271">
        <f t="shared" ref="S107:Y107" si="164">IFERROR(S26/S52,"")</f>
        <v>23.566807017543859</v>
      </c>
      <c r="T107" s="271">
        <f t="shared" si="164"/>
        <v>23.281610619469028</v>
      </c>
      <c r="U107" s="271">
        <f t="shared" si="164"/>
        <v>25.512819354838712</v>
      </c>
      <c r="V107" s="13">
        <f t="shared" si="164"/>
        <v>32.460669354838707</v>
      </c>
      <c r="W107" s="13">
        <f t="shared" si="164"/>
        <v>38.235719444444449</v>
      </c>
      <c r="X107" s="13">
        <f t="shared" si="164"/>
        <v>29.555490384615386</v>
      </c>
      <c r="Y107" s="100">
        <f t="shared" si="164"/>
        <v>29.164549844236824</v>
      </c>
      <c r="Z107" s="13">
        <f t="shared" ref="Z107:CK107" si="165">IFERROR(Z26/Z52,"")</f>
        <v>20.282811643835618</v>
      </c>
      <c r="AA107" s="13">
        <f t="shared" si="165"/>
        <v>26.812258823529412</v>
      </c>
      <c r="AB107" s="13">
        <f t="shared" si="165"/>
        <v>28.561464088397791</v>
      </c>
      <c r="AC107" s="13">
        <f t="shared" si="165"/>
        <v>18.050999999999998</v>
      </c>
      <c r="AD107" s="13">
        <f t="shared" si="165"/>
        <v>24.569082568807342</v>
      </c>
      <c r="AE107" s="13">
        <f t="shared" si="165"/>
        <v>23.597047619047618</v>
      </c>
      <c r="AF107" s="13">
        <f t="shared" si="165"/>
        <v>24.78381818181818</v>
      </c>
      <c r="AG107" s="13">
        <f t="shared" si="165"/>
        <v>23.525281833495189</v>
      </c>
      <c r="AH107" s="13">
        <f t="shared" si="165"/>
        <v>23.801987762272912</v>
      </c>
      <c r="AI107" s="13">
        <f t="shared" si="165"/>
        <v>21.961606108044734</v>
      </c>
      <c r="AJ107" s="13">
        <f t="shared" si="165"/>
        <v>22.755686789039427</v>
      </c>
      <c r="AK107" s="100">
        <f t="shared" si="165"/>
        <v>24.249005939250637</v>
      </c>
      <c r="AL107" s="13">
        <f t="shared" si="165"/>
        <v>21.402766721981507</v>
      </c>
      <c r="AM107" s="13">
        <f t="shared" si="165"/>
        <v>27.281362350192165</v>
      </c>
      <c r="AN107" s="13">
        <f t="shared" si="165"/>
        <v>28.835883030093257</v>
      </c>
      <c r="AO107" s="13">
        <f t="shared" si="165"/>
        <v>22.635195829601738</v>
      </c>
      <c r="AP107" s="13">
        <f t="shared" si="165"/>
        <v>24.152009400432476</v>
      </c>
      <c r="AQ107" s="13">
        <f t="shared" si="165"/>
        <v>26.038897341362233</v>
      </c>
      <c r="AR107" s="13">
        <f t="shared" si="165"/>
        <v>27.961196557727039</v>
      </c>
      <c r="AS107" s="13">
        <f t="shared" si="165"/>
        <v>28.408668034515653</v>
      </c>
      <c r="AT107" s="13">
        <f t="shared" si="165"/>
        <v>29.556509500968552</v>
      </c>
      <c r="AU107" s="13">
        <f t="shared" si="165"/>
        <v>27.788500479959438</v>
      </c>
      <c r="AV107" s="13">
        <f t="shared" si="165"/>
        <v>28.980252589392755</v>
      </c>
      <c r="AW107" s="100">
        <f t="shared" si="165"/>
        <v>29.888771224050078</v>
      </c>
      <c r="AX107" s="13">
        <f t="shared" si="165"/>
        <v>24.408594229018917</v>
      </c>
      <c r="AY107" s="13">
        <f t="shared" si="165"/>
        <v>31.111942673640154</v>
      </c>
      <c r="AZ107" s="13">
        <f t="shared" si="165"/>
        <v>32.486774349641138</v>
      </c>
      <c r="BA107" s="13">
        <f t="shared" si="165"/>
        <v>25.485765168897927</v>
      </c>
      <c r="BB107" s="13">
        <f t="shared" si="165"/>
        <v>26.696439490733166</v>
      </c>
      <c r="BC107" s="13">
        <f t="shared" si="165"/>
        <v>28.655344594726479</v>
      </c>
      <c r="BD107" s="13">
        <f t="shared" si="165"/>
        <v>30.877803937817344</v>
      </c>
      <c r="BE107" s="13">
        <f t="shared" si="165"/>
        <v>30.80040557017875</v>
      </c>
      <c r="BF107" s="13">
        <f t="shared" si="165"/>
        <v>31.913629497520638</v>
      </c>
      <c r="BG107" s="13">
        <f t="shared" si="165"/>
        <v>29.849603047728781</v>
      </c>
      <c r="BH107" s="13">
        <f t="shared" si="165"/>
        <v>31.10266342782684</v>
      </c>
      <c r="BI107" s="100">
        <f t="shared" si="165"/>
        <v>32.14569323108973</v>
      </c>
      <c r="BJ107" s="13">
        <f t="shared" si="165"/>
        <v>26.024013546044294</v>
      </c>
      <c r="BK107" s="13">
        <f t="shared" si="165"/>
        <v>33.25363508816627</v>
      </c>
      <c r="BL107" s="13">
        <f t="shared" si="165"/>
        <v>34.87632197509231</v>
      </c>
      <c r="BM107" s="13">
        <f t="shared" si="165"/>
        <v>27.51191521214615</v>
      </c>
      <c r="BN107" s="13">
        <f t="shared" si="165"/>
        <v>29.015069079714138</v>
      </c>
      <c r="BO107" s="13">
        <f t="shared" si="165"/>
        <v>31.232999870018151</v>
      </c>
      <c r="BP107" s="13">
        <f t="shared" si="165"/>
        <v>33.505987342491011</v>
      </c>
      <c r="BQ107" s="13">
        <f t="shared" si="165"/>
        <v>33.701568119127678</v>
      </c>
      <c r="BR107" s="13">
        <f t="shared" si="165"/>
        <v>34.873900085178647</v>
      </c>
      <c r="BS107" s="13">
        <f t="shared" si="165"/>
        <v>32.619038189825098</v>
      </c>
      <c r="BT107" s="13">
        <f t="shared" si="165"/>
        <v>33.984502400907544</v>
      </c>
      <c r="BU107" s="100">
        <f t="shared" si="165"/>
        <v>35.043199757132797</v>
      </c>
      <c r="BV107" s="13">
        <f t="shared" si="165"/>
        <v>29.131314714641821</v>
      </c>
      <c r="BW107" s="13">
        <f t="shared" si="165"/>
        <v>37.289915560081724</v>
      </c>
      <c r="BX107" s="13">
        <f t="shared" si="165"/>
        <v>38.986897098968896</v>
      </c>
      <c r="BY107" s="13">
        <f t="shared" si="165"/>
        <v>30.800840296261118</v>
      </c>
      <c r="BZ107" s="13">
        <f t="shared" si="165"/>
        <v>32.452021621458293</v>
      </c>
      <c r="CA107" s="13">
        <f t="shared" si="165"/>
        <v>35.009776428131424</v>
      </c>
      <c r="CB107" s="13">
        <f t="shared" si="165"/>
        <v>37.413768475537246</v>
      </c>
      <c r="CC107" s="13">
        <f t="shared" si="165"/>
        <v>37.81421909057952</v>
      </c>
      <c r="CD107" s="13">
        <f t="shared" si="165"/>
        <v>39.116540026202912</v>
      </c>
      <c r="CE107" s="13">
        <f t="shared" si="165"/>
        <v>36.596421486981612</v>
      </c>
      <c r="CF107" s="13">
        <f t="shared" si="165"/>
        <v>38.069967404226603</v>
      </c>
      <c r="CG107" s="100">
        <f t="shared" si="165"/>
        <v>39.246839123254382</v>
      </c>
      <c r="CH107" s="13">
        <f t="shared" si="165"/>
        <v>32.913288684197319</v>
      </c>
      <c r="CI107" s="13">
        <f t="shared" si="165"/>
        <v>42.296268329062578</v>
      </c>
      <c r="CJ107" s="13">
        <f t="shared" si="165"/>
        <v>44.07524401222792</v>
      </c>
      <c r="CK107" s="13">
        <f t="shared" si="165"/>
        <v>34.892669598092134</v>
      </c>
      <c r="CL107" s="13">
        <f t="shared" ref="CL107:CS107" si="166">IFERROR(CL26/CL52,"")</f>
        <v>36.801625765395677</v>
      </c>
      <c r="CM107" s="13">
        <f t="shared" si="166"/>
        <v>39.672930087728467</v>
      </c>
      <c r="CN107" s="13">
        <f t="shared" si="166"/>
        <v>42.367203012291043</v>
      </c>
      <c r="CO107" s="13">
        <f t="shared" si="166"/>
        <v>42.85922424301922</v>
      </c>
      <c r="CP107" s="13">
        <f t="shared" si="166"/>
        <v>44.335309435200308</v>
      </c>
      <c r="CQ107" s="13">
        <f t="shared" si="166"/>
        <v>41.332475859058349</v>
      </c>
      <c r="CR107" s="13">
        <f t="shared" si="166"/>
        <v>43.148802693092172</v>
      </c>
      <c r="CS107" s="100">
        <f t="shared" si="166"/>
        <v>44.478235947410774</v>
      </c>
    </row>
    <row r="108" spans="1:97" s="13" customFormat="1" x14ac:dyDescent="0.25">
      <c r="A108" s="13" t="s">
        <v>1</v>
      </c>
      <c r="B108" s="13">
        <f t="shared" ref="B108:R108" si="167">IFERROR(B27/B53,"")</f>
        <v>14.515539682539684</v>
      </c>
      <c r="C108" s="13">
        <f t="shared" si="167"/>
        <v>20.561101694915255</v>
      </c>
      <c r="D108" s="13">
        <f t="shared" si="167"/>
        <v>20.453307142857145</v>
      </c>
      <c r="E108" s="13">
        <f t="shared" si="167"/>
        <v>29.955370535714284</v>
      </c>
      <c r="F108" s="13">
        <f t="shared" si="167"/>
        <v>17.899781690140848</v>
      </c>
      <c r="G108" s="13">
        <f t="shared" si="167"/>
        <v>35.415263333333336</v>
      </c>
      <c r="H108" s="13">
        <f t="shared" si="167"/>
        <v>28.585739726027398</v>
      </c>
      <c r="I108" s="13">
        <f t="shared" si="167"/>
        <v>18.057246031746033</v>
      </c>
      <c r="J108" s="13">
        <f t="shared" si="167"/>
        <v>26.084392018779344</v>
      </c>
      <c r="K108" s="13">
        <f t="shared" si="167"/>
        <v>25.428156756756756</v>
      </c>
      <c r="L108" s="13">
        <f t="shared" si="167"/>
        <v>35.60003571428576</v>
      </c>
      <c r="M108" s="100">
        <f t="shared" si="167"/>
        <v>34.779468253968297</v>
      </c>
      <c r="N108" s="271">
        <f t="shared" si="167"/>
        <v>16.331717171717173</v>
      </c>
      <c r="O108" s="271">
        <f t="shared" si="167"/>
        <v>18.800772727272726</v>
      </c>
      <c r="P108" s="271">
        <f t="shared" si="167"/>
        <v>26.457915343915346</v>
      </c>
      <c r="Q108" s="271">
        <f t="shared" si="167"/>
        <v>18.736309782608693</v>
      </c>
      <c r="R108" s="271">
        <f t="shared" si="167"/>
        <v>25.037327956989245</v>
      </c>
      <c r="S108" s="271">
        <f t="shared" ref="S108:Y108" si="168">IFERROR(S27/S53,"")</f>
        <v>24.742334745762715</v>
      </c>
      <c r="T108" s="271">
        <f t="shared" si="168"/>
        <v>24.893502994011978</v>
      </c>
      <c r="U108" s="271">
        <f t="shared" si="168"/>
        <v>26.768354014598543</v>
      </c>
      <c r="V108" s="13">
        <f t="shared" si="168"/>
        <v>33.471855072463768</v>
      </c>
      <c r="W108" s="13">
        <f t="shared" si="168"/>
        <v>32.358598214285713</v>
      </c>
      <c r="X108" s="13">
        <f t="shared" si="168"/>
        <v>48.33600699300699</v>
      </c>
      <c r="Y108" s="100">
        <f t="shared" si="168"/>
        <v>55.648818548387183</v>
      </c>
      <c r="Z108" s="13">
        <f t="shared" ref="Z108:CK108" si="169">IFERROR(Z27/Z53,"")</f>
        <v>13.592712328767124</v>
      </c>
      <c r="AA108" s="13">
        <f t="shared" si="169"/>
        <v>15.888962616822431</v>
      </c>
      <c r="AB108" s="13">
        <f t="shared" si="169"/>
        <v>20.675240963855423</v>
      </c>
      <c r="AC108" s="13">
        <f t="shared" si="169"/>
        <v>31.361366906474817</v>
      </c>
      <c r="AD108" s="13">
        <f t="shared" si="169"/>
        <v>78.6971186440678</v>
      </c>
      <c r="AE108" s="13">
        <f t="shared" si="169"/>
        <v>30.888888888888889</v>
      </c>
      <c r="AF108" s="13">
        <f t="shared" si="169"/>
        <v>35.233578947368422</v>
      </c>
      <c r="AG108" s="13">
        <f t="shared" si="169"/>
        <v>26.721591185583957</v>
      </c>
      <c r="AH108" s="13">
        <f t="shared" si="169"/>
        <v>27.271178914359503</v>
      </c>
      <c r="AI108" s="13">
        <f t="shared" si="169"/>
        <v>25.499915161808381</v>
      </c>
      <c r="AJ108" s="13">
        <f t="shared" si="169"/>
        <v>26.621293667681275</v>
      </c>
      <c r="AK108" s="100">
        <f t="shared" si="169"/>
        <v>27.426808311469607</v>
      </c>
      <c r="AL108" s="13">
        <f t="shared" si="169"/>
        <v>17.018558134616008</v>
      </c>
      <c r="AM108" s="13">
        <f t="shared" si="169"/>
        <v>19.489996874767193</v>
      </c>
      <c r="AN108" s="13">
        <f t="shared" si="169"/>
        <v>24.444183545471034</v>
      </c>
      <c r="AO108" s="13">
        <f t="shared" si="169"/>
        <v>35.149121068680444</v>
      </c>
      <c r="AP108" s="13">
        <f t="shared" si="169"/>
        <v>195.16269629210808</v>
      </c>
      <c r="AQ108" s="13">
        <f t="shared" si="169"/>
        <v>41.799359389196979</v>
      </c>
      <c r="AR108" s="13">
        <f t="shared" si="169"/>
        <v>47.479079608048238</v>
      </c>
      <c r="AS108" s="13">
        <f t="shared" si="169"/>
        <v>27.754351482797563</v>
      </c>
      <c r="AT108" s="13">
        <f t="shared" si="169"/>
        <v>28.240205603015479</v>
      </c>
      <c r="AU108" s="13">
        <f t="shared" si="169"/>
        <v>26.568998803366235</v>
      </c>
      <c r="AV108" s="13">
        <f t="shared" si="169"/>
        <v>27.862522322734101</v>
      </c>
      <c r="AW108" s="100">
        <f t="shared" si="169"/>
        <v>28.419629705544796</v>
      </c>
      <c r="AX108" s="13">
        <f t="shared" si="169"/>
        <v>18.939292721612791</v>
      </c>
      <c r="AY108" s="13">
        <f t="shared" si="169"/>
        <v>21.536474973680146</v>
      </c>
      <c r="AZ108" s="13">
        <f t="shared" si="169"/>
        <v>27.018753833642769</v>
      </c>
      <c r="BA108" s="13">
        <f t="shared" si="169"/>
        <v>38.472851883219953</v>
      </c>
      <c r="BB108" s="13">
        <f t="shared" si="169"/>
        <v>219.03441287839803</v>
      </c>
      <c r="BC108" s="13">
        <f t="shared" si="169"/>
        <v>46.222545765666169</v>
      </c>
      <c r="BD108" s="13">
        <f t="shared" si="169"/>
        <v>52.367563335119513</v>
      </c>
      <c r="BE108" s="13">
        <f t="shared" si="169"/>
        <v>30.637108914434943</v>
      </c>
      <c r="BF108" s="13">
        <f t="shared" si="169"/>
        <v>31.162431388651825</v>
      </c>
      <c r="BG108" s="13">
        <f t="shared" si="169"/>
        <v>29.318328469984543</v>
      </c>
      <c r="BH108" s="13">
        <f t="shared" si="169"/>
        <v>30.758794068206978</v>
      </c>
      <c r="BI108" s="100">
        <f t="shared" si="169"/>
        <v>31.316094739876778</v>
      </c>
      <c r="BJ108" s="13">
        <f t="shared" si="169"/>
        <v>20.565492442247031</v>
      </c>
      <c r="BK108" s="13">
        <f t="shared" si="169"/>
        <v>23.393963062151069</v>
      </c>
      <c r="BL108" s="13">
        <f t="shared" si="169"/>
        <v>29.336990924099101</v>
      </c>
      <c r="BM108" s="13">
        <f t="shared" si="169"/>
        <v>42.029678831588605</v>
      </c>
      <c r="BN108" s="13">
        <f t="shared" si="169"/>
        <v>240.12464004551168</v>
      </c>
      <c r="BO108" s="13">
        <f t="shared" si="169"/>
        <v>50.393973580162886</v>
      </c>
      <c r="BP108" s="13">
        <f t="shared" si="169"/>
        <v>57.245748157805622</v>
      </c>
      <c r="BQ108" s="13">
        <f t="shared" si="169"/>
        <v>33.393412236374203</v>
      </c>
      <c r="BR108" s="13">
        <f t="shared" si="169"/>
        <v>33.956791949556539</v>
      </c>
      <c r="BS108" s="13">
        <f t="shared" si="169"/>
        <v>31.985619605143729</v>
      </c>
      <c r="BT108" s="13">
        <f t="shared" si="169"/>
        <v>33.56800912059343</v>
      </c>
      <c r="BU108" s="100">
        <f t="shared" si="169"/>
        <v>34.179169398572427</v>
      </c>
      <c r="BV108" s="13">
        <f t="shared" si="169"/>
        <v>23.129160138435257</v>
      </c>
      <c r="BW108" s="13">
        <f t="shared" si="169"/>
        <v>26.195530173793159</v>
      </c>
      <c r="BX108" s="13">
        <f t="shared" si="169"/>
        <v>32.966879618500059</v>
      </c>
      <c r="BY108" s="13">
        <f t="shared" si="169"/>
        <v>47.487712614208768</v>
      </c>
      <c r="BZ108" s="13">
        <f t="shared" si="169"/>
        <v>273.13084039130416</v>
      </c>
      <c r="CA108" s="13">
        <f t="shared" si="169"/>
        <v>56.984073058369511</v>
      </c>
      <c r="CB108" s="13">
        <f t="shared" si="169"/>
        <v>64.752386926064659</v>
      </c>
      <c r="CC108" s="13">
        <f t="shared" si="169"/>
        <v>37.484362130149471</v>
      </c>
      <c r="CD108" s="13">
        <f t="shared" si="169"/>
        <v>38.115268658985897</v>
      </c>
      <c r="CE108" s="13">
        <f t="shared" si="169"/>
        <v>35.91193954039111</v>
      </c>
      <c r="CF108" s="13">
        <f t="shared" si="169"/>
        <v>37.659968123737265</v>
      </c>
      <c r="CG108" s="100">
        <f t="shared" si="169"/>
        <v>38.343814456128811</v>
      </c>
      <c r="CH108" s="13">
        <f t="shared" si="169"/>
        <v>26.202666872098007</v>
      </c>
      <c r="CI108" s="13">
        <f t="shared" si="169"/>
        <v>29.680706826691946</v>
      </c>
      <c r="CJ108" s="13">
        <f t="shared" si="169"/>
        <v>37.44902893949979</v>
      </c>
      <c r="CK108" s="13">
        <f t="shared" si="169"/>
        <v>54.084264066483982</v>
      </c>
      <c r="CL108" s="13">
        <f t="shared" ref="CL108:CS108" si="170">IFERROR(CL27/CL53,"")</f>
        <v>312.38047702950115</v>
      </c>
      <c r="CM108" s="13">
        <f t="shared" si="170"/>
        <v>65.05592890235755</v>
      </c>
      <c r="CN108" s="13">
        <f t="shared" si="170"/>
        <v>73.951680993792408</v>
      </c>
      <c r="CO108" s="13">
        <f t="shared" si="170"/>
        <v>42.723491829034181</v>
      </c>
      <c r="CP108" s="13">
        <f t="shared" si="170"/>
        <v>43.434318982021125</v>
      </c>
      <c r="CQ108" s="13">
        <f t="shared" si="170"/>
        <v>40.874785242401401</v>
      </c>
      <c r="CR108" s="13">
        <f t="shared" si="170"/>
        <v>42.919552727728252</v>
      </c>
      <c r="CS108" s="100">
        <f t="shared" si="170"/>
        <v>43.699738727944137</v>
      </c>
    </row>
    <row r="109" spans="1:97" s="13" customFormat="1" x14ac:dyDescent="0.25">
      <c r="A109" s="13" t="s">
        <v>2</v>
      </c>
      <c r="B109" s="13">
        <f t="shared" ref="B109:R109" si="171">IFERROR(B28/B54,"")</f>
        <v>16.102956521739131</v>
      </c>
      <c r="C109" s="13">
        <f t="shared" si="171"/>
        <v>22.583764705882352</v>
      </c>
      <c r="D109" s="13">
        <f t="shared" si="171"/>
        <v>32.629199999999997</v>
      </c>
      <c r="E109" s="13">
        <f t="shared" si="171"/>
        <v>20.727619047619051</v>
      </c>
      <c r="F109" s="13">
        <f t="shared" si="171"/>
        <v>11.921695121951219</v>
      </c>
      <c r="G109" s="13">
        <f t="shared" si="171"/>
        <v>27.964737500000002</v>
      </c>
      <c r="H109" s="13">
        <f t="shared" si="171"/>
        <v>23.305568181818185</v>
      </c>
      <c r="I109" s="13">
        <f t="shared" si="171"/>
        <v>21.066826923076921</v>
      </c>
      <c r="J109" s="13">
        <f t="shared" si="171"/>
        <v>45.254991150442478</v>
      </c>
      <c r="K109" s="13">
        <f t="shared" si="171"/>
        <v>-9.8870714285714278</v>
      </c>
      <c r="L109" s="13">
        <f t="shared" si="171"/>
        <v>35.934620000000002</v>
      </c>
      <c r="M109" s="100">
        <f t="shared" si="171"/>
        <v>47.435774999999929</v>
      </c>
      <c r="N109" s="271">
        <f t="shared" si="171"/>
        <v>24.390192982456139</v>
      </c>
      <c r="O109" s="271">
        <f t="shared" si="171"/>
        <v>43.174999999999997</v>
      </c>
      <c r="P109" s="271">
        <f t="shared" si="171"/>
        <v>31.025500000000001</v>
      </c>
      <c r="Q109" s="271">
        <f t="shared" si="171"/>
        <v>19.136564705882353</v>
      </c>
      <c r="R109" s="271">
        <f t="shared" si="171"/>
        <v>24.589899082568806</v>
      </c>
      <c r="S109" s="271">
        <f t="shared" ref="S109:Y109" si="172">IFERROR(S28/S54,"")</f>
        <v>23.887465714285714</v>
      </c>
      <c r="T109" s="271">
        <f t="shared" si="172"/>
        <v>19.701737704918035</v>
      </c>
      <c r="U109" s="271">
        <f t="shared" si="172"/>
        <v>25.922985401459858</v>
      </c>
      <c r="V109" s="13">
        <f t="shared" si="172"/>
        <v>30.5219375</v>
      </c>
      <c r="W109" s="13">
        <f t="shared" si="172"/>
        <v>32.086152597402595</v>
      </c>
      <c r="X109" s="13">
        <f t="shared" si="172"/>
        <v>31.271299999999997</v>
      </c>
      <c r="Y109" s="100">
        <f t="shared" si="172"/>
        <v>50.313964705882434</v>
      </c>
      <c r="Z109" s="13">
        <f t="shared" ref="Z109:CK109" si="173">IFERROR(Z28/Z54,"")</f>
        <v>27.684319047619049</v>
      </c>
      <c r="AA109" s="13">
        <f t="shared" si="173"/>
        <v>25.669517391304346</v>
      </c>
      <c r="AB109" s="13">
        <f t="shared" si="173"/>
        <v>29.686370370370373</v>
      </c>
      <c r="AC109" s="13">
        <f t="shared" si="173"/>
        <v>34.303206106870221</v>
      </c>
      <c r="AD109" s="13">
        <f t="shared" si="173"/>
        <v>40.458124999999995</v>
      </c>
      <c r="AE109" s="13">
        <f t="shared" si="173"/>
        <v>42.060594059405936</v>
      </c>
      <c r="AF109" s="13">
        <f t="shared" si="173"/>
        <v>46.95291666666666</v>
      </c>
      <c r="AG109" s="13">
        <f t="shared" si="173"/>
        <v>36.646247631674491</v>
      </c>
      <c r="AH109" s="13">
        <f t="shared" si="173"/>
        <v>37.966755225299515</v>
      </c>
      <c r="AI109" s="13">
        <f t="shared" si="173"/>
        <v>34.855525746906608</v>
      </c>
      <c r="AJ109" s="13">
        <f t="shared" si="173"/>
        <v>36.528195202444785</v>
      </c>
      <c r="AK109" s="100">
        <f t="shared" si="173"/>
        <v>37.946721754427813</v>
      </c>
      <c r="AL109" s="13">
        <f t="shared" si="173"/>
        <v>30.46481518554118</v>
      </c>
      <c r="AM109" s="13">
        <f t="shared" si="173"/>
        <v>32.737872631206983</v>
      </c>
      <c r="AN109" s="13">
        <f t="shared" si="173"/>
        <v>36.933912088019888</v>
      </c>
      <c r="AO109" s="13">
        <f t="shared" si="173"/>
        <v>43.550643284369691</v>
      </c>
      <c r="AP109" s="13">
        <f t="shared" si="173"/>
        <v>45.974374470599386</v>
      </c>
      <c r="AQ109" s="13">
        <f t="shared" si="173"/>
        <v>47.461300360703731</v>
      </c>
      <c r="AR109" s="13">
        <f t="shared" si="173"/>
        <v>46.113403847651597</v>
      </c>
      <c r="AS109" s="13">
        <f t="shared" si="173"/>
        <v>36.376885240618087</v>
      </c>
      <c r="AT109" s="13">
        <f t="shared" si="173"/>
        <v>37.550985959718247</v>
      </c>
      <c r="AU109" s="13">
        <f t="shared" si="173"/>
        <v>35.018246274417997</v>
      </c>
      <c r="AV109" s="13">
        <f t="shared" si="173"/>
        <v>36.738414774407161</v>
      </c>
      <c r="AW109" s="100">
        <f t="shared" si="173"/>
        <v>37.92817230405015</v>
      </c>
      <c r="AX109" s="13">
        <f t="shared" si="173"/>
        <v>34.137983121265137</v>
      </c>
      <c r="AY109" s="13">
        <f t="shared" si="173"/>
        <v>36.260662767508229</v>
      </c>
      <c r="AZ109" s="13">
        <f t="shared" si="173"/>
        <v>41.779984968587669</v>
      </c>
      <c r="BA109" s="13">
        <f t="shared" si="173"/>
        <v>48.298342344735772</v>
      </c>
      <c r="BB109" s="13">
        <f t="shared" si="173"/>
        <v>51.243673756736456</v>
      </c>
      <c r="BC109" s="13">
        <f t="shared" si="173"/>
        <v>52.942862123550547</v>
      </c>
      <c r="BD109" s="13">
        <f t="shared" si="173"/>
        <v>52.718857238933779</v>
      </c>
      <c r="BE109" s="13">
        <f t="shared" si="173"/>
        <v>40.254692054842224</v>
      </c>
      <c r="BF109" s="13">
        <f t="shared" si="173"/>
        <v>41.360794127333428</v>
      </c>
      <c r="BG109" s="13">
        <f t="shared" si="173"/>
        <v>38.685220492954258</v>
      </c>
      <c r="BH109" s="13">
        <f t="shared" si="173"/>
        <v>40.602422757264385</v>
      </c>
      <c r="BI109" s="100">
        <f t="shared" si="173"/>
        <v>41.707505503005486</v>
      </c>
      <c r="BJ109" s="13">
        <f t="shared" si="173"/>
        <v>37.623107450965691</v>
      </c>
      <c r="BK109" s="13">
        <f t="shared" si="173"/>
        <v>39.501554687838137</v>
      </c>
      <c r="BL109" s="13">
        <f t="shared" si="173"/>
        <v>46.306564395881459</v>
      </c>
      <c r="BM109" s="13">
        <f t="shared" si="173"/>
        <v>52.607197921059324</v>
      </c>
      <c r="BN109" s="13">
        <f t="shared" si="173"/>
        <v>55.84105968780856</v>
      </c>
      <c r="BO109" s="13">
        <f t="shared" si="173"/>
        <v>57.498245724375842</v>
      </c>
      <c r="BP109" s="13">
        <f t="shared" si="173"/>
        <v>56.694211656575895</v>
      </c>
      <c r="BQ109" s="13">
        <f t="shared" si="173"/>
        <v>43.702678485148198</v>
      </c>
      <c r="BR109" s="13">
        <f t="shared" si="173"/>
        <v>44.961045264260946</v>
      </c>
      <c r="BS109" s="13">
        <f t="shared" si="173"/>
        <v>42.016499918097033</v>
      </c>
      <c r="BT109" s="13">
        <f t="shared" si="173"/>
        <v>44.095443482310294</v>
      </c>
      <c r="BU109" s="100">
        <f t="shared" si="173"/>
        <v>45.361890194794</v>
      </c>
      <c r="BV109" s="13">
        <f t="shared" si="173"/>
        <v>41.775244291758881</v>
      </c>
      <c r="BW109" s="13">
        <f t="shared" si="173"/>
        <v>44.044430381172916</v>
      </c>
      <c r="BX109" s="13">
        <f t="shared" si="173"/>
        <v>51.534147551103807</v>
      </c>
      <c r="BY109" s="13">
        <f t="shared" si="173"/>
        <v>58.736321349228135</v>
      </c>
      <c r="BZ109" s="13">
        <f t="shared" si="173"/>
        <v>62.550053552364851</v>
      </c>
      <c r="CA109" s="13">
        <f t="shared" si="173"/>
        <v>64.414274162097144</v>
      </c>
      <c r="CB109" s="13">
        <f t="shared" si="173"/>
        <v>63.879305356874681</v>
      </c>
      <c r="CC109" s="13">
        <f t="shared" si="173"/>
        <v>48.8936691689889</v>
      </c>
      <c r="CD109" s="13">
        <f t="shared" si="173"/>
        <v>50.274270870719029</v>
      </c>
      <c r="CE109" s="13">
        <f t="shared" si="173"/>
        <v>46.990421957723662</v>
      </c>
      <c r="CF109" s="13">
        <f t="shared" si="173"/>
        <v>49.309328797036621</v>
      </c>
      <c r="CG109" s="100">
        <f t="shared" si="173"/>
        <v>50.720372690839923</v>
      </c>
      <c r="CH109" s="13">
        <f t="shared" si="173"/>
        <v>47.165222229424089</v>
      </c>
      <c r="CI109" s="13">
        <f t="shared" si="173"/>
        <v>49.771158878496195</v>
      </c>
      <c r="CJ109" s="13">
        <f t="shared" si="173"/>
        <v>58.253422816618325</v>
      </c>
      <c r="CK109" s="13">
        <f t="shared" si="173"/>
        <v>66.436510942576476</v>
      </c>
      <c r="CL109" s="13">
        <f t="shared" ref="CL109:CS109" si="174">IFERROR(CL28/CL54,"")</f>
        <v>70.796542567158909</v>
      </c>
      <c r="CM109" s="13">
        <f t="shared" si="174"/>
        <v>72.986884214129091</v>
      </c>
      <c r="CN109" s="13">
        <f t="shared" si="174"/>
        <v>72.500230490015468</v>
      </c>
      <c r="CO109" s="13">
        <f t="shared" si="174"/>
        <v>55.460193881482162</v>
      </c>
      <c r="CP109" s="13">
        <f t="shared" si="174"/>
        <v>57.026957859915434</v>
      </c>
      <c r="CQ109" s="13">
        <f t="shared" si="174"/>
        <v>53.284879092723358</v>
      </c>
      <c r="CR109" s="13">
        <f t="shared" si="174"/>
        <v>55.92929742347399</v>
      </c>
      <c r="CS109" s="100">
        <f t="shared" si="174"/>
        <v>57.524615458791615</v>
      </c>
    </row>
    <row r="110" spans="1:97" s="14" customFormat="1" x14ac:dyDescent="0.25">
      <c r="A110" s="14" t="s">
        <v>3</v>
      </c>
      <c r="B110" s="14">
        <f t="shared" ref="B110:R110" si="175">IFERROR(B29/B55,"")</f>
        <v>18.703122082585278</v>
      </c>
      <c r="C110" s="14">
        <f t="shared" si="175"/>
        <v>19.460230107526876</v>
      </c>
      <c r="D110" s="14">
        <f t="shared" si="175"/>
        <v>29.600961059190031</v>
      </c>
      <c r="E110" s="14">
        <f t="shared" si="175"/>
        <v>32.040948924731175</v>
      </c>
      <c r="F110" s="14">
        <f t="shared" si="175"/>
        <v>21.096770715096483</v>
      </c>
      <c r="G110" s="14">
        <f t="shared" si="175"/>
        <v>27.360528056112219</v>
      </c>
      <c r="H110" s="14">
        <f t="shared" si="175"/>
        <v>28.683078585461686</v>
      </c>
      <c r="I110" s="14">
        <f t="shared" si="175"/>
        <v>20.198788461538463</v>
      </c>
      <c r="J110" s="14">
        <f t="shared" si="175"/>
        <v>28.502153225806445</v>
      </c>
      <c r="K110" s="14">
        <f t="shared" si="175"/>
        <v>22.786803539823001</v>
      </c>
      <c r="L110" s="14">
        <f t="shared" si="175"/>
        <v>31.309950915750946</v>
      </c>
      <c r="M110" s="101">
        <f t="shared" si="175"/>
        <v>37.219367984693868</v>
      </c>
      <c r="N110" s="284">
        <f t="shared" si="175"/>
        <v>20.217771653543306</v>
      </c>
      <c r="O110" s="284">
        <f t="shared" si="175"/>
        <v>22.215020967741889</v>
      </c>
      <c r="P110" s="284">
        <f t="shared" si="175"/>
        <v>30.631761648745513</v>
      </c>
      <c r="Q110" s="284">
        <f t="shared" si="175"/>
        <v>31.508736465781421</v>
      </c>
      <c r="R110" s="284">
        <f t="shared" si="175"/>
        <v>25.876471507352935</v>
      </c>
      <c r="S110" s="284">
        <f t="shared" ref="S110:Y110" si="176">IFERROR(S29/S55,"")</f>
        <v>25.604626593806966</v>
      </c>
      <c r="T110" s="284">
        <f t="shared" si="176"/>
        <v>22.910883969465658</v>
      </c>
      <c r="U110" s="284">
        <f t="shared" si="176"/>
        <v>22.433676760563401</v>
      </c>
      <c r="V110" s="14">
        <f t="shared" si="176"/>
        <v>28.291338523644789</v>
      </c>
      <c r="W110" s="14">
        <f t="shared" si="176"/>
        <v>27.365699863574363</v>
      </c>
      <c r="X110" s="14">
        <f t="shared" si="176"/>
        <v>33.156082521117661</v>
      </c>
      <c r="Y110" s="101">
        <f t="shared" si="176"/>
        <v>38.212993650793777</v>
      </c>
      <c r="Z110" s="14">
        <f t="shared" ref="Z110:CK110" si="177">IFERROR(Z29/Z55,"")</f>
        <v>25.10303721841332</v>
      </c>
      <c r="AA110" s="14">
        <f t="shared" si="177"/>
        <v>27.286730235783658</v>
      </c>
      <c r="AB110" s="14">
        <f t="shared" si="177"/>
        <v>29.208704960835508</v>
      </c>
      <c r="AC110" s="14">
        <f t="shared" si="177"/>
        <v>28.636660724896018</v>
      </c>
      <c r="AD110" s="14">
        <f t="shared" si="177"/>
        <v>35.28616905248807</v>
      </c>
      <c r="AE110" s="14">
        <f t="shared" si="177"/>
        <v>30.304184322033905</v>
      </c>
      <c r="AF110" s="14">
        <f t="shared" si="177"/>
        <v>30.981788958770093</v>
      </c>
      <c r="AG110" s="14">
        <f t="shared" si="177"/>
        <v>29.581937587018057</v>
      </c>
      <c r="AH110" s="14">
        <f t="shared" si="177"/>
        <v>30.100095276240079</v>
      </c>
      <c r="AI110" s="14">
        <f t="shared" si="177"/>
        <v>28.286839085727468</v>
      </c>
      <c r="AJ110" s="14">
        <f t="shared" si="177"/>
        <v>29.49852393596403</v>
      </c>
      <c r="AK110" s="101">
        <f t="shared" si="177"/>
        <v>30.149604788489931</v>
      </c>
      <c r="AL110" s="14">
        <f t="shared" si="177"/>
        <v>25.919863398431847</v>
      </c>
      <c r="AM110" s="14">
        <f t="shared" si="177"/>
        <v>27.999551189967665</v>
      </c>
      <c r="AN110" s="14">
        <f t="shared" si="177"/>
        <v>28.842423556836735</v>
      </c>
      <c r="AO110" s="14">
        <f t="shared" si="177"/>
        <v>30.758812139726452</v>
      </c>
      <c r="AP110" s="14">
        <f t="shared" si="177"/>
        <v>69.900196505052435</v>
      </c>
      <c r="AQ110" s="14">
        <f t="shared" si="177"/>
        <v>32.01608722473938</v>
      </c>
      <c r="AR110" s="14">
        <f t="shared" si="177"/>
        <v>34.52592647114399</v>
      </c>
      <c r="AS110" s="14">
        <f t="shared" si="177"/>
        <v>29.780980155443917</v>
      </c>
      <c r="AT110" s="14">
        <f t="shared" si="177"/>
        <v>30.438136830222906</v>
      </c>
      <c r="AU110" s="14">
        <f t="shared" si="177"/>
        <v>28.771190588294914</v>
      </c>
      <c r="AV110" s="14">
        <f t="shared" si="177"/>
        <v>30.068131813534247</v>
      </c>
      <c r="AW110" s="101">
        <f t="shared" si="177"/>
        <v>30.912316117009418</v>
      </c>
      <c r="AX110" s="14">
        <f t="shared" si="177"/>
        <v>29.495889215737684</v>
      </c>
      <c r="AY110" s="14">
        <f t="shared" si="177"/>
        <v>31.472252617365903</v>
      </c>
      <c r="AZ110" s="14">
        <f t="shared" si="177"/>
        <v>32.10933419060234</v>
      </c>
      <c r="BA110" s="14">
        <f t="shared" si="177"/>
        <v>33.432857532590653</v>
      </c>
      <c r="BB110" s="14">
        <f t="shared" si="177"/>
        <v>75.562551077375332</v>
      </c>
      <c r="BC110" s="14">
        <f t="shared" si="177"/>
        <v>35.194884811553301</v>
      </c>
      <c r="BD110" s="14">
        <f t="shared" si="177"/>
        <v>37.893150036450848</v>
      </c>
      <c r="BE110" s="14">
        <f t="shared" si="177"/>
        <v>32.604247317907628</v>
      </c>
      <c r="BF110" s="14">
        <f t="shared" si="177"/>
        <v>33.511529994735866</v>
      </c>
      <c r="BG110" s="14">
        <f t="shared" si="177"/>
        <v>31.391971706029512</v>
      </c>
      <c r="BH110" s="14">
        <f t="shared" si="177"/>
        <v>32.858045805855873</v>
      </c>
      <c r="BI110" s="101">
        <f t="shared" si="177"/>
        <v>33.634536327056964</v>
      </c>
      <c r="BJ110" s="14">
        <f t="shared" si="177"/>
        <v>31.547149357383766</v>
      </c>
      <c r="BK110" s="14">
        <f t="shared" si="177"/>
        <v>33.71714653058698</v>
      </c>
      <c r="BL110" s="14">
        <f t="shared" si="177"/>
        <v>34.88086954620357</v>
      </c>
      <c r="BM110" s="14">
        <f t="shared" si="177"/>
        <v>36.731880514999162</v>
      </c>
      <c r="BN110" s="14">
        <f t="shared" si="177"/>
        <v>86.922488006209846</v>
      </c>
      <c r="BO110" s="14">
        <f t="shared" si="177"/>
        <v>38.796086100046189</v>
      </c>
      <c r="BP110" s="14">
        <f t="shared" si="177"/>
        <v>41.780608147904232</v>
      </c>
      <c r="BQ110" s="14">
        <f t="shared" si="177"/>
        <v>35.620875325834277</v>
      </c>
      <c r="BR110" s="14">
        <f t="shared" si="177"/>
        <v>36.692815419750303</v>
      </c>
      <c r="BS110" s="14">
        <f t="shared" si="177"/>
        <v>34.397704912466992</v>
      </c>
      <c r="BT110" s="14">
        <f t="shared" si="177"/>
        <v>35.991616300803457</v>
      </c>
      <c r="BU110" s="101">
        <f t="shared" si="177"/>
        <v>36.865596667626903</v>
      </c>
      <c r="BV110" s="14">
        <f t="shared" si="177"/>
        <v>35.413155258927851</v>
      </c>
      <c r="BW110" s="14">
        <f t="shared" si="177"/>
        <v>37.769230841334149</v>
      </c>
      <c r="BX110" s="14">
        <f t="shared" si="177"/>
        <v>39.151891890375516</v>
      </c>
      <c r="BY110" s="14">
        <f t="shared" si="177"/>
        <v>41.459772657794488</v>
      </c>
      <c r="BZ110" s="14">
        <f t="shared" si="177"/>
        <v>98.211092874939226</v>
      </c>
      <c r="CA110" s="14">
        <f t="shared" si="177"/>
        <v>43.716272877530528</v>
      </c>
      <c r="CB110" s="14">
        <f t="shared" si="177"/>
        <v>46.994735039804027</v>
      </c>
      <c r="CC110" s="14">
        <f t="shared" si="177"/>
        <v>39.944926456688769</v>
      </c>
      <c r="CD110" s="14">
        <f t="shared" si="177"/>
        <v>41.124203835050309</v>
      </c>
      <c r="CE110" s="14">
        <f t="shared" si="177"/>
        <v>38.512946656329206</v>
      </c>
      <c r="CF110" s="14">
        <f t="shared" si="177"/>
        <v>40.233209588003042</v>
      </c>
      <c r="CG110" s="101">
        <f t="shared" si="177"/>
        <v>41.196395280403237</v>
      </c>
      <c r="CH110" s="14">
        <f t="shared" si="177"/>
        <v>39.966281230951587</v>
      </c>
      <c r="CI110" s="14">
        <f t="shared" si="177"/>
        <v>42.705052042689992</v>
      </c>
      <c r="CJ110" s="14">
        <f t="shared" si="177"/>
        <v>44.171159306148766</v>
      </c>
      <c r="CK110" s="14">
        <f t="shared" si="177"/>
        <v>46.825616812453106</v>
      </c>
      <c r="CL110" s="14">
        <f t="shared" ref="CL110:CS110" si="178">IFERROR(CL29/CL55,"")</f>
        <v>112.45349285582337</v>
      </c>
      <c r="CM110" s="14">
        <f t="shared" si="178"/>
        <v>49.474554227901145</v>
      </c>
      <c r="CN110" s="14">
        <f t="shared" si="178"/>
        <v>53.354053053362684</v>
      </c>
      <c r="CO110" s="14">
        <f t="shared" si="178"/>
        <v>45.251945699323038</v>
      </c>
      <c r="CP110" s="14">
        <f t="shared" si="178"/>
        <v>46.592445133008347</v>
      </c>
      <c r="CQ110" s="14">
        <f t="shared" si="178"/>
        <v>43.552230068951438</v>
      </c>
      <c r="CR110" s="14">
        <f t="shared" si="178"/>
        <v>45.606046155380007</v>
      </c>
      <c r="CS110" s="101">
        <f t="shared" si="178"/>
        <v>46.703603707678454</v>
      </c>
    </row>
    <row r="112" spans="1:97" s="4" customFormat="1" x14ac:dyDescent="0.25">
      <c r="A112"/>
      <c r="B112">
        <v>1</v>
      </c>
      <c r="C112" s="12">
        <v>2</v>
      </c>
      <c r="D112" s="12">
        <v>3</v>
      </c>
      <c r="E112" s="12">
        <v>4</v>
      </c>
      <c r="F112" s="12">
        <v>5</v>
      </c>
      <c r="G112" s="12">
        <v>6</v>
      </c>
      <c r="H112" s="12">
        <v>7</v>
      </c>
      <c r="I112" s="12">
        <v>8</v>
      </c>
      <c r="J112" s="12">
        <v>9</v>
      </c>
      <c r="K112" s="12">
        <v>10</v>
      </c>
      <c r="L112" s="12">
        <v>11</v>
      </c>
      <c r="M112" s="112">
        <v>12</v>
      </c>
      <c r="N112" s="266">
        <v>13</v>
      </c>
      <c r="O112" s="266">
        <v>14</v>
      </c>
      <c r="P112" s="266">
        <v>15</v>
      </c>
      <c r="Q112" s="266">
        <v>16</v>
      </c>
      <c r="R112" s="266">
        <v>17</v>
      </c>
      <c r="S112" s="266">
        <v>18</v>
      </c>
      <c r="T112" s="266">
        <v>19</v>
      </c>
      <c r="U112" s="266">
        <v>20</v>
      </c>
      <c r="V112" s="12">
        <v>21</v>
      </c>
      <c r="W112" s="12">
        <v>22</v>
      </c>
      <c r="X112" s="12">
        <v>23</v>
      </c>
      <c r="Y112" s="112">
        <v>24</v>
      </c>
      <c r="Z112" s="12">
        <v>25</v>
      </c>
      <c r="AA112" s="12">
        <v>26</v>
      </c>
      <c r="AB112" s="12">
        <v>27</v>
      </c>
      <c r="AC112" s="12">
        <v>28</v>
      </c>
      <c r="AD112" s="12">
        <v>29</v>
      </c>
      <c r="AE112" s="12">
        <v>30</v>
      </c>
      <c r="AF112" s="12">
        <v>31</v>
      </c>
      <c r="AG112" s="12">
        <v>32</v>
      </c>
      <c r="AH112" s="12">
        <v>33</v>
      </c>
      <c r="AI112" s="12">
        <v>34</v>
      </c>
      <c r="AJ112" s="12">
        <v>35</v>
      </c>
      <c r="AK112" s="112">
        <v>36</v>
      </c>
      <c r="AL112" s="12">
        <v>37</v>
      </c>
      <c r="AM112" s="12">
        <v>38</v>
      </c>
      <c r="AN112" s="12">
        <v>39</v>
      </c>
      <c r="AO112" s="12">
        <v>40</v>
      </c>
      <c r="AP112" s="12">
        <v>41</v>
      </c>
      <c r="AQ112" s="12">
        <v>42</v>
      </c>
      <c r="AR112" s="12">
        <v>43</v>
      </c>
      <c r="AS112" s="12">
        <v>44</v>
      </c>
      <c r="AT112" s="12">
        <v>45</v>
      </c>
      <c r="AU112" s="12">
        <v>46</v>
      </c>
      <c r="AV112" s="12">
        <v>47</v>
      </c>
      <c r="AW112" s="112">
        <v>48</v>
      </c>
      <c r="AX112" s="12">
        <v>49</v>
      </c>
      <c r="AY112" s="12">
        <v>50</v>
      </c>
      <c r="AZ112" s="12">
        <v>51</v>
      </c>
      <c r="BA112" s="12">
        <v>52</v>
      </c>
      <c r="BB112" s="12">
        <v>53</v>
      </c>
      <c r="BC112" s="12">
        <v>54</v>
      </c>
      <c r="BD112" s="12">
        <v>55</v>
      </c>
      <c r="BE112" s="12">
        <v>56</v>
      </c>
      <c r="BF112" s="12">
        <v>57</v>
      </c>
      <c r="BG112" s="12">
        <v>58</v>
      </c>
      <c r="BH112" s="12">
        <v>59</v>
      </c>
      <c r="BI112" s="112">
        <v>60</v>
      </c>
      <c r="BJ112" s="12">
        <v>61</v>
      </c>
      <c r="BK112" s="12">
        <v>62</v>
      </c>
      <c r="BL112" s="12">
        <v>63</v>
      </c>
      <c r="BM112" s="12">
        <v>64</v>
      </c>
      <c r="BN112" s="12">
        <v>65</v>
      </c>
      <c r="BO112" s="12">
        <v>66</v>
      </c>
      <c r="BP112" s="12">
        <v>67</v>
      </c>
      <c r="BQ112" s="12">
        <v>68</v>
      </c>
      <c r="BR112" s="12">
        <v>69</v>
      </c>
      <c r="BS112" s="12">
        <v>70</v>
      </c>
      <c r="BT112" s="12">
        <v>71</v>
      </c>
      <c r="BU112" s="112">
        <v>72</v>
      </c>
      <c r="BV112" s="12">
        <v>73</v>
      </c>
      <c r="BW112" s="12">
        <v>74</v>
      </c>
      <c r="BX112" s="12">
        <v>75</v>
      </c>
      <c r="BY112" s="12">
        <v>76</v>
      </c>
      <c r="BZ112" s="12">
        <v>77</v>
      </c>
      <c r="CA112" s="12">
        <v>78</v>
      </c>
      <c r="CB112" s="12">
        <v>79</v>
      </c>
      <c r="CC112" s="12">
        <v>80</v>
      </c>
      <c r="CD112" s="12">
        <v>81</v>
      </c>
      <c r="CE112" s="12">
        <v>82</v>
      </c>
      <c r="CF112" s="12">
        <v>83</v>
      </c>
      <c r="CG112" s="112">
        <v>84</v>
      </c>
      <c r="CH112" s="12">
        <v>85</v>
      </c>
      <c r="CI112" s="12">
        <v>86</v>
      </c>
      <c r="CJ112" s="12">
        <v>87</v>
      </c>
      <c r="CK112" s="12">
        <v>88</v>
      </c>
      <c r="CL112" s="12">
        <v>89</v>
      </c>
      <c r="CM112" s="12">
        <v>90</v>
      </c>
      <c r="CN112" s="12">
        <v>91</v>
      </c>
      <c r="CO112" s="12">
        <v>92</v>
      </c>
      <c r="CP112" s="12">
        <v>93</v>
      </c>
      <c r="CQ112" s="12">
        <v>94</v>
      </c>
      <c r="CR112" s="12">
        <v>95</v>
      </c>
      <c r="CS112" s="112">
        <v>96</v>
      </c>
    </row>
    <row r="113" spans="1:97" s="10" customFormat="1" x14ac:dyDescent="0.25">
      <c r="A113" s="2" t="s">
        <v>66</v>
      </c>
      <c r="B113" s="3">
        <f t="shared" ref="B113:BM113" si="179">B58</f>
        <v>42005</v>
      </c>
      <c r="C113" s="3">
        <f t="shared" si="179"/>
        <v>42036</v>
      </c>
      <c r="D113" s="3">
        <f t="shared" si="179"/>
        <v>42064</v>
      </c>
      <c r="E113" s="3">
        <f t="shared" si="179"/>
        <v>42095</v>
      </c>
      <c r="F113" s="3">
        <f t="shared" si="179"/>
        <v>42125</v>
      </c>
      <c r="G113" s="3">
        <f t="shared" si="179"/>
        <v>42156</v>
      </c>
      <c r="H113" s="3">
        <f t="shared" si="179"/>
        <v>42186</v>
      </c>
      <c r="I113" s="3">
        <f t="shared" si="179"/>
        <v>42217</v>
      </c>
      <c r="J113" s="3">
        <f t="shared" si="179"/>
        <v>42248</v>
      </c>
      <c r="K113" s="3">
        <f t="shared" si="179"/>
        <v>42278</v>
      </c>
      <c r="L113" s="3">
        <f t="shared" si="179"/>
        <v>42309</v>
      </c>
      <c r="M113" s="95">
        <f t="shared" si="179"/>
        <v>42339</v>
      </c>
      <c r="N113" s="276">
        <f t="shared" si="179"/>
        <v>42370</v>
      </c>
      <c r="O113" s="276">
        <f t="shared" si="179"/>
        <v>42401</v>
      </c>
      <c r="P113" s="276">
        <f t="shared" si="179"/>
        <v>42430</v>
      </c>
      <c r="Q113" s="276">
        <f t="shared" si="179"/>
        <v>42461</v>
      </c>
      <c r="R113" s="276">
        <f t="shared" si="179"/>
        <v>42491</v>
      </c>
      <c r="S113" s="276">
        <f t="shared" si="179"/>
        <v>42522</v>
      </c>
      <c r="T113" s="276">
        <f t="shared" si="179"/>
        <v>42552</v>
      </c>
      <c r="U113" s="276">
        <f t="shared" si="179"/>
        <v>42583</v>
      </c>
      <c r="V113" s="3">
        <f t="shared" si="179"/>
        <v>42614</v>
      </c>
      <c r="W113" s="3">
        <f t="shared" si="179"/>
        <v>42644</v>
      </c>
      <c r="X113" s="3">
        <f t="shared" si="179"/>
        <v>42675</v>
      </c>
      <c r="Y113" s="95">
        <f t="shared" si="179"/>
        <v>42705</v>
      </c>
      <c r="Z113" s="3">
        <f t="shared" si="179"/>
        <v>42752</v>
      </c>
      <c r="AA113" s="3">
        <f t="shared" si="179"/>
        <v>42783</v>
      </c>
      <c r="AB113" s="3">
        <f t="shared" si="179"/>
        <v>42811</v>
      </c>
      <c r="AC113" s="3">
        <f t="shared" si="179"/>
        <v>42842</v>
      </c>
      <c r="AD113" s="3">
        <f t="shared" si="179"/>
        <v>42872</v>
      </c>
      <c r="AE113" s="3">
        <f t="shared" si="179"/>
        <v>42903</v>
      </c>
      <c r="AF113" s="3">
        <f t="shared" si="179"/>
        <v>42933</v>
      </c>
      <c r="AG113" s="3">
        <f t="shared" si="179"/>
        <v>42964</v>
      </c>
      <c r="AH113" s="3">
        <f t="shared" si="179"/>
        <v>42995</v>
      </c>
      <c r="AI113" s="3">
        <f t="shared" si="179"/>
        <v>43025</v>
      </c>
      <c r="AJ113" s="3">
        <f t="shared" si="179"/>
        <v>43056</v>
      </c>
      <c r="AK113" s="95">
        <f t="shared" si="179"/>
        <v>43086</v>
      </c>
      <c r="AL113" s="3">
        <f t="shared" si="179"/>
        <v>43118</v>
      </c>
      <c r="AM113" s="3">
        <f t="shared" si="179"/>
        <v>43149</v>
      </c>
      <c r="AN113" s="3">
        <f t="shared" si="179"/>
        <v>43177</v>
      </c>
      <c r="AO113" s="3">
        <f t="shared" si="179"/>
        <v>43208</v>
      </c>
      <c r="AP113" s="3">
        <f t="shared" si="179"/>
        <v>43238</v>
      </c>
      <c r="AQ113" s="3">
        <f t="shared" si="179"/>
        <v>43269</v>
      </c>
      <c r="AR113" s="3">
        <f t="shared" si="179"/>
        <v>43299</v>
      </c>
      <c r="AS113" s="3">
        <f t="shared" si="179"/>
        <v>43330</v>
      </c>
      <c r="AT113" s="3">
        <f t="shared" si="179"/>
        <v>43361</v>
      </c>
      <c r="AU113" s="3">
        <f t="shared" si="179"/>
        <v>43391</v>
      </c>
      <c r="AV113" s="3">
        <f t="shared" si="179"/>
        <v>43422</v>
      </c>
      <c r="AW113" s="95">
        <f t="shared" si="179"/>
        <v>43452</v>
      </c>
      <c r="AX113" s="3">
        <f t="shared" si="179"/>
        <v>43483</v>
      </c>
      <c r="AY113" s="3">
        <f t="shared" si="179"/>
        <v>43514</v>
      </c>
      <c r="AZ113" s="3">
        <f t="shared" si="179"/>
        <v>43542</v>
      </c>
      <c r="BA113" s="3">
        <f t="shared" si="179"/>
        <v>43573</v>
      </c>
      <c r="BB113" s="3">
        <f t="shared" si="179"/>
        <v>43603</v>
      </c>
      <c r="BC113" s="3">
        <f t="shared" si="179"/>
        <v>43634</v>
      </c>
      <c r="BD113" s="3">
        <f t="shared" si="179"/>
        <v>43664</v>
      </c>
      <c r="BE113" s="3">
        <f t="shared" si="179"/>
        <v>43695</v>
      </c>
      <c r="BF113" s="3">
        <f t="shared" si="179"/>
        <v>43726</v>
      </c>
      <c r="BG113" s="3">
        <f t="shared" si="179"/>
        <v>43756</v>
      </c>
      <c r="BH113" s="3">
        <f t="shared" si="179"/>
        <v>43787</v>
      </c>
      <c r="BI113" s="95">
        <f t="shared" si="179"/>
        <v>43817</v>
      </c>
      <c r="BJ113" s="3">
        <f t="shared" si="179"/>
        <v>43848</v>
      </c>
      <c r="BK113" s="3">
        <f t="shared" si="179"/>
        <v>43879</v>
      </c>
      <c r="BL113" s="3">
        <f t="shared" si="179"/>
        <v>43908</v>
      </c>
      <c r="BM113" s="3">
        <f t="shared" si="179"/>
        <v>43939</v>
      </c>
      <c r="BN113" s="3">
        <f t="shared" ref="BN113:CS113" si="180">BN58</f>
        <v>43969</v>
      </c>
      <c r="BO113" s="3">
        <f t="shared" si="180"/>
        <v>44000</v>
      </c>
      <c r="BP113" s="3">
        <f t="shared" si="180"/>
        <v>44030</v>
      </c>
      <c r="BQ113" s="3">
        <f t="shared" si="180"/>
        <v>44061</v>
      </c>
      <c r="BR113" s="3">
        <f t="shared" si="180"/>
        <v>44092</v>
      </c>
      <c r="BS113" s="3">
        <f t="shared" si="180"/>
        <v>44122</v>
      </c>
      <c r="BT113" s="3">
        <f t="shared" si="180"/>
        <v>44153</v>
      </c>
      <c r="BU113" s="95">
        <f t="shared" si="180"/>
        <v>44183</v>
      </c>
      <c r="BV113" s="3">
        <f t="shared" si="180"/>
        <v>44214</v>
      </c>
      <c r="BW113" s="3">
        <f t="shared" si="180"/>
        <v>44245</v>
      </c>
      <c r="BX113" s="3">
        <f t="shared" si="180"/>
        <v>44273</v>
      </c>
      <c r="BY113" s="3">
        <f t="shared" si="180"/>
        <v>44304</v>
      </c>
      <c r="BZ113" s="3">
        <f t="shared" si="180"/>
        <v>44334</v>
      </c>
      <c r="CA113" s="3">
        <f t="shared" si="180"/>
        <v>44365</v>
      </c>
      <c r="CB113" s="3">
        <f t="shared" si="180"/>
        <v>44395</v>
      </c>
      <c r="CC113" s="3">
        <f t="shared" si="180"/>
        <v>44426</v>
      </c>
      <c r="CD113" s="3">
        <f t="shared" si="180"/>
        <v>44457</v>
      </c>
      <c r="CE113" s="3">
        <f t="shared" si="180"/>
        <v>44487</v>
      </c>
      <c r="CF113" s="3">
        <f t="shared" si="180"/>
        <v>44518</v>
      </c>
      <c r="CG113" s="95">
        <f t="shared" si="180"/>
        <v>44548</v>
      </c>
      <c r="CH113" s="3">
        <f t="shared" si="180"/>
        <v>44579</v>
      </c>
      <c r="CI113" s="3">
        <f t="shared" si="180"/>
        <v>44610</v>
      </c>
      <c r="CJ113" s="3">
        <f t="shared" si="180"/>
        <v>44638</v>
      </c>
      <c r="CK113" s="3">
        <f t="shared" si="180"/>
        <v>44669</v>
      </c>
      <c r="CL113" s="3">
        <f t="shared" si="180"/>
        <v>44699</v>
      </c>
      <c r="CM113" s="3">
        <f t="shared" si="180"/>
        <v>44730</v>
      </c>
      <c r="CN113" s="3">
        <f t="shared" si="180"/>
        <v>44760</v>
      </c>
      <c r="CO113" s="3">
        <f t="shared" si="180"/>
        <v>44791</v>
      </c>
      <c r="CP113" s="3">
        <f t="shared" si="180"/>
        <v>44822</v>
      </c>
      <c r="CQ113" s="3">
        <f t="shared" si="180"/>
        <v>44852</v>
      </c>
      <c r="CR113" s="3">
        <f t="shared" si="180"/>
        <v>44883</v>
      </c>
      <c r="CS113" s="95">
        <f t="shared" si="180"/>
        <v>44913</v>
      </c>
    </row>
    <row r="114" spans="1:97" s="15" customFormat="1" x14ac:dyDescent="0.25">
      <c r="A114" s="15" t="s">
        <v>4</v>
      </c>
      <c r="B114" s="6">
        <f t="shared" ref="B114:Y114" si="181">IFERROR(B22/B33,"")</f>
        <v>39.474249999999998</v>
      </c>
      <c r="C114" s="13">
        <f t="shared" si="181"/>
        <v>22.874491228070177</v>
      </c>
      <c r="D114" s="13">
        <f t="shared" si="181"/>
        <v>82.768190476190469</v>
      </c>
      <c r="E114" s="13">
        <f t="shared" si="181"/>
        <v>80.577164285714289</v>
      </c>
      <c r="F114" s="13">
        <f t="shared" si="181"/>
        <v>45.539316901408455</v>
      </c>
      <c r="G114" s="13">
        <f t="shared" si="181"/>
        <v>66.881197183098593</v>
      </c>
      <c r="H114" s="13">
        <f t="shared" si="181"/>
        <v>99.296493421052631</v>
      </c>
      <c r="I114" s="13">
        <f t="shared" si="181"/>
        <v>31.644802631578948</v>
      </c>
      <c r="J114" s="13">
        <f t="shared" si="181"/>
        <v>88.019902597402591</v>
      </c>
      <c r="K114" s="13">
        <f t="shared" si="181"/>
        <v>61.883493506493373</v>
      </c>
      <c r="L114" s="13">
        <f t="shared" si="181"/>
        <v>66.295130136986302</v>
      </c>
      <c r="M114" s="100">
        <f t="shared" si="181"/>
        <v>121.88768421052617</v>
      </c>
      <c r="N114" s="271">
        <f t="shared" si="181"/>
        <v>19.227256410256409</v>
      </c>
      <c r="O114" s="271">
        <f t="shared" si="181"/>
        <v>18.406422413792846</v>
      </c>
      <c r="P114" s="271">
        <f t="shared" si="181"/>
        <v>37.421355932203305</v>
      </c>
      <c r="Q114" s="271">
        <f t="shared" si="181"/>
        <v>56.870478632478637</v>
      </c>
      <c r="R114" s="271">
        <f t="shared" si="181"/>
        <v>31.795125000000002</v>
      </c>
      <c r="S114" s="271">
        <f t="shared" si="181"/>
        <v>34.815032710280377</v>
      </c>
      <c r="T114" s="271">
        <f t="shared" si="181"/>
        <v>34.730929292929297</v>
      </c>
      <c r="U114" s="271">
        <f t="shared" si="181"/>
        <v>27.964786458333332</v>
      </c>
      <c r="V114" s="13">
        <f t="shared" si="181"/>
        <v>39.401531914893617</v>
      </c>
      <c r="W114" s="13">
        <f t="shared" si="181"/>
        <v>34.00152688172043</v>
      </c>
      <c r="X114" s="13">
        <f t="shared" si="181"/>
        <v>43.180727777777776</v>
      </c>
      <c r="Y114" s="100">
        <f t="shared" si="181"/>
        <v>83.564054216867476</v>
      </c>
      <c r="Z114" s="13">
        <f t="shared" ref="Z114:CK114" si="182">IFERROR(Z22/Z33,"")</f>
        <v>34.69711724137931</v>
      </c>
      <c r="AA114" s="13">
        <f t="shared" si="182"/>
        <v>65.660513986014067</v>
      </c>
      <c r="AB114" s="13">
        <f t="shared" si="182"/>
        <v>70.530139860139869</v>
      </c>
      <c r="AC114" s="13">
        <f t="shared" si="182"/>
        <v>26.691632653061227</v>
      </c>
      <c r="AD114" s="13">
        <f t="shared" si="182"/>
        <v>25.588804159445406</v>
      </c>
      <c r="AE114" s="13">
        <f t="shared" si="182"/>
        <v>31.481363636363636</v>
      </c>
      <c r="AF114" s="13">
        <f t="shared" si="182"/>
        <v>21.943917322834647</v>
      </c>
      <c r="AG114" s="13">
        <f t="shared" si="182"/>
        <v>21.614188794308703</v>
      </c>
      <c r="AH114" s="13">
        <f t="shared" si="182"/>
        <v>22.23162440497379</v>
      </c>
      <c r="AI114" s="13">
        <f t="shared" si="182"/>
        <v>21.098192287101554</v>
      </c>
      <c r="AJ114" s="13">
        <f t="shared" si="182"/>
        <v>22.473800192239406</v>
      </c>
      <c r="AK114" s="100">
        <f t="shared" si="182"/>
        <v>22.9052648560689</v>
      </c>
      <c r="AL114" s="13">
        <f t="shared" si="182"/>
        <v>35.783696737443869</v>
      </c>
      <c r="AM114" s="13">
        <f t="shared" si="182"/>
        <v>41.307628781885782</v>
      </c>
      <c r="AN114" s="13">
        <f t="shared" si="182"/>
        <v>40.962134128033235</v>
      </c>
      <c r="AO114" s="13">
        <f t="shared" si="182"/>
        <v>31.842909225398664</v>
      </c>
      <c r="AP114" s="13">
        <f t="shared" si="182"/>
        <v>24.467861461211861</v>
      </c>
      <c r="AQ114" s="13">
        <f t="shared" si="182"/>
        <v>33.555459869682124</v>
      </c>
      <c r="AR114" s="13">
        <f t="shared" si="182"/>
        <v>25.981766494990957</v>
      </c>
      <c r="AS114" s="13">
        <f t="shared" si="182"/>
        <v>27.657209456283486</v>
      </c>
      <c r="AT114" s="13">
        <f t="shared" si="182"/>
        <v>28.233753183859527</v>
      </c>
      <c r="AU114" s="13">
        <f t="shared" si="182"/>
        <v>26.740357537142796</v>
      </c>
      <c r="AV114" s="13">
        <f t="shared" si="182"/>
        <v>28.46204639785811</v>
      </c>
      <c r="AW114" s="100">
        <f t="shared" si="182"/>
        <v>32.118560480727311</v>
      </c>
      <c r="AX114" s="13">
        <f t="shared" si="182"/>
        <v>41.227198734690603</v>
      </c>
      <c r="AY114" s="13">
        <f t="shared" si="182"/>
        <v>47.732020087276084</v>
      </c>
      <c r="AZ114" s="13">
        <f t="shared" si="182"/>
        <v>50.764265051921981</v>
      </c>
      <c r="BA114" s="13">
        <f t="shared" si="182"/>
        <v>38.683024861993836</v>
      </c>
      <c r="BB114" s="13">
        <f t="shared" si="182"/>
        <v>28.63643143886781</v>
      </c>
      <c r="BC114" s="13">
        <f t="shared" si="182"/>
        <v>38.331186361878174</v>
      </c>
      <c r="BD114" s="13">
        <f t="shared" si="182"/>
        <v>30.08187030658766</v>
      </c>
      <c r="BE114" s="13">
        <f t="shared" si="182"/>
        <v>31.695258509167509</v>
      </c>
      <c r="BF114" s="13">
        <f t="shared" si="182"/>
        <v>32.422413489824343</v>
      </c>
      <c r="BG114" s="13">
        <f t="shared" si="182"/>
        <v>30.689559542815402</v>
      </c>
      <c r="BH114" s="13">
        <f t="shared" si="182"/>
        <v>32.672733607792829</v>
      </c>
      <c r="BI114" s="100">
        <f t="shared" si="182"/>
        <v>33.309141861239105</v>
      </c>
      <c r="BJ114" s="13">
        <f t="shared" si="182"/>
        <v>44.112889479741305</v>
      </c>
      <c r="BK114" s="13">
        <f t="shared" si="182"/>
        <v>51.152550273848554</v>
      </c>
      <c r="BL114" s="13">
        <f t="shared" si="182"/>
        <v>55.275240076130913</v>
      </c>
      <c r="BM114" s="13">
        <f t="shared" si="182"/>
        <v>42.660234865699181</v>
      </c>
      <c r="BN114" s="13">
        <f t="shared" si="182"/>
        <v>31.286762362124435</v>
      </c>
      <c r="BO114" s="13">
        <f t="shared" si="182"/>
        <v>41.624902958212367</v>
      </c>
      <c r="BP114" s="13">
        <f t="shared" si="182"/>
        <v>33.109987888698576</v>
      </c>
      <c r="BQ114" s="13">
        <f t="shared" si="182"/>
        <v>34.787947702163045</v>
      </c>
      <c r="BR114" s="13">
        <f t="shared" si="182"/>
        <v>36.192524263198216</v>
      </c>
      <c r="BS114" s="13">
        <f t="shared" si="182"/>
        <v>34.254783271930251</v>
      </c>
      <c r="BT114" s="13">
        <f t="shared" si="182"/>
        <v>36.469710228827928</v>
      </c>
      <c r="BU114" s="100">
        <f t="shared" si="182"/>
        <v>37.189491372950314</v>
      </c>
      <c r="BV114" s="13">
        <f t="shared" si="182"/>
        <v>48.790800516057537</v>
      </c>
      <c r="BW114" s="13">
        <f t="shared" si="182"/>
        <v>56.638837713826206</v>
      </c>
      <c r="BX114" s="13">
        <f t="shared" si="182"/>
        <v>61.881772533719776</v>
      </c>
      <c r="BY114" s="13">
        <f t="shared" si="182"/>
        <v>47.79781101192858</v>
      </c>
      <c r="BZ114" s="13">
        <f t="shared" si="182"/>
        <v>36.038696889936347</v>
      </c>
      <c r="CA114" s="13">
        <f t="shared" si="182"/>
        <v>47.954616868101951</v>
      </c>
      <c r="CB114" s="13">
        <f t="shared" si="182"/>
        <v>38.141214059719381</v>
      </c>
      <c r="CC114" s="13">
        <f t="shared" si="182"/>
        <v>40.189606230814775</v>
      </c>
      <c r="CD114" s="13">
        <f t="shared" si="182"/>
        <v>41.819204067706927</v>
      </c>
      <c r="CE114" s="13">
        <f t="shared" si="182"/>
        <v>39.577866095269087</v>
      </c>
      <c r="CF114" s="13">
        <f t="shared" si="182"/>
        <v>42.199822586781302</v>
      </c>
      <c r="CG114" s="100">
        <f t="shared" si="182"/>
        <v>43.375676782630869</v>
      </c>
      <c r="CH114" s="13">
        <f t="shared" si="182"/>
        <v>55.067775334132754</v>
      </c>
      <c r="CI114" s="13">
        <f t="shared" si="182"/>
        <v>63.961131194177625</v>
      </c>
      <c r="CJ114" s="13">
        <f t="shared" si="182"/>
        <v>70.272346362660997</v>
      </c>
      <c r="CK114" s="13">
        <f t="shared" si="182"/>
        <v>54.300831771674822</v>
      </c>
      <c r="CL114" s="13">
        <f t="shared" ref="CL114:CS114" si="183">IFERROR(CL22/CL33,"")</f>
        <v>40.748853413088099</v>
      </c>
      <c r="CM114" s="13">
        <f t="shared" si="183"/>
        <v>54.064089918504209</v>
      </c>
      <c r="CN114" s="13">
        <f t="shared" si="183"/>
        <v>43.076714752374791</v>
      </c>
      <c r="CO114" s="13">
        <f t="shared" si="183"/>
        <v>45.331782410885097</v>
      </c>
      <c r="CP114" s="13">
        <f t="shared" si="183"/>
        <v>47.180038098245795</v>
      </c>
      <c r="CQ114" s="13">
        <f t="shared" si="183"/>
        <v>44.783331681181814</v>
      </c>
      <c r="CR114" s="13">
        <f t="shared" si="183"/>
        <v>48.560761228019111</v>
      </c>
      <c r="CS114" s="100">
        <f t="shared" si="183"/>
        <v>49.93145004953184</v>
      </c>
    </row>
    <row r="115" spans="1:97" s="15" customFormat="1" x14ac:dyDescent="0.25">
      <c r="A115" s="15" t="s">
        <v>5</v>
      </c>
      <c r="B115" s="119">
        <f t="shared" ref="B115:Y115" si="184">IFERROR(B23/B34,"")</f>
        <v>5.1037096774193556</v>
      </c>
      <c r="C115" s="13">
        <f t="shared" si="184"/>
        <v>5.382232227488152</v>
      </c>
      <c r="D115" s="13">
        <f t="shared" si="184"/>
        <v>6.4126957964601772</v>
      </c>
      <c r="E115" s="13">
        <f t="shared" si="184"/>
        <v>8.5163051724137944</v>
      </c>
      <c r="F115" s="13">
        <f t="shared" si="184"/>
        <v>6.8800053191489363</v>
      </c>
      <c r="G115" s="13">
        <f t="shared" si="184"/>
        <v>7.8684083665338642</v>
      </c>
      <c r="H115" s="13">
        <f t="shared" si="184"/>
        <v>9.1397369477911639</v>
      </c>
      <c r="I115" s="13">
        <f t="shared" si="184"/>
        <v>6.0831946721311478</v>
      </c>
      <c r="J115" s="13">
        <f t="shared" si="184"/>
        <v>11.184959930313587</v>
      </c>
      <c r="K115" s="13">
        <f t="shared" si="184"/>
        <v>8.2988318965517252</v>
      </c>
      <c r="L115" s="13">
        <f t="shared" si="184"/>
        <v>11.185387577639789</v>
      </c>
      <c r="M115" s="100">
        <f t="shared" si="184"/>
        <v>15.102341216216216</v>
      </c>
      <c r="N115" s="271">
        <f t="shared" si="184"/>
        <v>6.6743853658536585</v>
      </c>
      <c r="O115" s="271">
        <f t="shared" si="184"/>
        <v>5.6163061224489796</v>
      </c>
      <c r="P115" s="271">
        <f t="shared" si="184"/>
        <v>13.372370424597367</v>
      </c>
      <c r="Q115" s="271">
        <f t="shared" si="184"/>
        <v>13.667161467889926</v>
      </c>
      <c r="R115" s="271">
        <f t="shared" si="184"/>
        <v>8.1751363636363639</v>
      </c>
      <c r="S115" s="271">
        <f t="shared" si="184"/>
        <v>9.744453076923131</v>
      </c>
      <c r="T115" s="271">
        <f t="shared" si="184"/>
        <v>7.1076933045356485</v>
      </c>
      <c r="U115" s="271">
        <f t="shared" si="184"/>
        <v>7.5871444866920337</v>
      </c>
      <c r="V115" s="13">
        <f t="shared" si="184"/>
        <v>10.74802722967644</v>
      </c>
      <c r="W115" s="13">
        <f t="shared" si="184"/>
        <v>7.1645623946037267</v>
      </c>
      <c r="X115" s="13">
        <f t="shared" si="184"/>
        <v>8.5639557926829664</v>
      </c>
      <c r="Y115" s="100">
        <f t="shared" si="184"/>
        <v>13.717492317969347</v>
      </c>
      <c r="Z115" s="13">
        <f t="shared" ref="Z115:CK115" si="185">IFERROR(Z23/Z34,"")</f>
        <v>7.9000451866404715</v>
      </c>
      <c r="AA115" s="13">
        <f t="shared" si="185"/>
        <v>5.6099885167464203</v>
      </c>
      <c r="AB115" s="13">
        <f t="shared" si="185"/>
        <v>11.965886761032472</v>
      </c>
      <c r="AC115" s="13">
        <f t="shared" si="185"/>
        <v>11.345250266240679</v>
      </c>
      <c r="AD115" s="13">
        <f t="shared" si="185"/>
        <v>10.398490364025696</v>
      </c>
      <c r="AE115" s="13">
        <f t="shared" si="185"/>
        <v>11.16185789167152</v>
      </c>
      <c r="AF115" s="13">
        <f t="shared" si="185"/>
        <v>9.5597850386930361</v>
      </c>
      <c r="AG115" s="13">
        <f t="shared" si="185"/>
        <v>8.0491478831181524</v>
      </c>
      <c r="AH115" s="13">
        <f t="shared" si="185"/>
        <v>8.5188989338325065</v>
      </c>
      <c r="AI115" s="13">
        <f t="shared" si="185"/>
        <v>7.9509655785571232</v>
      </c>
      <c r="AJ115" s="13">
        <f t="shared" si="185"/>
        <v>8.3275951247040432</v>
      </c>
      <c r="AK115" s="100">
        <f t="shared" si="185"/>
        <v>8.782040681607139</v>
      </c>
      <c r="AL115" s="13">
        <f t="shared" si="185"/>
        <v>5.1679888336984821</v>
      </c>
      <c r="AM115" s="13">
        <f t="shared" si="185"/>
        <v>5.0412755042160526</v>
      </c>
      <c r="AN115" s="13">
        <f t="shared" si="185"/>
        <v>12.355692567478739</v>
      </c>
      <c r="AO115" s="13">
        <f t="shared" si="185"/>
        <v>9.0907730482540074</v>
      </c>
      <c r="AP115" s="13">
        <f t="shared" si="185"/>
        <v>9.480712956722833</v>
      </c>
      <c r="AQ115" s="13">
        <f t="shared" si="185"/>
        <v>13.106669441256473</v>
      </c>
      <c r="AR115" s="13">
        <f t="shared" si="185"/>
        <v>7.7921990356489808</v>
      </c>
      <c r="AS115" s="13">
        <f t="shared" si="185"/>
        <v>8.0579883937863119</v>
      </c>
      <c r="AT115" s="13">
        <f t="shared" si="185"/>
        <v>8.5125792514316707</v>
      </c>
      <c r="AU115" s="13">
        <f t="shared" si="185"/>
        <v>8.0239304343087685</v>
      </c>
      <c r="AV115" s="13">
        <f t="shared" si="185"/>
        <v>8.3696861753756924</v>
      </c>
      <c r="AW115" s="100">
        <f t="shared" si="185"/>
        <v>8.7879484708399787</v>
      </c>
      <c r="AX115" s="13">
        <f t="shared" si="185"/>
        <v>5.744861268358</v>
      </c>
      <c r="AY115" s="13">
        <f t="shared" si="185"/>
        <v>5.5719763798250774</v>
      </c>
      <c r="AZ115" s="13">
        <f t="shared" si="185"/>
        <v>14.483591421026425</v>
      </c>
      <c r="BA115" s="13">
        <f t="shared" si="185"/>
        <v>10.533014716953113</v>
      </c>
      <c r="BB115" s="13">
        <f t="shared" si="185"/>
        <v>11.079239134043052</v>
      </c>
      <c r="BC115" s="13">
        <f t="shared" si="185"/>
        <v>15.347244827903836</v>
      </c>
      <c r="BD115" s="13">
        <f t="shared" si="185"/>
        <v>8.9859071835614746</v>
      </c>
      <c r="BE115" s="13">
        <f t="shared" si="185"/>
        <v>9.2143597223391289</v>
      </c>
      <c r="BF115" s="13">
        <f t="shared" si="185"/>
        <v>9.7234813218096541</v>
      </c>
      <c r="BG115" s="13">
        <f t="shared" si="185"/>
        <v>9.0656957236106983</v>
      </c>
      <c r="BH115" s="13">
        <f t="shared" si="185"/>
        <v>9.5608664803514873</v>
      </c>
      <c r="BI115" s="100">
        <f t="shared" si="185"/>
        <v>10.089757573227406</v>
      </c>
      <c r="BJ115" s="13">
        <f t="shared" si="185"/>
        <v>6.2828982668048505</v>
      </c>
      <c r="BK115" s="13">
        <f t="shared" si="185"/>
        <v>6.118412906770466</v>
      </c>
      <c r="BL115" s="13">
        <f t="shared" si="185"/>
        <v>15.687155856787781</v>
      </c>
      <c r="BM115" s="13">
        <f t="shared" si="185"/>
        <v>11.508440860290778</v>
      </c>
      <c r="BN115" s="13">
        <f t="shared" si="185"/>
        <v>12.064950676213977</v>
      </c>
      <c r="BO115" s="13">
        <f t="shared" si="185"/>
        <v>16.793987186967929</v>
      </c>
      <c r="BP115" s="13">
        <f t="shared" si="185"/>
        <v>9.9133811672790415</v>
      </c>
      <c r="BQ115" s="13">
        <f t="shared" si="185"/>
        <v>10.187889743595417</v>
      </c>
      <c r="BR115" s="13">
        <f t="shared" si="185"/>
        <v>10.794831155744458</v>
      </c>
      <c r="BS115" s="13">
        <f t="shared" si="185"/>
        <v>10.093287507734532</v>
      </c>
      <c r="BT115" s="13">
        <f t="shared" si="185"/>
        <v>10.643442513852641</v>
      </c>
      <c r="BU115" s="100">
        <f t="shared" si="185"/>
        <v>11.191747493649807</v>
      </c>
      <c r="BV115" s="13">
        <f t="shared" si="185"/>
        <v>7.1929325314649777</v>
      </c>
      <c r="BW115" s="13">
        <f t="shared" si="185"/>
        <v>7.0342160991814833</v>
      </c>
      <c r="BX115" s="13">
        <f t="shared" si="185"/>
        <v>17.761475246904876</v>
      </c>
      <c r="BY115" s="13">
        <f t="shared" si="185"/>
        <v>13.071752745797044</v>
      </c>
      <c r="BZ115" s="13">
        <f t="shared" si="185"/>
        <v>13.654457442525469</v>
      </c>
      <c r="CA115" s="13">
        <f t="shared" si="185"/>
        <v>18.968424020621008</v>
      </c>
      <c r="CB115" s="13">
        <f t="shared" si="185"/>
        <v>11.257591038727488</v>
      </c>
      <c r="CC115" s="13">
        <f t="shared" si="185"/>
        <v>11.742064104479407</v>
      </c>
      <c r="CD115" s="13">
        <f t="shared" si="185"/>
        <v>12.437995180259474</v>
      </c>
      <c r="CE115" s="13">
        <f t="shared" si="185"/>
        <v>11.630417829688895</v>
      </c>
      <c r="CF115" s="13">
        <f t="shared" si="185"/>
        <v>12.333470900876575</v>
      </c>
      <c r="CG115" s="100">
        <f t="shared" si="185"/>
        <v>12.965553596685702</v>
      </c>
      <c r="CH115" s="13">
        <f t="shared" si="185"/>
        <v>8.1368296906347695</v>
      </c>
      <c r="CI115" s="13">
        <f t="shared" si="185"/>
        <v>7.9606920308532247</v>
      </c>
      <c r="CJ115" s="13">
        <f t="shared" si="185"/>
        <v>20.067128541906818</v>
      </c>
      <c r="CK115" s="13">
        <f t="shared" si="185"/>
        <v>14.77393910200623</v>
      </c>
      <c r="CL115" s="13">
        <f t="shared" ref="CL115:CS115" si="186">IFERROR(CL23/CL34,"")</f>
        <v>15.42620592687723</v>
      </c>
      <c r="CM115" s="13">
        <f t="shared" si="186"/>
        <v>21.424877624788017</v>
      </c>
      <c r="CN115" s="13">
        <f t="shared" si="186"/>
        <v>12.723249929948144</v>
      </c>
      <c r="CO115" s="13">
        <f t="shared" si="186"/>
        <v>13.276596262871928</v>
      </c>
      <c r="CP115" s="13">
        <f t="shared" si="186"/>
        <v>14.062787605908822</v>
      </c>
      <c r="CQ115" s="13">
        <f t="shared" si="186"/>
        <v>13.298459368732425</v>
      </c>
      <c r="CR115" s="13">
        <f t="shared" si="186"/>
        <v>14.223473672142163</v>
      </c>
      <c r="CS115" s="100">
        <f t="shared" si="186"/>
        <v>14.951457524317993</v>
      </c>
    </row>
    <row r="116" spans="1:97" s="15" customFormat="1" x14ac:dyDescent="0.25">
      <c r="A116" s="15" t="s">
        <v>6</v>
      </c>
      <c r="B116" s="119">
        <f t="shared" ref="B116:Y116" si="187">IFERROR(B24/B35,"")</f>
        <v>4.504714987714987</v>
      </c>
      <c r="C116" s="13">
        <f t="shared" si="187"/>
        <v>4.2728518518518497</v>
      </c>
      <c r="D116" s="13">
        <f t="shared" si="187"/>
        <v>10.346745192307692</v>
      </c>
      <c r="E116" s="13">
        <f t="shared" si="187"/>
        <v>7.2291336302895317</v>
      </c>
      <c r="F116" s="13">
        <f t="shared" si="187"/>
        <v>6.1493845470692721</v>
      </c>
      <c r="G116" s="13">
        <f t="shared" si="187"/>
        <v>8.1081334841628969</v>
      </c>
      <c r="H116" s="13">
        <f t="shared" si="187"/>
        <v>7.468515527950311</v>
      </c>
      <c r="I116" s="13">
        <f t="shared" si="187"/>
        <v>5.2079387755102049</v>
      </c>
      <c r="J116" s="13">
        <f t="shared" si="187"/>
        <v>9.8312097457627114</v>
      </c>
      <c r="K116" s="13">
        <f t="shared" si="187"/>
        <v>8.2759753086419749</v>
      </c>
      <c r="L116" s="13">
        <f t="shared" si="187"/>
        <v>6.786904867256637</v>
      </c>
      <c r="M116" s="100">
        <f t="shared" si="187"/>
        <v>11.431095730918512</v>
      </c>
      <c r="N116" s="271">
        <f t="shared" si="187"/>
        <v>3.2068949152542339</v>
      </c>
      <c r="O116" s="271">
        <f t="shared" si="187"/>
        <v>5.1790731707317077</v>
      </c>
      <c r="P116" s="271">
        <f t="shared" si="187"/>
        <v>8.2532447916666669</v>
      </c>
      <c r="Q116" s="271">
        <f t="shared" si="187"/>
        <v>5.8262396449704141</v>
      </c>
      <c r="R116" s="271">
        <f t="shared" si="187"/>
        <v>6.7423841911764706</v>
      </c>
      <c r="S116" s="271">
        <f t="shared" si="187"/>
        <v>8.7553107191316162</v>
      </c>
      <c r="T116" s="271">
        <f t="shared" si="187"/>
        <v>4.1495806201550387</v>
      </c>
      <c r="U116" s="271">
        <f t="shared" si="187"/>
        <v>4.3528763676148801</v>
      </c>
      <c r="V116" s="13">
        <f t="shared" si="187"/>
        <v>7.6739750479846647</v>
      </c>
      <c r="W116" s="13">
        <f t="shared" si="187"/>
        <v>6.2014101346001578</v>
      </c>
      <c r="X116" s="13">
        <f t="shared" si="187"/>
        <v>7.2528292268479273</v>
      </c>
      <c r="Y116" s="100">
        <f t="shared" si="187"/>
        <v>7.8460805577072197</v>
      </c>
      <c r="Z116" s="13">
        <f t="shared" ref="Z116:CK116" si="188">IFERROR(Z24/Z35,"")</f>
        <v>2.371991304347826</v>
      </c>
      <c r="AA116" s="13">
        <f t="shared" si="188"/>
        <v>5.2116594488188976</v>
      </c>
      <c r="AB116" s="13">
        <f t="shared" si="188"/>
        <v>6.7850192307692305</v>
      </c>
      <c r="AC116" s="13">
        <f t="shared" si="188"/>
        <v>4.6697754749568228</v>
      </c>
      <c r="AD116" s="13">
        <f t="shared" si="188"/>
        <v>6.2435470085470088</v>
      </c>
      <c r="AE116" s="13">
        <f t="shared" si="188"/>
        <v>4.8212175873731677</v>
      </c>
      <c r="AF116" s="13">
        <f t="shared" si="188"/>
        <v>3.1703812316715543</v>
      </c>
      <c r="AG116" s="13">
        <f t="shared" si="188"/>
        <v>4.6799147834033183</v>
      </c>
      <c r="AH116" s="13">
        <f t="shared" si="188"/>
        <v>4.960436743433001</v>
      </c>
      <c r="AI116" s="13">
        <f t="shared" si="188"/>
        <v>4.6315305563843392</v>
      </c>
      <c r="AJ116" s="13">
        <f t="shared" si="188"/>
        <v>4.900019410444485</v>
      </c>
      <c r="AK116" s="100">
        <f t="shared" si="188"/>
        <v>5.1219190496044469</v>
      </c>
      <c r="AL116" s="13">
        <f t="shared" si="188"/>
        <v>2.9877744192306981</v>
      </c>
      <c r="AM116" s="13">
        <f t="shared" si="188"/>
        <v>3.8180721324517788</v>
      </c>
      <c r="AN116" s="13">
        <f t="shared" si="188"/>
        <v>8.5565037272039799</v>
      </c>
      <c r="AO116" s="13">
        <f t="shared" si="188"/>
        <v>5.661906940240538</v>
      </c>
      <c r="AP116" s="13">
        <f t="shared" si="188"/>
        <v>5.7903233068135194</v>
      </c>
      <c r="AQ116" s="13">
        <f t="shared" si="188"/>
        <v>4.9499845582312343</v>
      </c>
      <c r="AR116" s="13">
        <f t="shared" si="188"/>
        <v>5.4211344797902257</v>
      </c>
      <c r="AS116" s="13">
        <f t="shared" si="188"/>
        <v>5.9572646660149884</v>
      </c>
      <c r="AT116" s="13">
        <f t="shared" si="188"/>
        <v>6.0515781339173378</v>
      </c>
      <c r="AU116" s="13">
        <f t="shared" si="188"/>
        <v>5.7700169446406067</v>
      </c>
      <c r="AV116" s="13">
        <f t="shared" si="188"/>
        <v>6.1819486684073706</v>
      </c>
      <c r="AW116" s="100">
        <f t="shared" si="188"/>
        <v>6.2852315694823488</v>
      </c>
      <c r="AX116" s="13">
        <f t="shared" si="188"/>
        <v>3.4497376155638739</v>
      </c>
      <c r="AY116" s="13">
        <f t="shared" si="188"/>
        <v>4.2711598120927734</v>
      </c>
      <c r="AZ116" s="13">
        <f t="shared" si="188"/>
        <v>10.040087950159593</v>
      </c>
      <c r="BA116" s="13">
        <f t="shared" si="188"/>
        <v>6.5747657049403365</v>
      </c>
      <c r="BB116" s="13">
        <f t="shared" si="188"/>
        <v>6.4122040185572899</v>
      </c>
      <c r="BC116" s="13">
        <f t="shared" si="188"/>
        <v>5.6366709973509508</v>
      </c>
      <c r="BD116" s="13">
        <f t="shared" si="188"/>
        <v>6.1006290879268068</v>
      </c>
      <c r="BE116" s="13">
        <f t="shared" si="188"/>
        <v>6.5802476099619245</v>
      </c>
      <c r="BF116" s="13">
        <f t="shared" si="188"/>
        <v>6.8693782305361175</v>
      </c>
      <c r="BG116" s="13">
        <f t="shared" si="188"/>
        <v>6.5033605249344957</v>
      </c>
      <c r="BH116" s="13">
        <f t="shared" si="188"/>
        <v>6.8131677631661756</v>
      </c>
      <c r="BI116" s="100">
        <f t="shared" si="188"/>
        <v>7.1162293017129929</v>
      </c>
      <c r="BJ116" s="13">
        <f t="shared" si="188"/>
        <v>3.7170122446303235</v>
      </c>
      <c r="BK116" s="13">
        <f t="shared" si="188"/>
        <v>4.646524403658586</v>
      </c>
      <c r="BL116" s="13">
        <f t="shared" si="188"/>
        <v>10.908882713385317</v>
      </c>
      <c r="BM116" s="13">
        <f t="shared" si="188"/>
        <v>7.1859879698817331</v>
      </c>
      <c r="BN116" s="13">
        <f t="shared" si="188"/>
        <v>7.0664645960266821</v>
      </c>
      <c r="BO116" s="13">
        <f t="shared" si="188"/>
        <v>6.1998521063637124</v>
      </c>
      <c r="BP116" s="13">
        <f t="shared" si="188"/>
        <v>6.7125005134914479</v>
      </c>
      <c r="BQ116" s="13">
        <f t="shared" si="188"/>
        <v>7.2964310241341312</v>
      </c>
      <c r="BR116" s="13">
        <f t="shared" si="188"/>
        <v>7.6837371008861393</v>
      </c>
      <c r="BS116" s="13">
        <f t="shared" si="188"/>
        <v>7.2141616295326001</v>
      </c>
      <c r="BT116" s="13">
        <f t="shared" si="188"/>
        <v>7.6087560806294121</v>
      </c>
      <c r="BU116" s="100">
        <f t="shared" si="188"/>
        <v>7.9388955861782859</v>
      </c>
      <c r="BV116" s="13">
        <f t="shared" si="188"/>
        <v>4.2137492614297063</v>
      </c>
      <c r="BW116" s="13">
        <f t="shared" si="188"/>
        <v>5.2923768351279534</v>
      </c>
      <c r="BX116" s="13">
        <f t="shared" si="188"/>
        <v>12.411335486067497</v>
      </c>
      <c r="BY116" s="13">
        <f t="shared" si="188"/>
        <v>8.1651054261748168</v>
      </c>
      <c r="BZ116" s="13">
        <f t="shared" si="188"/>
        <v>8.0969699631999301</v>
      </c>
      <c r="CA116" s="13">
        <f t="shared" si="188"/>
        <v>7.0936625685209593</v>
      </c>
      <c r="CB116" s="13">
        <f t="shared" si="188"/>
        <v>7.6949989202886053</v>
      </c>
      <c r="CC116" s="13">
        <f t="shared" si="188"/>
        <v>8.4277970164788361</v>
      </c>
      <c r="CD116" s="13">
        <f t="shared" si="188"/>
        <v>8.8726450145953635</v>
      </c>
      <c r="CE116" s="13">
        <f t="shared" si="188"/>
        <v>8.3318083189763605</v>
      </c>
      <c r="CF116" s="13">
        <f t="shared" si="188"/>
        <v>8.8291053706178353</v>
      </c>
      <c r="CG116" s="100">
        <f t="shared" si="188"/>
        <v>9.2096462261367851</v>
      </c>
      <c r="CH116" s="13">
        <f t="shared" si="188"/>
        <v>4.7658916376725884</v>
      </c>
      <c r="CI116" s="13">
        <f t="shared" si="188"/>
        <v>5.9838219108140036</v>
      </c>
      <c r="CJ116" s="13">
        <f t="shared" si="188"/>
        <v>14.031508364316764</v>
      </c>
      <c r="CK116" s="13">
        <f t="shared" si="188"/>
        <v>9.2290963956095009</v>
      </c>
      <c r="CL116" s="13">
        <f t="shared" ref="CL116:CS116" si="189">IFERROR(CL24/CL35,"")</f>
        <v>9.1607553039846596</v>
      </c>
      <c r="CM116" s="13">
        <f t="shared" si="189"/>
        <v>8.0245022363737011</v>
      </c>
      <c r="CN116" s="13">
        <f t="shared" si="189"/>
        <v>8.7069487702941331</v>
      </c>
      <c r="CO116" s="13">
        <f t="shared" si="189"/>
        <v>9.5334258459674253</v>
      </c>
      <c r="CP116" s="13">
        <f t="shared" si="189"/>
        <v>10.03620850947884</v>
      </c>
      <c r="CQ116" s="13">
        <f t="shared" si="189"/>
        <v>9.5146710821528551</v>
      </c>
      <c r="CR116" s="13">
        <f t="shared" si="189"/>
        <v>10.186667662007975</v>
      </c>
      <c r="CS116" s="100">
        <f t="shared" si="189"/>
        <v>10.625044620595622</v>
      </c>
    </row>
    <row r="117" spans="1:97" s="15" customFormat="1" x14ac:dyDescent="0.25">
      <c r="A117" s="15" t="s">
        <v>7</v>
      </c>
      <c r="B117" s="119">
        <f t="shared" ref="B117:Y117" si="190">IFERROR(B25/B36,"")</f>
        <v>3.7722345679012346</v>
      </c>
      <c r="C117" s="13">
        <f t="shared" si="190"/>
        <v>2.6303519480519482</v>
      </c>
      <c r="D117" s="13">
        <f t="shared" si="190"/>
        <v>4.9853810709838102</v>
      </c>
      <c r="E117" s="13">
        <f t="shared" si="190"/>
        <v>3.6984469820554651</v>
      </c>
      <c r="F117" s="13">
        <f t="shared" si="190"/>
        <v>4.705234521575985</v>
      </c>
      <c r="G117" s="13">
        <f t="shared" si="190"/>
        <v>7.0876059479553781</v>
      </c>
      <c r="H117" s="13">
        <f t="shared" si="190"/>
        <v>5.6533048192771087</v>
      </c>
      <c r="I117" s="13">
        <f t="shared" si="190"/>
        <v>3.121442563482467</v>
      </c>
      <c r="J117" s="13">
        <f t="shared" si="190"/>
        <v>6.7265980861244019</v>
      </c>
      <c r="K117" s="13">
        <f t="shared" si="190"/>
        <v>5.5134363207547175</v>
      </c>
      <c r="L117" s="13">
        <f t="shared" si="190"/>
        <v>8.2793671444321948</v>
      </c>
      <c r="M117" s="100">
        <f t="shared" si="190"/>
        <v>8.9216223150357994</v>
      </c>
      <c r="N117" s="271">
        <f t="shared" si="190"/>
        <v>2.1414637946837765</v>
      </c>
      <c r="O117" s="271">
        <f t="shared" si="190"/>
        <v>2.7523755036261082</v>
      </c>
      <c r="P117" s="271">
        <f t="shared" si="190"/>
        <v>7.2335261669024042</v>
      </c>
      <c r="Q117" s="271">
        <f t="shared" si="190"/>
        <v>5.7655837837837813</v>
      </c>
      <c r="R117" s="271">
        <f t="shared" si="190"/>
        <v>5.5292573891625612</v>
      </c>
      <c r="S117" s="271">
        <f t="shared" si="190"/>
        <v>5.8783703374777971</v>
      </c>
      <c r="T117" s="271">
        <f t="shared" si="190"/>
        <v>4.4623783783783786</v>
      </c>
      <c r="U117" s="271">
        <f t="shared" si="190"/>
        <v>3.174445846477397</v>
      </c>
      <c r="V117" s="13">
        <f t="shared" si="190"/>
        <v>4.1551523129921257</v>
      </c>
      <c r="W117" s="13">
        <f t="shared" si="190"/>
        <v>2.7961997840172788</v>
      </c>
      <c r="X117" s="13">
        <f t="shared" si="190"/>
        <v>5.0499074839302205</v>
      </c>
      <c r="Y117" s="100">
        <f t="shared" si="190"/>
        <v>9.9013358046228213</v>
      </c>
      <c r="Z117" s="13">
        <f t="shared" ref="Z117:CK117" si="191">IFERROR(Z25/Z36,"")</f>
        <v>2.5876129979035642</v>
      </c>
      <c r="AA117" s="13">
        <f t="shared" si="191"/>
        <v>3.6359295363271298</v>
      </c>
      <c r="AB117" s="13">
        <f t="shared" si="191"/>
        <v>3.4363217796171752</v>
      </c>
      <c r="AC117" s="13">
        <f t="shared" si="191"/>
        <v>3.0570119802677937</v>
      </c>
      <c r="AD117" s="13">
        <f t="shared" si="191"/>
        <v>2.3166292134831461</v>
      </c>
      <c r="AE117" s="13">
        <f t="shared" si="191"/>
        <v>3.0546230654018971</v>
      </c>
      <c r="AF117" s="13">
        <f t="shared" si="191"/>
        <v>3.5614812646370027</v>
      </c>
      <c r="AG117" s="13">
        <f t="shared" si="191"/>
        <v>3.0061329253960469</v>
      </c>
      <c r="AH117" s="13">
        <f t="shared" si="191"/>
        <v>3.318291574238045</v>
      </c>
      <c r="AI117" s="13">
        <f t="shared" si="191"/>
        <v>3.1693692453640048</v>
      </c>
      <c r="AJ117" s="13">
        <f t="shared" si="191"/>
        <v>3.4094887919167931</v>
      </c>
      <c r="AK117" s="100">
        <f t="shared" si="191"/>
        <v>3.5513212997390036</v>
      </c>
      <c r="AL117" s="13">
        <f t="shared" si="191"/>
        <v>3.6599110916055353</v>
      </c>
      <c r="AM117" s="13">
        <f t="shared" si="191"/>
        <v>3.6699167548853087</v>
      </c>
      <c r="AN117" s="13">
        <f t="shared" si="191"/>
        <v>4.6040028818362471</v>
      </c>
      <c r="AO117" s="13">
        <f t="shared" si="191"/>
        <v>4.1012705123460478</v>
      </c>
      <c r="AP117" s="13">
        <f t="shared" si="191"/>
        <v>4.1453728969864496</v>
      </c>
      <c r="AQ117" s="13">
        <f t="shared" si="191"/>
        <v>4.7342751569516555</v>
      </c>
      <c r="AR117" s="13">
        <f t="shared" si="191"/>
        <v>4.5447379836364128</v>
      </c>
      <c r="AS117" s="13">
        <f t="shared" si="191"/>
        <v>4.8113694439696317</v>
      </c>
      <c r="AT117" s="13">
        <f t="shared" si="191"/>
        <v>5.0702048004972173</v>
      </c>
      <c r="AU117" s="13">
        <f t="shared" si="191"/>
        <v>4.5679005698568638</v>
      </c>
      <c r="AV117" s="13">
        <f t="shared" si="191"/>
        <v>5.0010760433674459</v>
      </c>
      <c r="AW117" s="100">
        <f t="shared" si="191"/>
        <v>5.2612250875776105</v>
      </c>
      <c r="AX117" s="13">
        <f t="shared" si="191"/>
        <v>4.2990132990142618</v>
      </c>
      <c r="AY117" s="13">
        <f t="shared" si="191"/>
        <v>4.3512468075490149</v>
      </c>
      <c r="AZ117" s="13">
        <f t="shared" si="191"/>
        <v>5.3119028974551892</v>
      </c>
      <c r="BA117" s="13">
        <f t="shared" si="191"/>
        <v>4.6381296661009097</v>
      </c>
      <c r="BB117" s="13">
        <f t="shared" si="191"/>
        <v>4.8026019409695788</v>
      </c>
      <c r="BC117" s="13">
        <f t="shared" si="191"/>
        <v>5.0703522838336159</v>
      </c>
      <c r="BD117" s="13">
        <f t="shared" si="191"/>
        <v>5.1242527585923812</v>
      </c>
      <c r="BE117" s="13">
        <f t="shared" si="191"/>
        <v>5.3387641873491543</v>
      </c>
      <c r="BF117" s="13">
        <f t="shared" si="191"/>
        <v>5.3920242695962495</v>
      </c>
      <c r="BG117" s="13">
        <f t="shared" si="191"/>
        <v>5.091390154849619</v>
      </c>
      <c r="BH117" s="13">
        <f t="shared" si="191"/>
        <v>5.5044142136203655</v>
      </c>
      <c r="BI117" s="100">
        <f t="shared" si="191"/>
        <v>5.5619433789267285</v>
      </c>
      <c r="BJ117" s="13">
        <f t="shared" si="191"/>
        <v>4.5801188522309939</v>
      </c>
      <c r="BK117" s="13">
        <f t="shared" si="191"/>
        <v>4.6605391723976517</v>
      </c>
      <c r="BL117" s="13">
        <f t="shared" si="191"/>
        <v>5.8241289837753909</v>
      </c>
      <c r="BM117" s="13">
        <f t="shared" si="191"/>
        <v>5.1349590405273764</v>
      </c>
      <c r="BN117" s="13">
        <f t="shared" si="191"/>
        <v>5.2943201438274663</v>
      </c>
      <c r="BO117" s="13">
        <f t="shared" si="191"/>
        <v>5.6215778311015887</v>
      </c>
      <c r="BP117" s="13">
        <f t="shared" si="191"/>
        <v>5.7216474226300056</v>
      </c>
      <c r="BQ117" s="13">
        <f t="shared" si="191"/>
        <v>5.8647723488012575</v>
      </c>
      <c r="BR117" s="13">
        <f t="shared" si="191"/>
        <v>6.085200687079209</v>
      </c>
      <c r="BS117" s="13">
        <f t="shared" si="191"/>
        <v>5.7406786445172653</v>
      </c>
      <c r="BT117" s="13">
        <f t="shared" si="191"/>
        <v>6.0972164438101606</v>
      </c>
      <c r="BU117" s="100">
        <f t="shared" si="191"/>
        <v>6.2444082680923891</v>
      </c>
      <c r="BV117" s="13">
        <f t="shared" si="191"/>
        <v>5.2358983865721047</v>
      </c>
      <c r="BW117" s="13">
        <f t="shared" si="191"/>
        <v>5.276294332554941</v>
      </c>
      <c r="BX117" s="13">
        <f t="shared" si="191"/>
        <v>6.6839534301047756</v>
      </c>
      <c r="BY117" s="13">
        <f t="shared" si="191"/>
        <v>5.8868648636788752</v>
      </c>
      <c r="BZ117" s="13">
        <f t="shared" si="191"/>
        <v>6.0657343032855628</v>
      </c>
      <c r="CA117" s="13">
        <f t="shared" si="191"/>
        <v>6.4806012513567941</v>
      </c>
      <c r="CB117" s="13">
        <f t="shared" si="191"/>
        <v>6.5832930086710828</v>
      </c>
      <c r="CC117" s="13">
        <f t="shared" si="191"/>
        <v>6.8001432552613732</v>
      </c>
      <c r="CD117" s="13">
        <f t="shared" si="191"/>
        <v>7.0568843716550766</v>
      </c>
      <c r="CE117" s="13">
        <f t="shared" si="191"/>
        <v>6.6581132405256769</v>
      </c>
      <c r="CF117" s="13">
        <f t="shared" si="191"/>
        <v>7.0931974516948557</v>
      </c>
      <c r="CG117" s="100">
        <f t="shared" si="191"/>
        <v>7.2638839665505532</v>
      </c>
      <c r="CH117" s="13">
        <f t="shared" si="191"/>
        <v>5.9238281157458008</v>
      </c>
      <c r="CI117" s="13">
        <f t="shared" si="191"/>
        <v>5.9712816362372703</v>
      </c>
      <c r="CJ117" s="13">
        <f t="shared" si="191"/>
        <v>7.5628831355667678</v>
      </c>
      <c r="CK117" s="13">
        <f t="shared" si="191"/>
        <v>6.6603638298820256</v>
      </c>
      <c r="CL117" s="13">
        <f t="shared" ref="CL117:CS117" si="192">IFERROR(CL25/CL36,"")</f>
        <v>6.8631633978123432</v>
      </c>
      <c r="CM117" s="13">
        <f t="shared" si="192"/>
        <v>7.3372094593498032</v>
      </c>
      <c r="CN117" s="13">
        <f t="shared" si="192"/>
        <v>7.4520713670287257</v>
      </c>
      <c r="CO117" s="13">
        <f t="shared" si="192"/>
        <v>7.6991383384415908</v>
      </c>
      <c r="CP117" s="13">
        <f t="shared" si="192"/>
        <v>7.9893437123372495</v>
      </c>
      <c r="CQ117" s="13">
        <f t="shared" si="192"/>
        <v>7.5849753500455854</v>
      </c>
      <c r="CR117" s="13">
        <f t="shared" si="192"/>
        <v>8.1916536832665034</v>
      </c>
      <c r="CS117" s="100">
        <f t="shared" si="192"/>
        <v>8.3878212818731264</v>
      </c>
    </row>
    <row r="118" spans="1:97" s="15" customFormat="1" x14ac:dyDescent="0.25">
      <c r="A118" s="15" t="s">
        <v>8</v>
      </c>
      <c r="B118" s="119">
        <f t="shared" ref="B118:Y118" si="193">IFERROR(B26/B37,"")</f>
        <v>1.76103550295858</v>
      </c>
      <c r="C118" s="13">
        <f t="shared" si="193"/>
        <v>2.2333424657534247</v>
      </c>
      <c r="D118" s="13">
        <f t="shared" si="193"/>
        <v>4.5088146258503405</v>
      </c>
      <c r="E118" s="13">
        <f t="shared" si="193"/>
        <v>6.0019681335356605</v>
      </c>
      <c r="F118" s="13">
        <f t="shared" si="193"/>
        <v>4.6688757485029946</v>
      </c>
      <c r="G118" s="13">
        <f t="shared" si="193"/>
        <v>5.7921955645161294</v>
      </c>
      <c r="H118" s="13">
        <f t="shared" si="193"/>
        <v>7.3826895491803279</v>
      </c>
      <c r="I118" s="13">
        <f t="shared" si="193"/>
        <v>4.6252401263823062</v>
      </c>
      <c r="J118" s="13">
        <f t="shared" si="193"/>
        <v>6.6746568213783259</v>
      </c>
      <c r="K118" s="13">
        <f t="shared" si="193"/>
        <v>4.8882666240409209</v>
      </c>
      <c r="L118" s="13">
        <f t="shared" si="193"/>
        <v>8.0814903314917128</v>
      </c>
      <c r="M118" s="100">
        <f t="shared" si="193"/>
        <v>11.480174149659863</v>
      </c>
      <c r="N118" s="271">
        <f t="shared" si="193"/>
        <v>2.2203143176733784</v>
      </c>
      <c r="O118" s="271">
        <f t="shared" si="193"/>
        <v>1.9430244716351501</v>
      </c>
      <c r="P118" s="271">
        <f t="shared" si="193"/>
        <v>4.9806190476190473</v>
      </c>
      <c r="Q118" s="271">
        <f t="shared" si="193"/>
        <v>5.1223339432753878</v>
      </c>
      <c r="R118" s="271">
        <f t="shared" si="193"/>
        <v>3.1697013815090331</v>
      </c>
      <c r="S118" s="271">
        <f t="shared" si="193"/>
        <v>4.7216449912126537</v>
      </c>
      <c r="T118" s="271">
        <f t="shared" si="193"/>
        <v>3.6038657534246576</v>
      </c>
      <c r="U118" s="271">
        <f t="shared" si="193"/>
        <v>4.0684022633744856</v>
      </c>
      <c r="V118" s="13">
        <f t="shared" si="193"/>
        <v>4.7132587822014047</v>
      </c>
      <c r="W118" s="13">
        <f t="shared" si="193"/>
        <v>3.7567846615720524</v>
      </c>
      <c r="X118" s="13">
        <f t="shared" si="193"/>
        <v>2.3487806928171167</v>
      </c>
      <c r="Y118" s="100">
        <f t="shared" si="193"/>
        <v>4.4097129062647289</v>
      </c>
      <c r="Z118" s="13">
        <f t="shared" ref="Z118:CK118" si="194">IFERROR(Z26/Z37,"")</f>
        <v>1.2649681759931652</v>
      </c>
      <c r="AA118" s="13">
        <f t="shared" si="194"/>
        <v>4.6701680327868855</v>
      </c>
      <c r="AB118" s="13">
        <f t="shared" si="194"/>
        <v>6.3861951822112415</v>
      </c>
      <c r="AC118" s="13">
        <f t="shared" si="194"/>
        <v>2.6055974338412189</v>
      </c>
      <c r="AD118" s="13">
        <f t="shared" si="194"/>
        <v>2.9140696409140374</v>
      </c>
      <c r="AE118" s="13">
        <f t="shared" si="194"/>
        <v>2.8810348837209303</v>
      </c>
      <c r="AF118" s="13">
        <f t="shared" si="194"/>
        <v>3.4817624521072794</v>
      </c>
      <c r="AG118" s="13">
        <f t="shared" si="194"/>
        <v>3.1685794551077091</v>
      </c>
      <c r="AH118" s="13">
        <f t="shared" si="194"/>
        <v>3.197657239831063</v>
      </c>
      <c r="AI118" s="13">
        <f t="shared" si="194"/>
        <v>2.9772184659796563</v>
      </c>
      <c r="AJ118" s="13">
        <f t="shared" si="194"/>
        <v>3.1118327107886947</v>
      </c>
      <c r="AK118" s="100">
        <f t="shared" si="194"/>
        <v>3.388034559123374</v>
      </c>
      <c r="AL118" s="13">
        <f t="shared" si="194"/>
        <v>1.9903709733501236</v>
      </c>
      <c r="AM118" s="13">
        <f t="shared" si="194"/>
        <v>3.4420295450009379</v>
      </c>
      <c r="AN118" s="13">
        <f t="shared" si="194"/>
        <v>5.5850861069513282</v>
      </c>
      <c r="AO118" s="13">
        <f t="shared" si="194"/>
        <v>3.3131052478148226</v>
      </c>
      <c r="AP118" s="13">
        <f t="shared" si="194"/>
        <v>2.9788850356944829</v>
      </c>
      <c r="AQ118" s="13">
        <f t="shared" si="194"/>
        <v>3.5676737286488187</v>
      </c>
      <c r="AR118" s="13">
        <f t="shared" si="194"/>
        <v>3.9552071778151237</v>
      </c>
      <c r="AS118" s="13">
        <f t="shared" si="194"/>
        <v>4.0541201571071381</v>
      </c>
      <c r="AT118" s="13">
        <f t="shared" si="194"/>
        <v>4.2847929970008209</v>
      </c>
      <c r="AU118" s="13">
        <f t="shared" si="194"/>
        <v>4.0589860958960537</v>
      </c>
      <c r="AV118" s="13">
        <f t="shared" si="194"/>
        <v>4.2751366471571108</v>
      </c>
      <c r="AW118" s="100">
        <f t="shared" si="194"/>
        <v>4.4587310743753781</v>
      </c>
      <c r="AX118" s="13">
        <f t="shared" si="194"/>
        <v>2.2613034077967678</v>
      </c>
      <c r="AY118" s="13">
        <f t="shared" si="194"/>
        <v>4.1786305661224841</v>
      </c>
      <c r="AZ118" s="13">
        <f t="shared" si="194"/>
        <v>6.6746949253432399</v>
      </c>
      <c r="BA118" s="13">
        <f t="shared" si="194"/>
        <v>3.9675398027440325</v>
      </c>
      <c r="BB118" s="13">
        <f t="shared" si="194"/>
        <v>3.4786381165463252</v>
      </c>
      <c r="BC118" s="13">
        <f t="shared" si="194"/>
        <v>4.0978693754058497</v>
      </c>
      <c r="BD118" s="13">
        <f t="shared" si="194"/>
        <v>4.5267874598668989</v>
      </c>
      <c r="BE118" s="13">
        <f t="shared" si="194"/>
        <v>4.5602167496263224</v>
      </c>
      <c r="BF118" s="13">
        <f t="shared" si="194"/>
        <v>4.7827254762400004</v>
      </c>
      <c r="BG118" s="13">
        <f t="shared" si="194"/>
        <v>4.4984941714785354</v>
      </c>
      <c r="BH118" s="13">
        <f t="shared" si="194"/>
        <v>4.7340974126741653</v>
      </c>
      <c r="BI118" s="100">
        <f t="shared" si="194"/>
        <v>4.9453244003144228</v>
      </c>
      <c r="BJ118" s="13">
        <f t="shared" si="194"/>
        <v>2.4358110660356633</v>
      </c>
      <c r="BK118" s="13">
        <f t="shared" si="194"/>
        <v>4.3580092960361698</v>
      </c>
      <c r="BL118" s="13">
        <f t="shared" si="194"/>
        <v>7.185373719043576</v>
      </c>
      <c r="BM118" s="13">
        <f t="shared" si="194"/>
        <v>4.2990191008709004</v>
      </c>
      <c r="BN118" s="13">
        <f t="shared" si="194"/>
        <v>3.8053671761755967</v>
      </c>
      <c r="BO118" s="13">
        <f t="shared" si="194"/>
        <v>4.5165371407283494</v>
      </c>
      <c r="BP118" s="13">
        <f t="shared" si="194"/>
        <v>5.0116790817890777</v>
      </c>
      <c r="BQ118" s="13">
        <f t="shared" si="194"/>
        <v>5.0892151408968678</v>
      </c>
      <c r="BR118" s="13">
        <f t="shared" si="194"/>
        <v>5.3653026681699316</v>
      </c>
      <c r="BS118" s="13">
        <f t="shared" si="194"/>
        <v>5.0453659318902071</v>
      </c>
      <c r="BT118" s="13">
        <f t="shared" si="194"/>
        <v>5.307997452926104</v>
      </c>
      <c r="BU118" s="100">
        <f t="shared" si="194"/>
        <v>5.5268306611726361</v>
      </c>
      <c r="BV118" s="13">
        <f t="shared" si="194"/>
        <v>2.7698576441431051</v>
      </c>
      <c r="BW118" s="13">
        <f t="shared" si="194"/>
        <v>4.9856312499125739</v>
      </c>
      <c r="BX118" s="13">
        <f t="shared" si="194"/>
        <v>8.1683761140623456</v>
      </c>
      <c r="BY118" s="13">
        <f t="shared" si="194"/>
        <v>4.8980516602084982</v>
      </c>
      <c r="BZ118" s="13">
        <f t="shared" si="194"/>
        <v>4.3310272345973457</v>
      </c>
      <c r="CA118" s="13">
        <f t="shared" si="194"/>
        <v>5.1685782756882066</v>
      </c>
      <c r="CB118" s="13">
        <f t="shared" si="194"/>
        <v>5.7106392864278757</v>
      </c>
      <c r="CC118" s="13">
        <f t="shared" si="194"/>
        <v>5.8910531362271463</v>
      </c>
      <c r="CD118" s="13">
        <f t="shared" si="194"/>
        <v>6.2093078184839943</v>
      </c>
      <c r="CE118" s="13">
        <f t="shared" si="194"/>
        <v>5.8404733215074716</v>
      </c>
      <c r="CF118" s="13">
        <f t="shared" si="194"/>
        <v>6.1685163932311138</v>
      </c>
      <c r="CG118" s="100">
        <f t="shared" si="194"/>
        <v>6.421517286256349</v>
      </c>
      <c r="CH118" s="13">
        <f t="shared" si="194"/>
        <v>3.1314305889928944</v>
      </c>
      <c r="CI118" s="13">
        <f t="shared" si="194"/>
        <v>5.6434178243941622</v>
      </c>
      <c r="CJ118" s="13">
        <f t="shared" si="194"/>
        <v>9.2355349555757531</v>
      </c>
      <c r="CK118" s="13">
        <f t="shared" si="194"/>
        <v>5.5426551566470446</v>
      </c>
      <c r="CL118" s="13">
        <f t="shared" ref="CL118:CS118" si="195">IFERROR(CL26/CL37,"")</f>
        <v>4.900151495898811</v>
      </c>
      <c r="CM118" s="13">
        <f t="shared" si="195"/>
        <v>5.8470095924322845</v>
      </c>
      <c r="CN118" s="13">
        <f t="shared" si="195"/>
        <v>6.4568853092123906</v>
      </c>
      <c r="CO118" s="13">
        <f t="shared" si="195"/>
        <v>6.6674135465678406</v>
      </c>
      <c r="CP118" s="13">
        <f t="shared" si="195"/>
        <v>7.0271346188374553</v>
      </c>
      <c r="CQ118" s="13">
        <f t="shared" si="195"/>
        <v>6.6598590189645757</v>
      </c>
      <c r="CR118" s="13">
        <f t="shared" si="195"/>
        <v>7.1211299655434255</v>
      </c>
      <c r="CS118" s="100">
        <f t="shared" si="195"/>
        <v>7.4125107176070788</v>
      </c>
    </row>
    <row r="119" spans="1:97" s="15" customFormat="1" x14ac:dyDescent="0.25">
      <c r="A119" s="15" t="s">
        <v>1</v>
      </c>
      <c r="B119" s="119">
        <f t="shared" ref="B119:Y119" si="196">IFERROR(B27/B38,"")</f>
        <v>2.4917683923705725</v>
      </c>
      <c r="C119" s="13">
        <f t="shared" si="196"/>
        <v>2.775983981693364</v>
      </c>
      <c r="D119" s="13">
        <f t="shared" si="196"/>
        <v>2.7323120229007634</v>
      </c>
      <c r="E119" s="13">
        <f t="shared" si="196"/>
        <v>5.6291971476510065</v>
      </c>
      <c r="F119" s="13">
        <f t="shared" si="196"/>
        <v>4.6382645985401467</v>
      </c>
      <c r="G119" s="13">
        <f t="shared" si="196"/>
        <v>9.7116809872029251</v>
      </c>
      <c r="H119" s="13">
        <f t="shared" si="196"/>
        <v>7.995245210727969</v>
      </c>
      <c r="I119" s="13">
        <f t="shared" si="196"/>
        <v>4.0921097122302159</v>
      </c>
      <c r="J119" s="13">
        <f t="shared" si="196"/>
        <v>10.872750489236791</v>
      </c>
      <c r="K119" s="13">
        <f t="shared" si="196"/>
        <v>7.7884254966887418</v>
      </c>
      <c r="L119" s="13">
        <f t="shared" si="196"/>
        <v>11.215763713080184</v>
      </c>
      <c r="M119" s="100">
        <f t="shared" si="196"/>
        <v>12.223746164574631</v>
      </c>
      <c r="N119" s="271">
        <f t="shared" si="196"/>
        <v>2.0286574654956087</v>
      </c>
      <c r="O119" s="271">
        <f t="shared" si="196"/>
        <v>2.366229977116705</v>
      </c>
      <c r="P119" s="271">
        <f t="shared" si="196"/>
        <v>5.2971885593220343</v>
      </c>
      <c r="Q119" s="271">
        <f t="shared" si="196"/>
        <v>3.1862116451016633</v>
      </c>
      <c r="R119" s="271">
        <f t="shared" si="196"/>
        <v>4.5256977648202135</v>
      </c>
      <c r="S119" s="271">
        <f t="shared" si="196"/>
        <v>4.857896006655575</v>
      </c>
      <c r="T119" s="271">
        <f t="shared" si="196"/>
        <v>3.4272176422093983</v>
      </c>
      <c r="U119" s="271">
        <f t="shared" si="196"/>
        <v>3.3552282708142727</v>
      </c>
      <c r="V119" s="13">
        <f t="shared" si="196"/>
        <v>4.7767487073422954</v>
      </c>
      <c r="W119" s="13">
        <f t="shared" si="196"/>
        <v>3.5323226120857698</v>
      </c>
      <c r="X119" s="13">
        <f t="shared" si="196"/>
        <v>6.0952813051146375</v>
      </c>
      <c r="Y119" s="100">
        <f t="shared" si="196"/>
        <v>11.453034854771802</v>
      </c>
      <c r="Z119" s="13">
        <f t="shared" ref="Z119:CK119" si="197">IFERROR(Z27/Z38,"")</f>
        <v>0.59883403741701868</v>
      </c>
      <c r="AA119" s="13">
        <f t="shared" si="197"/>
        <v>1.8163664529914532</v>
      </c>
      <c r="AB119" s="13">
        <f t="shared" si="197"/>
        <v>3.2874425287356321</v>
      </c>
      <c r="AC119" s="13">
        <f t="shared" si="197"/>
        <v>4.5361394380853275</v>
      </c>
      <c r="AD119" s="13">
        <f t="shared" si="197"/>
        <v>8.2765240641711237</v>
      </c>
      <c r="AE119" s="13">
        <f t="shared" si="197"/>
        <v>2.9966832504145935</v>
      </c>
      <c r="AF119" s="13">
        <f t="shared" si="197"/>
        <v>2.9752800000000001</v>
      </c>
      <c r="AG119" s="13">
        <f t="shared" si="197"/>
        <v>2.4893924037376531</v>
      </c>
      <c r="AH119" s="13">
        <f t="shared" si="197"/>
        <v>2.5677993498821912</v>
      </c>
      <c r="AI119" s="13">
        <f t="shared" si="197"/>
        <v>2.4243244873784819</v>
      </c>
      <c r="AJ119" s="13">
        <f t="shared" si="197"/>
        <v>2.540590793420217</v>
      </c>
      <c r="AK119" s="100">
        <f t="shared" si="197"/>
        <v>2.6883364295178551</v>
      </c>
      <c r="AL119" s="13">
        <f t="shared" si="197"/>
        <v>1.2766610222719184</v>
      </c>
      <c r="AM119" s="13">
        <f t="shared" si="197"/>
        <v>1.7258065067911843</v>
      </c>
      <c r="AN119" s="13">
        <f t="shared" si="197"/>
        <v>4.2367099981852459</v>
      </c>
      <c r="AO119" s="13">
        <f t="shared" si="197"/>
        <v>5.3859495069139838</v>
      </c>
      <c r="AP119" s="13">
        <f t="shared" si="197"/>
        <v>24.910478893582599</v>
      </c>
      <c r="AQ119" s="13">
        <f t="shared" si="197"/>
        <v>5.1899703487122526</v>
      </c>
      <c r="AR119" s="13">
        <f t="shared" si="197"/>
        <v>5.7315289380577079</v>
      </c>
      <c r="AS119" s="13">
        <f t="shared" si="197"/>
        <v>3.3682901470312983</v>
      </c>
      <c r="AT119" s="13">
        <f t="shared" si="197"/>
        <v>3.4807098095505875</v>
      </c>
      <c r="AU119" s="13">
        <f t="shared" si="197"/>
        <v>3.271951995839101</v>
      </c>
      <c r="AV119" s="13">
        <f t="shared" si="197"/>
        <v>3.4618536857335616</v>
      </c>
      <c r="AW119" s="100">
        <f t="shared" si="197"/>
        <v>3.6231358140968335</v>
      </c>
      <c r="AX119" s="13">
        <f t="shared" si="197"/>
        <v>1.4364130500598111</v>
      </c>
      <c r="AY119" s="13">
        <f t="shared" si="197"/>
        <v>1.9442438887017859</v>
      </c>
      <c r="AZ119" s="13">
        <f t="shared" si="197"/>
        <v>5.012736387209217</v>
      </c>
      <c r="BA119" s="13">
        <f t="shared" si="197"/>
        <v>6.1723181215497913</v>
      </c>
      <c r="BB119" s="13">
        <f t="shared" si="197"/>
        <v>29.528270473852452</v>
      </c>
      <c r="BC119" s="13">
        <f t="shared" si="197"/>
        <v>6.0206037905992904</v>
      </c>
      <c r="BD119" s="13">
        <f t="shared" si="197"/>
        <v>6.6107190843657966</v>
      </c>
      <c r="BE119" s="13">
        <f t="shared" si="197"/>
        <v>3.9031916810710801</v>
      </c>
      <c r="BF119" s="13">
        <f t="shared" si="197"/>
        <v>4.0298498794931188</v>
      </c>
      <c r="BG119" s="13">
        <f t="shared" si="197"/>
        <v>3.7865075312909258</v>
      </c>
      <c r="BH119" s="13">
        <f t="shared" si="197"/>
        <v>4.0136827841880205</v>
      </c>
      <c r="BI119" s="100">
        <f t="shared" si="197"/>
        <v>4.161887925893228</v>
      </c>
      <c r="BJ119" s="13">
        <f t="shared" si="197"/>
        <v>1.5599690143819722</v>
      </c>
      <c r="BK119" s="13">
        <f t="shared" si="197"/>
        <v>2.1112766645485905</v>
      </c>
      <c r="BL119" s="13">
        <f t="shared" si="197"/>
        <v>5.4404745015038172</v>
      </c>
      <c r="BM119" s="13">
        <f t="shared" si="197"/>
        <v>6.8172569738995366</v>
      </c>
      <c r="BN119" s="13">
        <f t="shared" si="197"/>
        <v>32.773504636644688</v>
      </c>
      <c r="BO119" s="13">
        <f t="shared" si="197"/>
        <v>6.6268045489688436</v>
      </c>
      <c r="BP119" s="13">
        <f t="shared" si="197"/>
        <v>7.3915356776540815</v>
      </c>
      <c r="BQ119" s="13">
        <f t="shared" si="197"/>
        <v>4.3452489980731519</v>
      </c>
      <c r="BR119" s="13">
        <f t="shared" si="197"/>
        <v>4.5255723400655805</v>
      </c>
      <c r="BS119" s="13">
        <f t="shared" si="197"/>
        <v>4.2756989060565065</v>
      </c>
      <c r="BT119" s="13">
        <f t="shared" si="197"/>
        <v>4.5377083251264754</v>
      </c>
      <c r="BU119" s="100">
        <f t="shared" si="197"/>
        <v>4.7186283436111172</v>
      </c>
      <c r="BV119" s="13">
        <f t="shared" si="197"/>
        <v>1.7826377552089907</v>
      </c>
      <c r="BW119" s="13">
        <f t="shared" si="197"/>
        <v>2.4136468259022767</v>
      </c>
      <c r="BX119" s="13">
        <f t="shared" si="197"/>
        <v>6.2694520289680069</v>
      </c>
      <c r="BY119" s="13">
        <f t="shared" si="197"/>
        <v>7.9182093875874413</v>
      </c>
      <c r="BZ119" s="13">
        <f t="shared" si="197"/>
        <v>38.491024628880496</v>
      </c>
      <c r="CA119" s="13">
        <f t="shared" si="197"/>
        <v>7.7540127346617167</v>
      </c>
      <c r="CB119" s="13">
        <f t="shared" si="197"/>
        <v>8.6572855387314753</v>
      </c>
      <c r="CC119" s="13">
        <f t="shared" si="197"/>
        <v>5.0716509416924573</v>
      </c>
      <c r="CD119" s="13">
        <f t="shared" si="197"/>
        <v>5.2900380142404764</v>
      </c>
      <c r="CE119" s="13">
        <f t="shared" si="197"/>
        <v>4.9996200793294845</v>
      </c>
      <c r="CF119" s="13">
        <f t="shared" si="197"/>
        <v>5.3116072370924936</v>
      </c>
      <c r="CG119" s="100">
        <f t="shared" si="197"/>
        <v>5.5291281295163932</v>
      </c>
      <c r="CH119" s="13">
        <f t="shared" si="197"/>
        <v>2.0195442586355568</v>
      </c>
      <c r="CI119" s="13">
        <f t="shared" si="197"/>
        <v>2.7347786618004899</v>
      </c>
      <c r="CJ119" s="13">
        <f t="shared" si="197"/>
        <v>7.1216939382202504</v>
      </c>
      <c r="CK119" s="13">
        <f t="shared" si="197"/>
        <v>9.0178747275569151</v>
      </c>
      <c r="CL119" s="13">
        <f t="shared" ref="CL119:CS119" si="198">IFERROR(CL27/CL38,"")</f>
        <v>44.021602558814337</v>
      </c>
      <c r="CM119" s="13">
        <f t="shared" si="198"/>
        <v>8.8513506221898233</v>
      </c>
      <c r="CN119" s="13">
        <f t="shared" si="198"/>
        <v>9.8860070184407043</v>
      </c>
      <c r="CO119" s="13">
        <f t="shared" si="198"/>
        <v>5.7798710900708121</v>
      </c>
      <c r="CP119" s="13">
        <f t="shared" si="198"/>
        <v>6.0261848233341055</v>
      </c>
      <c r="CQ119" s="13">
        <f t="shared" si="198"/>
        <v>5.7202982089945298</v>
      </c>
      <c r="CR119" s="13">
        <f t="shared" si="198"/>
        <v>6.1723748427792842</v>
      </c>
      <c r="CS119" s="100">
        <f t="shared" si="198"/>
        <v>6.426898089483652</v>
      </c>
    </row>
    <row r="120" spans="1:97" s="15" customFormat="1" x14ac:dyDescent="0.25">
      <c r="A120" s="15" t="s">
        <v>2</v>
      </c>
      <c r="B120" s="119">
        <f t="shared" ref="B120:Y120" si="199">IFERROR(B28/B39,"")</f>
        <v>2.2862222222222224</v>
      </c>
      <c r="C120" s="13">
        <f t="shared" si="199"/>
        <v>2.2852619047619047</v>
      </c>
      <c r="D120" s="13">
        <f t="shared" si="199"/>
        <v>3.9076886227544909</v>
      </c>
      <c r="E120" s="13">
        <f t="shared" si="199"/>
        <v>2.6221686746987953</v>
      </c>
      <c r="F120" s="13">
        <f t="shared" si="199"/>
        <v>2.5325880829015541</v>
      </c>
      <c r="G120" s="13">
        <f t="shared" si="199"/>
        <v>4.7397860169491528</v>
      </c>
      <c r="H120" s="13">
        <f t="shared" si="199"/>
        <v>4.458456521739131</v>
      </c>
      <c r="I120" s="13">
        <f t="shared" si="199"/>
        <v>4.4713265306122443</v>
      </c>
      <c r="J120" s="13">
        <f t="shared" si="199"/>
        <v>18.26362142857143</v>
      </c>
      <c r="K120" s="13">
        <f t="shared" si="199"/>
        <v>-2.471767857142857</v>
      </c>
      <c r="L120" s="13">
        <f t="shared" si="199"/>
        <v>13.694596036585367</v>
      </c>
      <c r="M120" s="100">
        <f t="shared" si="199"/>
        <v>17.204685233160596</v>
      </c>
      <c r="N120" s="271">
        <f t="shared" si="199"/>
        <v>3.0091796536796536</v>
      </c>
      <c r="O120" s="271">
        <f t="shared" si="199"/>
        <v>4.1886194029850747</v>
      </c>
      <c r="P120" s="271">
        <f t="shared" si="199"/>
        <v>6.0012828467153287</v>
      </c>
      <c r="Q120" s="271">
        <f t="shared" si="199"/>
        <v>2.6151254019292605</v>
      </c>
      <c r="R120" s="271">
        <f t="shared" si="199"/>
        <v>3.6025524193548386</v>
      </c>
      <c r="S120" s="271">
        <f t="shared" si="199"/>
        <v>5.3731446015424158</v>
      </c>
      <c r="T120" s="271">
        <f t="shared" si="199"/>
        <v>2.8079579439252336</v>
      </c>
      <c r="U120" s="271">
        <f t="shared" si="199"/>
        <v>3.7741222104144532</v>
      </c>
      <c r="V120" s="13">
        <f t="shared" si="199"/>
        <v>4.535028836754643</v>
      </c>
      <c r="W120" s="13">
        <f t="shared" si="199"/>
        <v>4.2744528546712806</v>
      </c>
      <c r="X120" s="13">
        <f t="shared" si="199"/>
        <v>4.0493329156223892</v>
      </c>
      <c r="Y120" s="100">
        <f t="shared" si="199"/>
        <v>9.4826762749445823</v>
      </c>
      <c r="Z120" s="13">
        <f t="shared" ref="Z120:CK120" si="200">IFERROR(Z28/Z39,"")</f>
        <v>1.940489652870494</v>
      </c>
      <c r="AA120" s="13">
        <f t="shared" si="200"/>
        <v>3.5101004756242564</v>
      </c>
      <c r="AB120" s="13">
        <f t="shared" si="200"/>
        <v>5.0284316185696367</v>
      </c>
      <c r="AC120" s="13">
        <f t="shared" si="200"/>
        <v>6.0318389261744958</v>
      </c>
      <c r="AD120" s="13">
        <f t="shared" si="200"/>
        <v>5.9937962962962956</v>
      </c>
      <c r="AE120" s="13">
        <f t="shared" si="200"/>
        <v>5.3637878787878783</v>
      </c>
      <c r="AF120" s="13">
        <f t="shared" si="200"/>
        <v>5.1750631458094141</v>
      </c>
      <c r="AG120" s="13">
        <f t="shared" si="200"/>
        <v>4.181238346875829</v>
      </c>
      <c r="AH120" s="13">
        <f t="shared" si="200"/>
        <v>4.359904575843486</v>
      </c>
      <c r="AI120" s="13">
        <f t="shared" si="200"/>
        <v>4.0079845407585566</v>
      </c>
      <c r="AJ120" s="13">
        <f t="shared" si="200"/>
        <v>4.2357838161130887</v>
      </c>
      <c r="AK120" s="100">
        <f t="shared" si="200"/>
        <v>4.4389622957015877</v>
      </c>
      <c r="AL120" s="13">
        <f t="shared" si="200"/>
        <v>2.8202055445383016</v>
      </c>
      <c r="AM120" s="13">
        <f t="shared" si="200"/>
        <v>3.1274241381182555</v>
      </c>
      <c r="AN120" s="13">
        <f t="shared" si="200"/>
        <v>5.9213851176096446</v>
      </c>
      <c r="AO120" s="13">
        <f t="shared" si="200"/>
        <v>7.5495523537289362</v>
      </c>
      <c r="AP120" s="13">
        <f t="shared" si="200"/>
        <v>7.106354370381383</v>
      </c>
      <c r="AQ120" s="13">
        <f t="shared" si="200"/>
        <v>6.6009863271522082</v>
      </c>
      <c r="AR120" s="13">
        <f t="shared" si="200"/>
        <v>5.8608811313570843</v>
      </c>
      <c r="AS120" s="13">
        <f t="shared" si="200"/>
        <v>4.6611299047895818</v>
      </c>
      <c r="AT120" s="13">
        <f t="shared" si="200"/>
        <v>4.8513890540292541</v>
      </c>
      <c r="AU120" s="13">
        <f t="shared" si="200"/>
        <v>4.565334098169143</v>
      </c>
      <c r="AV120" s="13">
        <f t="shared" si="200"/>
        <v>4.8434986481844691</v>
      </c>
      <c r="AW120" s="100">
        <f t="shared" si="200"/>
        <v>5.0431036127467967</v>
      </c>
      <c r="AX120" s="13">
        <f t="shared" si="200"/>
        <v>3.1391285068045329</v>
      </c>
      <c r="AY120" s="13">
        <f t="shared" si="200"/>
        <v>3.4774901686522313</v>
      </c>
      <c r="AZ120" s="13">
        <f t="shared" si="200"/>
        <v>7.218364787180974</v>
      </c>
      <c r="BA120" s="13">
        <f t="shared" si="200"/>
        <v>8.8223318468465113</v>
      </c>
      <c r="BB120" s="13">
        <f t="shared" si="200"/>
        <v>8.3552990440465678</v>
      </c>
      <c r="BC120" s="13">
        <f t="shared" si="200"/>
        <v>7.9072857526648521</v>
      </c>
      <c r="BD120" s="13">
        <f t="shared" si="200"/>
        <v>7.300023224699081</v>
      </c>
      <c r="BE120" s="13">
        <f t="shared" si="200"/>
        <v>5.6271315496271237</v>
      </c>
      <c r="BF120" s="13">
        <f t="shared" si="200"/>
        <v>5.8494737590920165</v>
      </c>
      <c r="BG120" s="13">
        <f t="shared" si="200"/>
        <v>5.5263458889383781</v>
      </c>
      <c r="BH120" s="13">
        <f t="shared" si="200"/>
        <v>5.8506764039300627</v>
      </c>
      <c r="BI120" s="100">
        <f t="shared" si="200"/>
        <v>6.0773713260062268</v>
      </c>
      <c r="BJ120" s="13">
        <f t="shared" si="200"/>
        <v>3.3927328066564968</v>
      </c>
      <c r="BK120" s="13">
        <f t="shared" si="200"/>
        <v>3.755020410291412</v>
      </c>
      <c r="BL120" s="13">
        <f t="shared" si="200"/>
        <v>8.0658900732457699</v>
      </c>
      <c r="BM120" s="13">
        <f t="shared" si="200"/>
        <v>9.6882541957545989</v>
      </c>
      <c r="BN120" s="13">
        <f t="shared" si="200"/>
        <v>9.1952858735989587</v>
      </c>
      <c r="BO120" s="13">
        <f t="shared" si="200"/>
        <v>8.6404106058482668</v>
      </c>
      <c r="BP120" s="13">
        <f t="shared" si="200"/>
        <v>7.8835466425879712</v>
      </c>
      <c r="BQ120" s="13">
        <f t="shared" si="200"/>
        <v>6.1372221127419042</v>
      </c>
      <c r="BR120" s="13">
        <f t="shared" si="200"/>
        <v>6.4496391365442998</v>
      </c>
      <c r="BS120" s="13">
        <f t="shared" si="200"/>
        <v>6.0558225038166968</v>
      </c>
      <c r="BT120" s="13">
        <f t="shared" si="200"/>
        <v>6.4218539775756929</v>
      </c>
      <c r="BU120" s="100">
        <f t="shared" si="200"/>
        <v>6.6827294563424555</v>
      </c>
      <c r="BV120" s="13">
        <f t="shared" si="200"/>
        <v>3.86637964642575</v>
      </c>
      <c r="BW120" s="13">
        <f t="shared" si="200"/>
        <v>4.2799277507643128</v>
      </c>
      <c r="BX120" s="13">
        <f t="shared" si="200"/>
        <v>9.1315764937441326</v>
      </c>
      <c r="BY120" s="13">
        <f t="shared" si="200"/>
        <v>11.024350686391383</v>
      </c>
      <c r="BZ120" s="13">
        <f t="shared" si="200"/>
        <v>10.514304847605469</v>
      </c>
      <c r="CA120" s="13">
        <f t="shared" si="200"/>
        <v>9.9059410708935651</v>
      </c>
      <c r="CB120" s="13">
        <f t="shared" si="200"/>
        <v>9.1194376285780372</v>
      </c>
      <c r="CC120" s="13">
        <f t="shared" si="200"/>
        <v>7.1118533548613643</v>
      </c>
      <c r="CD120" s="13">
        <f t="shared" si="200"/>
        <v>7.4593815228278171</v>
      </c>
      <c r="CE120" s="13">
        <f t="shared" si="200"/>
        <v>7.0006503380993452</v>
      </c>
      <c r="CF120" s="13">
        <f t="shared" si="200"/>
        <v>7.452328530149579</v>
      </c>
      <c r="CG120" s="100">
        <f t="shared" si="200"/>
        <v>7.7405712957993389</v>
      </c>
      <c r="CH120" s="13">
        <f t="shared" si="200"/>
        <v>4.3728153274748411</v>
      </c>
      <c r="CI120" s="13">
        <f t="shared" si="200"/>
        <v>4.8410608248034608</v>
      </c>
      <c r="CJ120" s="13">
        <f t="shared" si="200"/>
        <v>10.301814661133873</v>
      </c>
      <c r="CK120" s="13">
        <f t="shared" si="200"/>
        <v>12.463747770056759</v>
      </c>
      <c r="CL120" s="13">
        <f t="shared" ref="CL120:CS120" si="201">IFERROR(CL28/CL39,"")</f>
        <v>11.880338842203251</v>
      </c>
      <c r="CM120" s="13">
        <f t="shared" si="201"/>
        <v>11.192460549590761</v>
      </c>
      <c r="CN120" s="13">
        <f t="shared" si="201"/>
        <v>10.326396020625907</v>
      </c>
      <c r="CO120" s="13">
        <f t="shared" si="201"/>
        <v>8.049403245905971</v>
      </c>
      <c r="CP120" s="13">
        <f t="shared" si="201"/>
        <v>8.4426232001627284</v>
      </c>
      <c r="CQ120" s="13">
        <f t="shared" si="201"/>
        <v>7.9963143667659891</v>
      </c>
      <c r="CR120" s="13">
        <f t="shared" si="201"/>
        <v>8.604259353062357</v>
      </c>
      <c r="CS120" s="100">
        <f t="shared" si="201"/>
        <v>8.93652099046313</v>
      </c>
    </row>
    <row r="121" spans="1:97" s="16" customFormat="1" x14ac:dyDescent="0.25">
      <c r="A121" s="16" t="s">
        <v>3</v>
      </c>
      <c r="B121" s="120">
        <f t="shared" ref="B121:Y121" si="202">IFERROR(B29/B40,"")</f>
        <v>4.1737335737179482</v>
      </c>
      <c r="C121" s="14">
        <f t="shared" si="202"/>
        <v>3.4992293116782669</v>
      </c>
      <c r="D121" s="14">
        <f t="shared" si="202"/>
        <v>6.7749793226381456</v>
      </c>
      <c r="E121" s="14">
        <f t="shared" si="202"/>
        <v>7.6088305138844543</v>
      </c>
      <c r="F121" s="14">
        <f t="shared" si="202"/>
        <v>6.1018565331582408</v>
      </c>
      <c r="G121" s="14">
        <f t="shared" si="202"/>
        <v>8.8054843598839057</v>
      </c>
      <c r="H121" s="14">
        <f t="shared" si="202"/>
        <v>9.3378234729772931</v>
      </c>
      <c r="I121" s="14">
        <f t="shared" si="202"/>
        <v>5.0694998491704375</v>
      </c>
      <c r="J121" s="14">
        <f t="shared" si="202"/>
        <v>11.232862467494941</v>
      </c>
      <c r="K121" s="14">
        <f t="shared" si="202"/>
        <v>7.0545446575342448</v>
      </c>
      <c r="L121" s="14">
        <f t="shared" si="202"/>
        <v>10.684520750000011</v>
      </c>
      <c r="M121" s="101">
        <f t="shared" si="202"/>
        <v>14.175362885596305</v>
      </c>
      <c r="N121" s="284">
        <f t="shared" si="202"/>
        <v>3.0890964870067368</v>
      </c>
      <c r="O121" s="284">
        <f t="shared" si="202"/>
        <v>3.3866026555200324</v>
      </c>
      <c r="P121" s="284">
        <f t="shared" si="202"/>
        <v>7.902229773462782</v>
      </c>
      <c r="Q121" s="284">
        <f t="shared" si="202"/>
        <v>6.847292563817982</v>
      </c>
      <c r="R121" s="284">
        <f t="shared" si="202"/>
        <v>5.7106695740365101</v>
      </c>
      <c r="S121" s="284">
        <f t="shared" si="202"/>
        <v>7.2470905653892546</v>
      </c>
      <c r="T121" s="284">
        <f t="shared" si="202"/>
        <v>4.7376887134964507</v>
      </c>
      <c r="U121" s="284">
        <f t="shared" si="202"/>
        <v>4.5704190817790575</v>
      </c>
      <c r="V121" s="14">
        <f t="shared" si="202"/>
        <v>6.3661018686737689</v>
      </c>
      <c r="W121" s="14">
        <f t="shared" si="202"/>
        <v>4.7714219790675569</v>
      </c>
      <c r="X121" s="14">
        <f t="shared" si="202"/>
        <v>5.6377429013368783</v>
      </c>
      <c r="Y121" s="101">
        <f t="shared" si="202"/>
        <v>9.7812843067547313</v>
      </c>
      <c r="Z121" s="14">
        <f t="shared" ref="Z121:CK121" si="203">IFERROR(Z29/Z40,"")</f>
        <v>2.5553540378863411</v>
      </c>
      <c r="AA121" s="14">
        <f t="shared" si="203"/>
        <v>5.1260376498176177</v>
      </c>
      <c r="AB121" s="14">
        <f t="shared" si="203"/>
        <v>7.192319660537482</v>
      </c>
      <c r="AC121" s="14">
        <f t="shared" si="203"/>
        <v>6.8294601105285535</v>
      </c>
      <c r="AD121" s="14">
        <f t="shared" si="203"/>
        <v>7.0142018970189701</v>
      </c>
      <c r="AE121" s="14">
        <f t="shared" si="203"/>
        <v>7.1384029943855287</v>
      </c>
      <c r="AF121" s="14">
        <f t="shared" si="203"/>
        <v>5.6384255373267207</v>
      </c>
      <c r="AG121" s="14">
        <f t="shared" si="203"/>
        <v>4.5024438297171789</v>
      </c>
      <c r="AH121" s="14">
        <f t="shared" si="203"/>
        <v>4.7669070184521134</v>
      </c>
      <c r="AI121" s="14">
        <f t="shared" si="203"/>
        <v>4.3833079991180774</v>
      </c>
      <c r="AJ121" s="14">
        <f t="shared" si="203"/>
        <v>4.6806365190902746</v>
      </c>
      <c r="AK121" s="101">
        <f t="shared" si="203"/>
        <v>4.9091774920973892</v>
      </c>
      <c r="AL121" s="14">
        <f t="shared" si="203"/>
        <v>2.775006398085107</v>
      </c>
      <c r="AM121" s="14">
        <f t="shared" si="203"/>
        <v>3.4180264933348217</v>
      </c>
      <c r="AN121" s="14">
        <f t="shared" si="203"/>
        <v>6.5724318884903425</v>
      </c>
      <c r="AO121" s="14">
        <f t="shared" si="203"/>
        <v>6.1228453002613081</v>
      </c>
      <c r="AP121" s="14">
        <f t="shared" si="203"/>
        <v>12.698447567599798</v>
      </c>
      <c r="AQ121" s="14">
        <f t="shared" si="203"/>
        <v>6.4807513690906315</v>
      </c>
      <c r="AR121" s="14">
        <f t="shared" si="203"/>
        <v>5.7175969108836355</v>
      </c>
      <c r="AS121" s="14">
        <f t="shared" si="203"/>
        <v>5.037130174504262</v>
      </c>
      <c r="AT121" s="14">
        <f t="shared" si="203"/>
        <v>5.2583922711617088</v>
      </c>
      <c r="AU121" s="14">
        <f t="shared" si="203"/>
        <v>4.8828777910197898</v>
      </c>
      <c r="AV121" s="14">
        <f t="shared" si="203"/>
        <v>5.1822897653021096</v>
      </c>
      <c r="AW121" s="101">
        <f t="shared" si="203"/>
        <v>5.4164712674887596</v>
      </c>
      <c r="AX121" s="14">
        <f t="shared" si="203"/>
        <v>3.1949455053670635</v>
      </c>
      <c r="AY121" s="14">
        <f t="shared" si="203"/>
        <v>3.9786010404606822</v>
      </c>
      <c r="AZ121" s="14">
        <f t="shared" si="203"/>
        <v>7.9292680195851268</v>
      </c>
      <c r="BA121" s="14">
        <f t="shared" si="203"/>
        <v>7.1877985501334711</v>
      </c>
      <c r="BB121" s="14">
        <f t="shared" si="203"/>
        <v>14.597374804804881</v>
      </c>
      <c r="BC121" s="14">
        <f t="shared" si="203"/>
        <v>7.4897046641958029</v>
      </c>
      <c r="BD121" s="14">
        <f t="shared" si="203"/>
        <v>6.6537482467915252</v>
      </c>
      <c r="BE121" s="14">
        <f t="shared" si="203"/>
        <v>5.7863268634826337</v>
      </c>
      <c r="BF121" s="14">
        <f t="shared" si="203"/>
        <v>5.9954705622816373</v>
      </c>
      <c r="BG121" s="14">
        <f t="shared" si="203"/>
        <v>5.5924474738379351</v>
      </c>
      <c r="BH121" s="14">
        <f t="shared" si="203"/>
        <v>5.8943125735080262</v>
      </c>
      <c r="BI121" s="101">
        <f t="shared" si="203"/>
        <v>6.1155150498993622</v>
      </c>
      <c r="BJ121" s="14">
        <f t="shared" si="203"/>
        <v>3.3752760718648722</v>
      </c>
      <c r="BK121" s="14">
        <f t="shared" si="203"/>
        <v>4.1820346780913775</v>
      </c>
      <c r="BL121" s="14">
        <f t="shared" si="203"/>
        <v>8.5088173650433969</v>
      </c>
      <c r="BM121" s="14">
        <f t="shared" si="203"/>
        <v>7.841983881856863</v>
      </c>
      <c r="BN121" s="14">
        <f t="shared" si="203"/>
        <v>16.661968700625199</v>
      </c>
      <c r="BO121" s="14">
        <f t="shared" si="203"/>
        <v>8.140398186614977</v>
      </c>
      <c r="BP121" s="14">
        <f t="shared" si="203"/>
        <v>7.3552706667340528</v>
      </c>
      <c r="BQ121" s="14">
        <f t="shared" si="203"/>
        <v>6.3423332784195559</v>
      </c>
      <c r="BR121" s="14">
        <f t="shared" si="203"/>
        <v>6.6451754481022478</v>
      </c>
      <c r="BS121" s="14">
        <f t="shared" si="203"/>
        <v>6.2090546720039557</v>
      </c>
      <c r="BT121" s="14">
        <f t="shared" si="203"/>
        <v>6.5521685251122079</v>
      </c>
      <c r="BU121" s="101">
        <f t="shared" si="203"/>
        <v>6.799421856340504</v>
      </c>
      <c r="BV121" s="14">
        <f t="shared" si="203"/>
        <v>3.8308108564357588</v>
      </c>
      <c r="BW121" s="14">
        <f t="shared" si="203"/>
        <v>4.7470155197499162</v>
      </c>
      <c r="BX121" s="14">
        <f t="shared" si="203"/>
        <v>9.691245436251986</v>
      </c>
      <c r="BY121" s="14">
        <f t="shared" si="203"/>
        <v>9.0444707934282409</v>
      </c>
      <c r="BZ121" s="14">
        <f t="shared" si="203"/>
        <v>19.298266462163419</v>
      </c>
      <c r="CA121" s="14">
        <f t="shared" si="203"/>
        <v>9.3904607140807297</v>
      </c>
      <c r="CB121" s="14">
        <f t="shared" si="203"/>
        <v>8.5019871584806648</v>
      </c>
      <c r="CC121" s="14">
        <f t="shared" si="203"/>
        <v>7.3777833272507216</v>
      </c>
      <c r="CD121" s="14">
        <f t="shared" si="203"/>
        <v>7.7219775899529424</v>
      </c>
      <c r="CE121" s="14">
        <f t="shared" si="203"/>
        <v>7.2169494566692496</v>
      </c>
      <c r="CF121" s="14">
        <f t="shared" si="203"/>
        <v>7.639988692466444</v>
      </c>
      <c r="CG121" s="101">
        <f t="shared" si="203"/>
        <v>7.9222892088769328</v>
      </c>
      <c r="CH121" s="14">
        <f t="shared" si="203"/>
        <v>4.331691340636616</v>
      </c>
      <c r="CI121" s="14">
        <f t="shared" si="203"/>
        <v>5.3724967960477494</v>
      </c>
      <c r="CJ121" s="14">
        <f t="shared" si="203"/>
        <v>10.965967641356025</v>
      </c>
      <c r="CK121" s="14">
        <f t="shared" si="203"/>
        <v>10.2209612766753</v>
      </c>
      <c r="CL121" s="14">
        <f t="shared" ref="CL121:CS121" si="204">IFERROR(CL29/CL40,"")</f>
        <v>22.082938182265959</v>
      </c>
      <c r="CM121" s="14">
        <f t="shared" si="204"/>
        <v>10.624618373934819</v>
      </c>
      <c r="CN121" s="14">
        <f t="shared" si="204"/>
        <v>9.6364472544690063</v>
      </c>
      <c r="CO121" s="14">
        <f t="shared" si="204"/>
        <v>8.3437769189560509</v>
      </c>
      <c r="CP121" s="14">
        <f t="shared" si="204"/>
        <v>8.732573975871869</v>
      </c>
      <c r="CQ121" s="14">
        <f t="shared" si="204"/>
        <v>8.2267019920175422</v>
      </c>
      <c r="CR121" s="14">
        <f t="shared" si="204"/>
        <v>8.81580718087897</v>
      </c>
      <c r="CS121" s="101">
        <f t="shared" si="204"/>
        <v>9.1426101918993812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Actual H1+YTD Q3</vt:lpstr>
      <vt:lpstr>Projection Summary</vt:lpstr>
      <vt:lpstr>Sheet1</vt:lpstr>
      <vt:lpstr>Guidlines</vt:lpstr>
      <vt:lpstr>Summary</vt:lpstr>
      <vt:lpstr>Data_KPIs Trend</vt:lpstr>
      <vt:lpstr>Yearly Summary</vt:lpstr>
      <vt:lpstr>AL Promotion &amp; Recruited</vt:lpstr>
      <vt:lpstr>Total Agency</vt:lpstr>
      <vt:lpstr>Agency North</vt:lpstr>
      <vt:lpstr>Agency South</vt:lpstr>
      <vt:lpstr>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</cp:lastModifiedBy>
  <dcterms:created xsi:type="dcterms:W3CDTF">2016-06-22T02:57:05Z</dcterms:created>
  <dcterms:modified xsi:type="dcterms:W3CDTF">2017-08-21T10:39:45Z</dcterms:modified>
</cp:coreProperties>
</file>