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state="hidden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" i="3" l="1"/>
  <c r="AH11" i="3"/>
  <c r="AH12" i="3"/>
  <c r="AI12" i="3"/>
  <c r="AH17" i="3"/>
  <c r="AI17" i="3" s="1"/>
  <c r="AJ17" i="3" s="1"/>
  <c r="AH9" i="3"/>
  <c r="AH7" i="3"/>
  <c r="AI40" i="3"/>
  <c r="AJ40" i="3"/>
  <c r="AK40" i="3"/>
  <c r="AL40" i="3"/>
  <c r="AH40" i="3"/>
  <c r="AH45" i="3"/>
  <c r="AA45" i="3"/>
  <c r="AB45" i="3"/>
  <c r="AC45" i="3"/>
  <c r="AD45" i="3"/>
  <c r="AE45" i="3"/>
  <c r="AF45" i="3"/>
  <c r="AG45" i="3"/>
  <c r="O44" i="3"/>
  <c r="P44" i="3"/>
  <c r="Q44" i="3"/>
  <c r="R44" i="3"/>
  <c r="S44" i="3"/>
  <c r="AJ12" i="3" l="1"/>
  <c r="AH13" i="3"/>
  <c r="AH15" i="3" s="1"/>
  <c r="AK12" i="3"/>
  <c r="AL12" i="3" s="1"/>
  <c r="AK17" i="3"/>
  <c r="AL17" i="3" s="1"/>
  <c r="T44" i="3" l="1"/>
  <c r="AH44" i="3" s="1"/>
  <c r="AH39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G43" i="3"/>
  <c r="S43" i="3"/>
  <c r="T43" i="3"/>
  <c r="U43" i="3"/>
  <c r="V43" i="3"/>
  <c r="AH43" i="3" s="1"/>
  <c r="W43" i="3"/>
  <c r="X43" i="3"/>
  <c r="Y43" i="3"/>
  <c r="Z43" i="3"/>
  <c r="AA43" i="3"/>
  <c r="AB43" i="3"/>
  <c r="AC43" i="3"/>
  <c r="AD43" i="3"/>
  <c r="AE43" i="3"/>
  <c r="AF43" i="3"/>
  <c r="AK39" i="3" l="1"/>
  <c r="AI39" i="3"/>
  <c r="AL39" i="3"/>
  <c r="AJ39" i="3"/>
  <c r="AI38" i="3"/>
  <c r="AJ38" i="3"/>
  <c r="AK38" i="3"/>
  <c r="AH38" i="3"/>
  <c r="AH37" i="3" l="1"/>
  <c r="O17" i="2" l="1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I40" i="2" l="1"/>
  <c r="AG42" i="2"/>
  <c r="AG30" i="2"/>
  <c r="Z42" i="3" l="1"/>
  <c r="U12" i="3" l="1"/>
  <c r="V12" i="3"/>
  <c r="W12" i="3"/>
  <c r="X12" i="3"/>
  <c r="Y12" i="3"/>
  <c r="Z12" i="3"/>
  <c r="AA12" i="3"/>
  <c r="AB12" i="3"/>
  <c r="AC12" i="3"/>
  <c r="AD12" i="3"/>
  <c r="AE12" i="3"/>
  <c r="AF12" i="3"/>
  <c r="AG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G14" i="2"/>
  <c r="AC14" i="2"/>
  <c r="AD14" i="2"/>
  <c r="AE14" i="2"/>
  <c r="AA14" i="2"/>
  <c r="AB14" i="2"/>
  <c r="Z14" i="2"/>
  <c r="AA12" i="2"/>
  <c r="AB12" i="2"/>
  <c r="AC12" i="2"/>
  <c r="AD12" i="2"/>
  <c r="AE12" i="2"/>
  <c r="AF12" i="2"/>
  <c r="AG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O58" i="2" l="1"/>
  <c r="O7" i="2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W7" i="3"/>
  <c r="W17" i="3" s="1"/>
  <c r="O42" i="2" l="1"/>
  <c r="R7" i="2"/>
  <c r="S7" i="2"/>
  <c r="T7" i="2"/>
  <c r="U7" i="2"/>
  <c r="Q7" i="2"/>
  <c r="P7" i="2"/>
  <c r="Q58" i="2" l="1"/>
  <c r="O30" i="2" l="1"/>
  <c r="R82" i="2"/>
  <c r="V5" i="7" l="1"/>
  <c r="AX94" i="3" l="1"/>
  <c r="AW94" i="3"/>
  <c r="AU94" i="3"/>
  <c r="AT94" i="3"/>
  <c r="AX93" i="3"/>
  <c r="AW93" i="3"/>
  <c r="AU93" i="3"/>
  <c r="AT93" i="3"/>
  <c r="AX92" i="3"/>
  <c r="AW92" i="3"/>
  <c r="AU92" i="3"/>
  <c r="AT92" i="3"/>
  <c r="AX91" i="3"/>
  <c r="AW91" i="3"/>
  <c r="AU91" i="3"/>
  <c r="AT91" i="3"/>
  <c r="AX90" i="3"/>
  <c r="AW90" i="3"/>
  <c r="AU90" i="3"/>
  <c r="AT90" i="3"/>
  <c r="AX89" i="3"/>
  <c r="AW89" i="3"/>
  <c r="AU89" i="3"/>
  <c r="AT89" i="3"/>
  <c r="AX88" i="3"/>
  <c r="AW88" i="3"/>
  <c r="AU88" i="3"/>
  <c r="AT88" i="3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X92" i="2"/>
  <c r="AW92" i="2"/>
  <c r="AX91" i="2"/>
  <c r="AW91" i="2"/>
  <c r="AX90" i="2"/>
  <c r="AW90" i="2"/>
  <c r="AX89" i="2"/>
  <c r="AW89" i="2"/>
  <c r="AX88" i="2"/>
  <c r="AW88" i="2"/>
  <c r="AX87" i="2"/>
  <c r="AW87" i="2"/>
  <c r="AX86" i="2"/>
  <c r="AW86" i="2"/>
  <c r="AQ88" i="3"/>
  <c r="AJ89" i="3" l="1"/>
  <c r="AV89" i="3" s="1"/>
  <c r="AJ90" i="3"/>
  <c r="AV90" i="3" s="1"/>
  <c r="AJ91" i="3"/>
  <c r="AV91" i="3" s="1"/>
  <c r="AJ92" i="3"/>
  <c r="AV92" i="3" s="1"/>
  <c r="AJ93" i="3"/>
  <c r="AV93" i="3" s="1"/>
  <c r="AJ94" i="3"/>
  <c r="AV94" i="3" s="1"/>
  <c r="AJ88" i="3"/>
  <c r="AV88" i="3" s="1"/>
  <c r="AS89" i="3"/>
  <c r="AS90" i="3"/>
  <c r="AS91" i="3"/>
  <c r="AS92" i="3"/>
  <c r="AS93" i="3"/>
  <c r="AS94" i="3"/>
  <c r="AS88" i="3"/>
  <c r="AJ87" i="2"/>
  <c r="AV87" i="2" s="1"/>
  <c r="AJ88" i="2"/>
  <c r="AV88" i="2" s="1"/>
  <c r="AJ89" i="2"/>
  <c r="AV89" i="2" s="1"/>
  <c r="AJ90" i="2"/>
  <c r="AV90" i="2" s="1"/>
  <c r="AJ91" i="2"/>
  <c r="AV91" i="2" s="1"/>
  <c r="AJ92" i="2"/>
  <c r="AV92" i="2" s="1"/>
  <c r="AJ86" i="2"/>
  <c r="AV86" i="2" s="1"/>
  <c r="AS87" i="2"/>
  <c r="AS88" i="2"/>
  <c r="AS89" i="2"/>
  <c r="AS90" i="2"/>
  <c r="AS91" i="2"/>
  <c r="AS92" i="2"/>
  <c r="AS86" i="2"/>
  <c r="AH40" i="2"/>
  <c r="T112" i="3" l="1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T32" i="11" l="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F6" i="8" l="1"/>
  <c r="G6" i="8" s="1"/>
  <c r="H6" i="8" s="1"/>
  <c r="I6" i="8" s="1"/>
  <c r="AZ68" i="2" l="1"/>
  <c r="BL68" i="2" s="1"/>
  <c r="BX68" i="2" s="1"/>
  <c r="CJ68" i="2" s="1"/>
  <c r="AY68" i="2"/>
  <c r="BK68" i="2" s="1"/>
  <c r="BW68" i="2" s="1"/>
  <c r="CI68" i="2" s="1"/>
  <c r="AZ67" i="2"/>
  <c r="BL67" i="2" s="1"/>
  <c r="BX67" i="2" s="1"/>
  <c r="CJ67" i="2" s="1"/>
  <c r="AY67" i="2"/>
  <c r="BK67" i="2" s="1"/>
  <c r="BW67" i="2" s="1"/>
  <c r="CI67" i="2" s="1"/>
  <c r="AZ66" i="2"/>
  <c r="BL66" i="2" s="1"/>
  <c r="BX66" i="2" s="1"/>
  <c r="CJ66" i="2" s="1"/>
  <c r="AY66" i="2"/>
  <c r="BK66" i="2" s="1"/>
  <c r="BW66" i="2" s="1"/>
  <c r="CI66" i="2" s="1"/>
  <c r="AZ65" i="2"/>
  <c r="BL65" i="2" s="1"/>
  <c r="BX65" i="2" s="1"/>
  <c r="CJ65" i="2" s="1"/>
  <c r="AY65" i="2"/>
  <c r="BK65" i="2" s="1"/>
  <c r="BW65" i="2" s="1"/>
  <c r="CI65" i="2" s="1"/>
  <c r="AZ64" i="2"/>
  <c r="BL64" i="2" s="1"/>
  <c r="BX64" i="2" s="1"/>
  <c r="CJ64" i="2" s="1"/>
  <c r="AY64" i="2"/>
  <c r="BK64" i="2" s="1"/>
  <c r="BW64" i="2" s="1"/>
  <c r="CI64" i="2" s="1"/>
  <c r="AZ63" i="2"/>
  <c r="BL63" i="2" s="1"/>
  <c r="BX63" i="2" s="1"/>
  <c r="CJ63" i="2" s="1"/>
  <c r="AY63" i="2"/>
  <c r="BK63" i="2" s="1"/>
  <c r="BW63" i="2" s="1"/>
  <c r="CI63" i="2" s="1"/>
  <c r="AZ62" i="2"/>
  <c r="BL62" i="2" s="1"/>
  <c r="BX62" i="2" s="1"/>
  <c r="CJ62" i="2" s="1"/>
  <c r="AY62" i="2"/>
  <c r="BK62" i="2" s="1"/>
  <c r="BW62" i="2" s="1"/>
  <c r="CI62" i="2" s="1"/>
  <c r="BA70" i="3"/>
  <c r="BM70" i="3" s="1"/>
  <c r="BY70" i="3" s="1"/>
  <c r="CK70" i="3" s="1"/>
  <c r="BA69" i="3"/>
  <c r="BM69" i="3" s="1"/>
  <c r="BY69" i="3" s="1"/>
  <c r="CK69" i="3" s="1"/>
  <c r="BA68" i="3"/>
  <c r="BM68" i="3" s="1"/>
  <c r="BY68" i="3" s="1"/>
  <c r="CK68" i="3" s="1"/>
  <c r="BA67" i="3"/>
  <c r="BM67" i="3" s="1"/>
  <c r="BY67" i="3" s="1"/>
  <c r="CK67" i="3" s="1"/>
  <c r="BA66" i="3"/>
  <c r="BM66" i="3" s="1"/>
  <c r="BY66" i="3" s="1"/>
  <c r="CK66" i="3" s="1"/>
  <c r="BA65" i="3"/>
  <c r="BM65" i="3" s="1"/>
  <c r="BY65" i="3" s="1"/>
  <c r="CK65" i="3" s="1"/>
  <c r="BA64" i="3"/>
  <c r="BM64" i="3" s="1"/>
  <c r="BY64" i="3" s="1"/>
  <c r="CK64" i="3" s="1"/>
  <c r="BJ92" i="2"/>
  <c r="BI92" i="2"/>
  <c r="BG92" i="2"/>
  <c r="BF92" i="2"/>
  <c r="BJ91" i="2"/>
  <c r="BI91" i="2"/>
  <c r="BG91" i="2"/>
  <c r="BF91" i="2"/>
  <c r="BJ90" i="2"/>
  <c r="BI90" i="2"/>
  <c r="BH90" i="2"/>
  <c r="BG90" i="2"/>
  <c r="BF90" i="2"/>
  <c r="BJ89" i="2"/>
  <c r="BI89" i="2"/>
  <c r="BG89" i="2"/>
  <c r="BF89" i="2"/>
  <c r="BJ88" i="2"/>
  <c r="BI88" i="2"/>
  <c r="BG88" i="2"/>
  <c r="BF88" i="2"/>
  <c r="BJ87" i="2"/>
  <c r="BI87" i="2"/>
  <c r="BG87" i="2"/>
  <c r="BF87" i="2"/>
  <c r="BI86" i="2"/>
  <c r="BG86" i="2"/>
  <c r="BF86" i="2"/>
  <c r="BJ94" i="3"/>
  <c r="BI94" i="3"/>
  <c r="BH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G91" i="3"/>
  <c r="BF91" i="3"/>
  <c r="BJ90" i="3"/>
  <c r="BI90" i="3"/>
  <c r="BH90" i="3"/>
  <c r="BG90" i="3"/>
  <c r="BF90" i="3"/>
  <c r="BJ89" i="3"/>
  <c r="BI89" i="3"/>
  <c r="BG89" i="3"/>
  <c r="BF89" i="3"/>
  <c r="BJ88" i="3"/>
  <c r="BI88" i="3"/>
  <c r="BG88" i="3"/>
  <c r="BF88" i="3"/>
  <c r="BC88" i="3"/>
  <c r="AM92" i="2"/>
  <c r="AY92" i="2" s="1"/>
  <c r="AM91" i="2"/>
  <c r="AY91" i="2" s="1"/>
  <c r="AM90" i="2"/>
  <c r="AY90" i="2" s="1"/>
  <c r="AM89" i="2"/>
  <c r="AY89" i="2" s="1"/>
  <c r="AM88" i="2"/>
  <c r="AY88" i="2" s="1"/>
  <c r="AM87" i="2"/>
  <c r="AY87" i="2" s="1"/>
  <c r="AM86" i="2"/>
  <c r="AY86" i="2" s="1"/>
  <c r="AM89" i="3"/>
  <c r="AY89" i="3" s="1"/>
  <c r="AM90" i="3"/>
  <c r="AY90" i="3" s="1"/>
  <c r="AM91" i="3"/>
  <c r="AY91" i="3" s="1"/>
  <c r="AM92" i="3"/>
  <c r="AY92" i="3" s="1"/>
  <c r="AM93" i="3"/>
  <c r="AY93" i="3" s="1"/>
  <c r="AM94" i="3"/>
  <c r="AY94" i="3" s="1"/>
  <c r="AM88" i="3"/>
  <c r="AY88" i="3" s="1"/>
  <c r="AO88" i="3"/>
  <c r="BA88" i="3" s="1"/>
  <c r="BH92" i="2"/>
  <c r="BE92" i="2"/>
  <c r="AR92" i="2"/>
  <c r="BD92" i="2" s="1"/>
  <c r="AQ92" i="2"/>
  <c r="BC92" i="2" s="1"/>
  <c r="AP92" i="2"/>
  <c r="BB92" i="2" s="1"/>
  <c r="AO92" i="2"/>
  <c r="BA92" i="2" s="1"/>
  <c r="AN92" i="2"/>
  <c r="AZ92" i="2" s="1"/>
  <c r="BH91" i="2"/>
  <c r="BE91" i="2"/>
  <c r="AR91" i="2"/>
  <c r="BD91" i="2" s="1"/>
  <c r="AQ91" i="2"/>
  <c r="BC91" i="2" s="1"/>
  <c r="AP91" i="2"/>
  <c r="BB91" i="2" s="1"/>
  <c r="AO91" i="2"/>
  <c r="BA91" i="2" s="1"/>
  <c r="AN91" i="2"/>
  <c r="AZ91" i="2" s="1"/>
  <c r="BE90" i="2"/>
  <c r="AR90" i="2"/>
  <c r="BD90" i="2" s="1"/>
  <c r="AQ90" i="2"/>
  <c r="BC90" i="2" s="1"/>
  <c r="AP90" i="2"/>
  <c r="BB90" i="2" s="1"/>
  <c r="AO90" i="2"/>
  <c r="BA90" i="2" s="1"/>
  <c r="AN90" i="2"/>
  <c r="AZ90" i="2" s="1"/>
  <c r="BH89" i="2"/>
  <c r="BE89" i="2"/>
  <c r="AR89" i="2"/>
  <c r="BD89" i="2" s="1"/>
  <c r="AQ89" i="2"/>
  <c r="BC89" i="2" s="1"/>
  <c r="AP89" i="2"/>
  <c r="BB89" i="2" s="1"/>
  <c r="AO89" i="2"/>
  <c r="BA89" i="2" s="1"/>
  <c r="AN89" i="2"/>
  <c r="AZ89" i="2" s="1"/>
  <c r="BH88" i="2"/>
  <c r="BE88" i="2"/>
  <c r="AR88" i="2"/>
  <c r="BD88" i="2" s="1"/>
  <c r="AQ88" i="2"/>
  <c r="BC88" i="2" s="1"/>
  <c r="AP88" i="2"/>
  <c r="BB88" i="2" s="1"/>
  <c r="AO88" i="2"/>
  <c r="BA88" i="2" s="1"/>
  <c r="AN88" i="2"/>
  <c r="AZ88" i="2" s="1"/>
  <c r="BH87" i="2"/>
  <c r="BE87" i="2"/>
  <c r="AR87" i="2"/>
  <c r="BD87" i="2" s="1"/>
  <c r="AQ87" i="2"/>
  <c r="BC87" i="2" s="1"/>
  <c r="AP87" i="2"/>
  <c r="BB87" i="2" s="1"/>
  <c r="AO87" i="2"/>
  <c r="BA87" i="2" s="1"/>
  <c r="AN87" i="2"/>
  <c r="AZ87" i="2" s="1"/>
  <c r="BJ86" i="2"/>
  <c r="BH86" i="2"/>
  <c r="BE86" i="2"/>
  <c r="AR86" i="2"/>
  <c r="BD86" i="2" s="1"/>
  <c r="AQ86" i="2"/>
  <c r="BC86" i="2" s="1"/>
  <c r="AP86" i="2"/>
  <c r="BB86" i="2" s="1"/>
  <c r="AO86" i="2"/>
  <c r="BA86" i="2" s="1"/>
  <c r="AN86" i="2"/>
  <c r="AZ86" i="2" s="1"/>
  <c r="BE94" i="3"/>
  <c r="AR94" i="3"/>
  <c r="BD94" i="3" s="1"/>
  <c r="AQ94" i="3"/>
  <c r="BC94" i="3" s="1"/>
  <c r="AP94" i="3"/>
  <c r="BB94" i="3" s="1"/>
  <c r="AO94" i="3"/>
  <c r="BA94" i="3" s="1"/>
  <c r="AN94" i="3"/>
  <c r="AZ94" i="3" s="1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H91" i="3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E90" i="3"/>
  <c r="AR90" i="3"/>
  <c r="BD90" i="3" s="1"/>
  <c r="AQ90" i="3"/>
  <c r="BC90" i="3" s="1"/>
  <c r="AP90" i="3"/>
  <c r="BB90" i="3" s="1"/>
  <c r="AO90" i="3"/>
  <c r="BA90" i="3" s="1"/>
  <c r="AN90" i="3"/>
  <c r="AZ90" i="3" s="1"/>
  <c r="BH89" i="3"/>
  <c r="BE89" i="3"/>
  <c r="AR89" i="3"/>
  <c r="BD89" i="3" s="1"/>
  <c r="AQ89" i="3"/>
  <c r="BC89" i="3" s="1"/>
  <c r="AP89" i="3"/>
  <c r="BB89" i="3" s="1"/>
  <c r="AO89" i="3"/>
  <c r="BA89" i="3" s="1"/>
  <c r="AN89" i="3"/>
  <c r="AZ89" i="3" s="1"/>
  <c r="BH88" i="3"/>
  <c r="BE88" i="3"/>
  <c r="AR88" i="3"/>
  <c r="BD88" i="3" s="1"/>
  <c r="AP88" i="3"/>
  <c r="BB88" i="3" s="1"/>
  <c r="AN88" i="3"/>
  <c r="AZ88" i="3" s="1"/>
  <c r="AM65" i="3"/>
  <c r="AY65" i="3" s="1"/>
  <c r="BK65" i="3" s="1"/>
  <c r="BW65" i="3" s="1"/>
  <c r="CI65" i="3" s="1"/>
  <c r="AN65" i="3"/>
  <c r="AZ65" i="3" s="1"/>
  <c r="BL65" i="3" s="1"/>
  <c r="BX65" i="3" s="1"/>
  <c r="CJ65" i="3" s="1"/>
  <c r="AM66" i="3"/>
  <c r="AY66" i="3" s="1"/>
  <c r="BK66" i="3" s="1"/>
  <c r="BW66" i="3" s="1"/>
  <c r="CI66" i="3" s="1"/>
  <c r="AN66" i="3"/>
  <c r="AZ66" i="3" s="1"/>
  <c r="BL66" i="3" s="1"/>
  <c r="BX66" i="3" s="1"/>
  <c r="CJ66" i="3" s="1"/>
  <c r="AM67" i="3"/>
  <c r="AY67" i="3" s="1"/>
  <c r="BK67" i="3" s="1"/>
  <c r="BW67" i="3" s="1"/>
  <c r="CI67" i="3" s="1"/>
  <c r="AN67" i="3"/>
  <c r="AZ67" i="3" s="1"/>
  <c r="BL67" i="3" s="1"/>
  <c r="BX67" i="3" s="1"/>
  <c r="CJ67" i="3" s="1"/>
  <c r="AM68" i="3"/>
  <c r="AY68" i="3" s="1"/>
  <c r="BK68" i="3" s="1"/>
  <c r="BW68" i="3" s="1"/>
  <c r="CI68" i="3" s="1"/>
  <c r="AN68" i="3"/>
  <c r="AZ68" i="3" s="1"/>
  <c r="BL68" i="3" s="1"/>
  <c r="BX68" i="3" s="1"/>
  <c r="CJ68" i="3" s="1"/>
  <c r="AM69" i="3"/>
  <c r="AY69" i="3" s="1"/>
  <c r="BK69" i="3" s="1"/>
  <c r="BW69" i="3" s="1"/>
  <c r="CI69" i="3" s="1"/>
  <c r="AN69" i="3"/>
  <c r="AZ69" i="3" s="1"/>
  <c r="BL69" i="3" s="1"/>
  <c r="BX69" i="3" s="1"/>
  <c r="CJ69" i="3" s="1"/>
  <c r="AM70" i="3"/>
  <c r="AY70" i="3" s="1"/>
  <c r="BK70" i="3" s="1"/>
  <c r="BW70" i="3" s="1"/>
  <c r="CI70" i="3" s="1"/>
  <c r="AN70" i="3"/>
  <c r="AZ70" i="3" s="1"/>
  <c r="BL70" i="3" s="1"/>
  <c r="BX70" i="3" s="1"/>
  <c r="CJ70" i="3" s="1"/>
  <c r="AN64" i="3"/>
  <c r="AZ64" i="3" s="1"/>
  <c r="BL64" i="3" s="1"/>
  <c r="BX64" i="3" s="1"/>
  <c r="CJ64" i="3" s="1"/>
  <c r="AM64" i="3"/>
  <c r="AY64" i="3" s="1"/>
  <c r="BK64" i="3" s="1"/>
  <c r="BW64" i="3" s="1"/>
  <c r="CI64" i="3" s="1"/>
  <c r="AP70" i="3"/>
  <c r="AP69" i="3"/>
  <c r="AP68" i="3"/>
  <c r="AP67" i="3"/>
  <c r="AP66" i="3"/>
  <c r="AP65" i="3"/>
  <c r="AP64" i="3"/>
  <c r="BB66" i="3" l="1"/>
  <c r="BN66" i="3" s="1"/>
  <c r="BZ66" i="3" s="1"/>
  <c r="CL66" i="3" s="1"/>
  <c r="AQ66" i="3"/>
  <c r="BB70" i="3"/>
  <c r="BN70" i="3" s="1"/>
  <c r="BZ70" i="3" s="1"/>
  <c r="CL70" i="3" s="1"/>
  <c r="AQ70" i="3"/>
  <c r="BB64" i="3"/>
  <c r="BN64" i="3" s="1"/>
  <c r="BZ64" i="3" s="1"/>
  <c r="CL64" i="3" s="1"/>
  <c r="AQ64" i="3"/>
  <c r="BB68" i="3"/>
  <c r="BN68" i="3" s="1"/>
  <c r="BZ68" i="3" s="1"/>
  <c r="CL68" i="3" s="1"/>
  <c r="AQ68" i="3"/>
  <c r="BB67" i="3"/>
  <c r="BN67" i="3" s="1"/>
  <c r="BZ67" i="3" s="1"/>
  <c r="CL67" i="3" s="1"/>
  <c r="AQ67" i="3"/>
  <c r="BB65" i="3"/>
  <c r="BN65" i="3" s="1"/>
  <c r="BZ65" i="3" s="1"/>
  <c r="CL65" i="3" s="1"/>
  <c r="AQ65" i="3"/>
  <c r="BB69" i="3"/>
  <c r="BN69" i="3" s="1"/>
  <c r="BZ69" i="3" s="1"/>
  <c r="CL69" i="3" s="1"/>
  <c r="AQ69" i="3"/>
  <c r="BC68" i="3" l="1"/>
  <c r="BO68" i="3" s="1"/>
  <c r="CA68" i="3" s="1"/>
  <c r="CM68" i="3" s="1"/>
  <c r="AR68" i="3"/>
  <c r="BC70" i="3"/>
  <c r="BO70" i="3" s="1"/>
  <c r="CA70" i="3" s="1"/>
  <c r="CM70" i="3" s="1"/>
  <c r="AR70" i="3"/>
  <c r="AR69" i="3"/>
  <c r="BC69" i="3"/>
  <c r="BO69" i="3" s="1"/>
  <c r="CA69" i="3" s="1"/>
  <c r="CM69" i="3" s="1"/>
  <c r="BC67" i="3"/>
  <c r="BO67" i="3" s="1"/>
  <c r="CA67" i="3" s="1"/>
  <c r="CM67" i="3" s="1"/>
  <c r="AR67" i="3"/>
  <c r="BC64" i="3"/>
  <c r="BO64" i="3" s="1"/>
  <c r="CA64" i="3" s="1"/>
  <c r="CM64" i="3" s="1"/>
  <c r="AR64" i="3"/>
  <c r="BC66" i="3"/>
  <c r="BO66" i="3" s="1"/>
  <c r="CA66" i="3" s="1"/>
  <c r="CM66" i="3" s="1"/>
  <c r="AR66" i="3"/>
  <c r="AR65" i="3"/>
  <c r="BC65" i="3"/>
  <c r="BO65" i="3" s="1"/>
  <c r="CA65" i="3" s="1"/>
  <c r="CM65" i="3" s="1"/>
  <c r="D5" i="10"/>
  <c r="E5" i="10" s="1"/>
  <c r="F5" i="10" s="1"/>
  <c r="G5" i="10" s="1"/>
  <c r="H5" i="10" s="1"/>
  <c r="I5" i="10" s="1"/>
  <c r="J5" i="10" s="1"/>
  <c r="AS64" i="3" l="1"/>
  <c r="BD64" i="3"/>
  <c r="BP64" i="3" s="1"/>
  <c r="CB64" i="3" s="1"/>
  <c r="CN64" i="3" s="1"/>
  <c r="BD68" i="3"/>
  <c r="BP68" i="3" s="1"/>
  <c r="CB68" i="3" s="1"/>
  <c r="CN68" i="3" s="1"/>
  <c r="AS68" i="3"/>
  <c r="BE68" i="3" s="1"/>
  <c r="BQ68" i="3" s="1"/>
  <c r="CC68" i="3" s="1"/>
  <c r="CO68" i="3" s="1"/>
  <c r="BD66" i="3"/>
  <c r="BP66" i="3" s="1"/>
  <c r="CB66" i="3" s="1"/>
  <c r="CN66" i="3" s="1"/>
  <c r="AS66" i="3"/>
  <c r="BE66" i="3" s="1"/>
  <c r="BQ66" i="3" s="1"/>
  <c r="CC66" i="3" s="1"/>
  <c r="CO66" i="3" s="1"/>
  <c r="BD67" i="3"/>
  <c r="BP67" i="3" s="1"/>
  <c r="CB67" i="3" s="1"/>
  <c r="CN67" i="3" s="1"/>
  <c r="AS67" i="3"/>
  <c r="BE67" i="3" s="1"/>
  <c r="BQ67" i="3" s="1"/>
  <c r="CC67" i="3" s="1"/>
  <c r="CO67" i="3" s="1"/>
  <c r="BD70" i="3"/>
  <c r="BP70" i="3" s="1"/>
  <c r="CB70" i="3" s="1"/>
  <c r="CN70" i="3" s="1"/>
  <c r="AS70" i="3"/>
  <c r="BE70" i="3" s="1"/>
  <c r="BQ70" i="3" s="1"/>
  <c r="CC70" i="3" s="1"/>
  <c r="CO70" i="3" s="1"/>
  <c r="BD65" i="3"/>
  <c r="BP65" i="3" s="1"/>
  <c r="CB65" i="3" s="1"/>
  <c r="CN65" i="3" s="1"/>
  <c r="AS65" i="3"/>
  <c r="BD69" i="3"/>
  <c r="BP69" i="3" s="1"/>
  <c r="CB69" i="3" s="1"/>
  <c r="CN69" i="3" s="1"/>
  <c r="AS69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8" i="3"/>
  <c r="BZ88" i="3" s="1"/>
  <c r="CL88" i="3" s="1"/>
  <c r="BO88" i="3"/>
  <c r="CA88" i="3" s="1"/>
  <c r="CM88" i="3" s="1"/>
  <c r="BP88" i="3"/>
  <c r="CB88" i="3" s="1"/>
  <c r="CN88" i="3" s="1"/>
  <c r="BQ88" i="3"/>
  <c r="CC88" i="3" s="1"/>
  <c r="CO88" i="3" s="1"/>
  <c r="BR88" i="3"/>
  <c r="CD88" i="3" s="1"/>
  <c r="CP88" i="3" s="1"/>
  <c r="BS88" i="3"/>
  <c r="CE88" i="3" s="1"/>
  <c r="CQ88" i="3" s="1"/>
  <c r="BT88" i="3"/>
  <c r="CF88" i="3" s="1"/>
  <c r="CR88" i="3" s="1"/>
  <c r="BU88" i="3"/>
  <c r="CG88" i="3" s="1"/>
  <c r="CS88" i="3" s="1"/>
  <c r="BV88" i="3"/>
  <c r="CH88" i="3" s="1"/>
  <c r="CT88" i="3" s="1"/>
  <c r="BM89" i="3"/>
  <c r="BY89" i="3" s="1"/>
  <c r="CK89" i="3" s="1"/>
  <c r="BN89" i="3"/>
  <c r="BZ89" i="3" s="1"/>
  <c r="CL89" i="3" s="1"/>
  <c r="BO89" i="3"/>
  <c r="CA89" i="3" s="1"/>
  <c r="CM89" i="3" s="1"/>
  <c r="BP89" i="3"/>
  <c r="CB89" i="3" s="1"/>
  <c r="CN89" i="3" s="1"/>
  <c r="BQ89" i="3"/>
  <c r="CC89" i="3" s="1"/>
  <c r="CO89" i="3" s="1"/>
  <c r="BR89" i="3"/>
  <c r="CD89" i="3" s="1"/>
  <c r="CP89" i="3" s="1"/>
  <c r="BS89" i="3"/>
  <c r="CE89" i="3" s="1"/>
  <c r="CQ89" i="3" s="1"/>
  <c r="BT89" i="3"/>
  <c r="CF89" i="3" s="1"/>
  <c r="CR89" i="3" s="1"/>
  <c r="BU89" i="3"/>
  <c r="CG89" i="3" s="1"/>
  <c r="CS89" i="3" s="1"/>
  <c r="BV89" i="3"/>
  <c r="CH89" i="3" s="1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H91" i="3" s="1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L90" i="3"/>
  <c r="BX90" i="3" s="1"/>
  <c r="CJ90" i="3" s="1"/>
  <c r="BL92" i="3"/>
  <c r="BX92" i="3" s="1"/>
  <c r="CJ92" i="3" s="1"/>
  <c r="BK94" i="3"/>
  <c r="BW94" i="3" s="1"/>
  <c r="CI94" i="3" s="1"/>
  <c r="BM88" i="3"/>
  <c r="BY88" i="3" s="1"/>
  <c r="CK88" i="3" s="1"/>
  <c r="BL91" i="3"/>
  <c r="BX91" i="3" s="1"/>
  <c r="CJ91" i="3" s="1"/>
  <c r="BL93" i="3"/>
  <c r="BX93" i="3" s="1"/>
  <c r="CJ93" i="3" s="1"/>
  <c r="BL94" i="3"/>
  <c r="BX94" i="3" s="1"/>
  <c r="CJ94" i="3" s="1"/>
  <c r="BL89" i="3"/>
  <c r="BX89" i="3" s="1"/>
  <c r="CJ89" i="3" s="1"/>
  <c r="BL88" i="3"/>
  <c r="BX88" i="3" s="1"/>
  <c r="CJ88" i="3" s="1"/>
  <c r="BK90" i="3"/>
  <c r="BW90" i="3" s="1"/>
  <c r="CI90" i="3" s="1"/>
  <c r="BK91" i="3"/>
  <c r="BW91" i="3" s="1"/>
  <c r="CI91" i="3" s="1"/>
  <c r="BK92" i="3"/>
  <c r="BW92" i="3" s="1"/>
  <c r="CI92" i="3" s="1"/>
  <c r="BK93" i="3"/>
  <c r="BW93" i="3" s="1"/>
  <c r="CI93" i="3" s="1"/>
  <c r="BK89" i="3"/>
  <c r="BW89" i="3" s="1"/>
  <c r="CI89" i="3" s="1"/>
  <c r="BK88" i="3"/>
  <c r="BW88" i="3" s="1"/>
  <c r="CI88" i="3" s="1"/>
  <c r="BR86" i="2"/>
  <c r="CD86" i="2" s="1"/>
  <c r="CP86" i="2" s="1"/>
  <c r="BT89" i="2"/>
  <c r="CF89" i="2" s="1"/>
  <c r="CR89" i="2" s="1"/>
  <c r="BV92" i="2"/>
  <c r="CH92" i="2" s="1"/>
  <c r="CT92" i="2" s="1"/>
  <c r="BM86" i="2"/>
  <c r="BY86" i="2" s="1"/>
  <c r="CK86" i="2" s="1"/>
  <c r="BN86" i="2"/>
  <c r="BZ86" i="2" s="1"/>
  <c r="CL86" i="2" s="1"/>
  <c r="BO86" i="2"/>
  <c r="CA86" i="2" s="1"/>
  <c r="CM86" i="2" s="1"/>
  <c r="BP86" i="2"/>
  <c r="CB86" i="2" s="1"/>
  <c r="CN86" i="2" s="1"/>
  <c r="BQ86" i="2"/>
  <c r="CC86" i="2" s="1"/>
  <c r="CO86" i="2" s="1"/>
  <c r="BS86" i="2"/>
  <c r="CE86" i="2" s="1"/>
  <c r="CQ86" i="2" s="1"/>
  <c r="BT86" i="2"/>
  <c r="CF86" i="2" s="1"/>
  <c r="CR86" i="2" s="1"/>
  <c r="BU86" i="2"/>
  <c r="CG86" i="2" s="1"/>
  <c r="CS86" i="2" s="1"/>
  <c r="BV86" i="2"/>
  <c r="CH86" i="2" s="1"/>
  <c r="CT86" i="2" s="1"/>
  <c r="BM87" i="2"/>
  <c r="BY87" i="2" s="1"/>
  <c r="CK87" i="2" s="1"/>
  <c r="BN87" i="2"/>
  <c r="BZ87" i="2" s="1"/>
  <c r="CL87" i="2" s="1"/>
  <c r="BO87" i="2"/>
  <c r="CA87" i="2" s="1"/>
  <c r="CM87" i="2" s="1"/>
  <c r="BP87" i="2"/>
  <c r="CB87" i="2" s="1"/>
  <c r="CN87" i="2" s="1"/>
  <c r="BQ87" i="2"/>
  <c r="CC87" i="2" s="1"/>
  <c r="CO87" i="2" s="1"/>
  <c r="BR87" i="2"/>
  <c r="CD87" i="2" s="1"/>
  <c r="CP87" i="2" s="1"/>
  <c r="BS87" i="2"/>
  <c r="CE87" i="2" s="1"/>
  <c r="CQ87" i="2" s="1"/>
  <c r="BT87" i="2"/>
  <c r="CF87" i="2" s="1"/>
  <c r="CR87" i="2" s="1"/>
  <c r="BU87" i="2"/>
  <c r="CG87" i="2" s="1"/>
  <c r="CS87" i="2" s="1"/>
  <c r="BV87" i="2"/>
  <c r="CH87" i="2" s="1"/>
  <c r="CT87" i="2" s="1"/>
  <c r="BM88" i="2"/>
  <c r="BY88" i="2" s="1"/>
  <c r="CK88" i="2" s="1"/>
  <c r="BN88" i="2"/>
  <c r="BZ88" i="2" s="1"/>
  <c r="CL88" i="2" s="1"/>
  <c r="BO88" i="2"/>
  <c r="CA88" i="2" s="1"/>
  <c r="CM88" i="2" s="1"/>
  <c r="BP88" i="2"/>
  <c r="CB88" i="2" s="1"/>
  <c r="CN88" i="2" s="1"/>
  <c r="BQ88" i="2"/>
  <c r="CC88" i="2" s="1"/>
  <c r="CO88" i="2" s="1"/>
  <c r="BR88" i="2"/>
  <c r="CD88" i="2" s="1"/>
  <c r="CP88" i="2" s="1"/>
  <c r="BS88" i="2"/>
  <c r="CE88" i="2" s="1"/>
  <c r="CQ88" i="2" s="1"/>
  <c r="BT88" i="2"/>
  <c r="CF88" i="2" s="1"/>
  <c r="CR88" i="2" s="1"/>
  <c r="BU88" i="2"/>
  <c r="CG88" i="2" s="1"/>
  <c r="CS88" i="2" s="1"/>
  <c r="BV88" i="2"/>
  <c r="CH88" i="2" s="1"/>
  <c r="CT88" i="2" s="1"/>
  <c r="BM89" i="2"/>
  <c r="BY89" i="2" s="1"/>
  <c r="CK89" i="2" s="1"/>
  <c r="BN89" i="2"/>
  <c r="BZ89" i="2" s="1"/>
  <c r="CL89" i="2" s="1"/>
  <c r="BO89" i="2"/>
  <c r="CA89" i="2" s="1"/>
  <c r="CM89" i="2" s="1"/>
  <c r="BP89" i="2"/>
  <c r="CB89" i="2" s="1"/>
  <c r="CN89" i="2" s="1"/>
  <c r="BQ89" i="2"/>
  <c r="CC89" i="2" s="1"/>
  <c r="CO89" i="2" s="1"/>
  <c r="BR89" i="2"/>
  <c r="CD89" i="2" s="1"/>
  <c r="CP89" i="2" s="1"/>
  <c r="BS89" i="2"/>
  <c r="CE89" i="2" s="1"/>
  <c r="CQ89" i="2" s="1"/>
  <c r="BU89" i="2"/>
  <c r="CG89" i="2" s="1"/>
  <c r="CS89" i="2" s="1"/>
  <c r="BV89" i="2"/>
  <c r="CH89" i="2" s="1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T92" i="2"/>
  <c r="CF92" i="2" s="1"/>
  <c r="CR92" i="2" s="1"/>
  <c r="BU92" i="2"/>
  <c r="CG92" i="2" s="1"/>
  <c r="CS92" i="2" s="1"/>
  <c r="BL86" i="2"/>
  <c r="BX86" i="2" s="1"/>
  <c r="CJ86" i="2" s="1"/>
  <c r="BL87" i="2"/>
  <c r="BX87" i="2" s="1"/>
  <c r="CJ87" i="2" s="1"/>
  <c r="BL88" i="2"/>
  <c r="BX88" i="2" s="1"/>
  <c r="CJ88" i="2" s="1"/>
  <c r="BL89" i="2"/>
  <c r="BX89" i="2" s="1"/>
  <c r="CJ89" i="2" s="1"/>
  <c r="BL90" i="2"/>
  <c r="BX90" i="2" s="1"/>
  <c r="CJ90" i="2" s="1"/>
  <c r="BL91" i="2"/>
  <c r="BX91" i="2" s="1"/>
  <c r="CJ91" i="2" s="1"/>
  <c r="BL92" i="2"/>
  <c r="BX92" i="2" s="1"/>
  <c r="CJ92" i="2" s="1"/>
  <c r="BK87" i="2"/>
  <c r="BW87" i="2" s="1"/>
  <c r="CI87" i="2" s="1"/>
  <c r="BK88" i="2"/>
  <c r="BW88" i="2" s="1"/>
  <c r="CI88" i="2" s="1"/>
  <c r="BK89" i="2"/>
  <c r="BW89" i="2" s="1"/>
  <c r="CI89" i="2" s="1"/>
  <c r="BK90" i="2"/>
  <c r="BW90" i="2" s="1"/>
  <c r="CI90" i="2" s="1"/>
  <c r="BK91" i="2"/>
  <c r="BW91" i="2" s="1"/>
  <c r="CI91" i="2" s="1"/>
  <c r="BK92" i="2"/>
  <c r="BW92" i="2" s="1"/>
  <c r="CI92" i="2" s="1"/>
  <c r="BK86" i="2"/>
  <c r="BW86" i="2" s="1"/>
  <c r="CI86" i="2" s="1"/>
  <c r="T4" i="1" l="1"/>
  <c r="AT68" i="3"/>
  <c r="BF68" i="3" s="1"/>
  <c r="BR68" i="3" s="1"/>
  <c r="CD68" i="3" s="1"/>
  <c r="CP68" i="3" s="1"/>
  <c r="E14" i="8"/>
  <c r="AT70" i="3"/>
  <c r="BF70" i="3" s="1"/>
  <c r="BR70" i="3" s="1"/>
  <c r="CD70" i="3" s="1"/>
  <c r="CP70" i="3" s="1"/>
  <c r="BE69" i="3"/>
  <c r="BQ69" i="3" s="1"/>
  <c r="CC69" i="3" s="1"/>
  <c r="CO69" i="3" s="1"/>
  <c r="AT69" i="3"/>
  <c r="BF69" i="3" s="1"/>
  <c r="BR69" i="3" s="1"/>
  <c r="CD69" i="3" s="1"/>
  <c r="CP69" i="3" s="1"/>
  <c r="AT66" i="3"/>
  <c r="BF66" i="3" s="1"/>
  <c r="BR66" i="3" s="1"/>
  <c r="CD66" i="3" s="1"/>
  <c r="CP66" i="3" s="1"/>
  <c r="BE65" i="3"/>
  <c r="BQ65" i="3" s="1"/>
  <c r="CC65" i="3" s="1"/>
  <c r="CO65" i="3" s="1"/>
  <c r="AT65" i="3"/>
  <c r="BF65" i="3" s="1"/>
  <c r="BR65" i="3" s="1"/>
  <c r="CD65" i="3" s="1"/>
  <c r="CP65" i="3" s="1"/>
  <c r="AT67" i="3"/>
  <c r="BF67" i="3" s="1"/>
  <c r="BR67" i="3" s="1"/>
  <c r="CD67" i="3" s="1"/>
  <c r="CP67" i="3" s="1"/>
  <c r="AT64" i="3"/>
  <c r="BF64" i="3" s="1"/>
  <c r="BR64" i="3" s="1"/>
  <c r="CD64" i="3" s="1"/>
  <c r="CP64" i="3" s="1"/>
  <c r="BE64" i="3"/>
  <c r="BQ64" i="3" s="1"/>
  <c r="CC64" i="3" s="1"/>
  <c r="CO64" i="3" s="1"/>
  <c r="J5" i="8"/>
  <c r="J6" i="8" s="1"/>
  <c r="K5" i="8"/>
  <c r="L5" i="8"/>
  <c r="U4" i="1"/>
  <c r="X4" i="3"/>
  <c r="W4" i="1" s="1"/>
  <c r="V4" i="1"/>
  <c r="K6" i="8" l="1"/>
  <c r="Y4" i="3"/>
  <c r="X4" i="1" s="1"/>
  <c r="L6" i="8"/>
  <c r="Z4" i="3" l="1"/>
  <c r="Y4" i="1" s="1"/>
  <c r="AA4" i="3" l="1"/>
  <c r="AB4" i="3" s="1"/>
  <c r="Z4" i="1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H70" i="3" l="1"/>
  <c r="AI70" i="3" s="1"/>
  <c r="AJ70" i="3" s="1"/>
  <c r="AK70" i="3" s="1"/>
  <c r="AL70" i="3" s="1"/>
  <c r="AH69" i="3"/>
  <c r="AI69" i="3" s="1"/>
  <c r="AJ69" i="3" s="1"/>
  <c r="AK69" i="3" s="1"/>
  <c r="AL69" i="3" s="1"/>
  <c r="AH68" i="3"/>
  <c r="AI68" i="3" s="1"/>
  <c r="AJ68" i="3" s="1"/>
  <c r="AK68" i="3" s="1"/>
  <c r="AL68" i="3" s="1"/>
  <c r="AH67" i="3"/>
  <c r="AI67" i="3" s="1"/>
  <c r="AJ67" i="3" s="1"/>
  <c r="AK67" i="3" s="1"/>
  <c r="AL67" i="3" s="1"/>
  <c r="AH66" i="3"/>
  <c r="AI66" i="3" s="1"/>
  <c r="AJ66" i="3" s="1"/>
  <c r="AK66" i="3" s="1"/>
  <c r="AL66" i="3" s="1"/>
  <c r="AH65" i="3"/>
  <c r="AI65" i="3" s="1"/>
  <c r="AJ65" i="3" s="1"/>
  <c r="AK65" i="3" s="1"/>
  <c r="AL65" i="3" s="1"/>
  <c r="AH64" i="3"/>
  <c r="AI64" i="3" s="1"/>
  <c r="AJ64" i="3" s="1"/>
  <c r="AK64" i="3" s="1"/>
  <c r="AL64" i="3" s="1"/>
  <c r="AO62" i="2"/>
  <c r="BA62" i="2" s="1"/>
  <c r="BM62" i="2" s="1"/>
  <c r="BY62" i="2" s="1"/>
  <c r="CK62" i="2" s="1"/>
  <c r="AP62" i="2"/>
  <c r="BB62" i="2" s="1"/>
  <c r="BN62" i="2" s="1"/>
  <c r="BZ62" i="2" s="1"/>
  <c r="CL62" i="2" s="1"/>
  <c r="AO63" i="2"/>
  <c r="BA63" i="2" s="1"/>
  <c r="BM63" i="2" s="1"/>
  <c r="BY63" i="2" s="1"/>
  <c r="CK63" i="2" s="1"/>
  <c r="AP63" i="2"/>
  <c r="BB63" i="2" s="1"/>
  <c r="BN63" i="2" s="1"/>
  <c r="BZ63" i="2" s="1"/>
  <c r="CL63" i="2" s="1"/>
  <c r="AO64" i="2"/>
  <c r="BA64" i="2" s="1"/>
  <c r="BM64" i="2" s="1"/>
  <c r="BY64" i="2" s="1"/>
  <c r="CK64" i="2" s="1"/>
  <c r="AP64" i="2"/>
  <c r="BB64" i="2" s="1"/>
  <c r="BN64" i="2" s="1"/>
  <c r="BZ64" i="2" s="1"/>
  <c r="CL64" i="2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AO66" i="2"/>
  <c r="BA66" i="2" s="1"/>
  <c r="BM66" i="2" s="1"/>
  <c r="BY66" i="2" s="1"/>
  <c r="CK66" i="2" s="1"/>
  <c r="AP66" i="2"/>
  <c r="BB66" i="2" s="1"/>
  <c r="BN66" i="2" s="1"/>
  <c r="BZ66" i="2" s="1"/>
  <c r="CL66" i="2" s="1"/>
  <c r="AO67" i="2"/>
  <c r="BA67" i="2" s="1"/>
  <c r="BM67" i="2" s="1"/>
  <c r="BY67" i="2" s="1"/>
  <c r="CK67" i="2" s="1"/>
  <c r="AP67" i="2"/>
  <c r="BB67" i="2" s="1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R63" i="2"/>
  <c r="BD63" i="2" s="1"/>
  <c r="BP63" i="2" s="1"/>
  <c r="CB63" i="2" s="1"/>
  <c r="CN63" i="2" s="1"/>
  <c r="AH64" i="2"/>
  <c r="AI64" i="2" s="1"/>
  <c r="AJ64" i="2" s="1"/>
  <c r="AK64" i="2" s="1"/>
  <c r="AL64" i="2" s="1"/>
  <c r="AX64" i="2" s="1"/>
  <c r="AQ66" i="2"/>
  <c r="BC66" i="2" s="1"/>
  <c r="BO66" i="2" s="1"/>
  <c r="CA66" i="2" s="1"/>
  <c r="CM66" i="2" s="1"/>
  <c r="AR67" i="2"/>
  <c r="BD67" i="2" s="1"/>
  <c r="BP67" i="2" s="1"/>
  <c r="CB67" i="2" s="1"/>
  <c r="CN67" i="2" s="1"/>
  <c r="AR68" i="2"/>
  <c r="BD68" i="2" s="1"/>
  <c r="BP68" i="2" s="1"/>
  <c r="CB68" i="2" s="1"/>
  <c r="CN68" i="2" s="1"/>
  <c r="AR62" i="2"/>
  <c r="BD62" i="2" s="1"/>
  <c r="BP62" i="2" s="1"/>
  <c r="CB62" i="2" s="1"/>
  <c r="CN62" i="2" s="1"/>
  <c r="AH106" i="3"/>
  <c r="AI106" i="3" s="1"/>
  <c r="AJ106" i="3" s="1"/>
  <c r="AK106" i="3" s="1"/>
  <c r="AL106" i="3" s="1"/>
  <c r="AH100" i="3"/>
  <c r="AI100" i="3" s="1"/>
  <c r="AJ100" i="3" s="1"/>
  <c r="AK100" i="3" s="1"/>
  <c r="AL100" i="3" s="1"/>
  <c r="AH101" i="3"/>
  <c r="AI101" i="3" s="1"/>
  <c r="AJ101" i="3" s="1"/>
  <c r="AK101" i="3" s="1"/>
  <c r="AL101" i="3" s="1"/>
  <c r="AH102" i="3"/>
  <c r="AI102" i="3" s="1"/>
  <c r="AJ102" i="3" s="1"/>
  <c r="AK102" i="3" s="1"/>
  <c r="AL102" i="3" s="1"/>
  <c r="AH105" i="3"/>
  <c r="AI105" i="3" s="1"/>
  <c r="AJ105" i="3" s="1"/>
  <c r="AK105" i="3" s="1"/>
  <c r="AL105" i="3" s="1"/>
  <c r="AH103" i="3"/>
  <c r="AI103" i="3" s="1"/>
  <c r="AJ103" i="3" s="1"/>
  <c r="AK103" i="3" s="1"/>
  <c r="AL103" i="3" s="1"/>
  <c r="AH104" i="3"/>
  <c r="AI104" i="3" s="1"/>
  <c r="AJ104" i="3" s="1"/>
  <c r="AK104" i="3" s="1"/>
  <c r="AL104" i="3" s="1"/>
  <c r="BJ64" i="2" l="1"/>
  <c r="BV64" i="2" s="1"/>
  <c r="CH64" i="2" s="1"/>
  <c r="CT64" i="2" s="1"/>
  <c r="AM102" i="3"/>
  <c r="AH68" i="2"/>
  <c r="AI68" i="2" s="1"/>
  <c r="AJ68" i="2" s="1"/>
  <c r="AK68" i="2" s="1"/>
  <c r="AL68" i="2" s="1"/>
  <c r="AX68" i="2" s="1"/>
  <c r="AR64" i="2"/>
  <c r="BD64" i="2" s="1"/>
  <c r="BP64" i="2" s="1"/>
  <c r="CB64" i="2" s="1"/>
  <c r="CN64" i="2" s="1"/>
  <c r="AQ63" i="2"/>
  <c r="BC63" i="2" s="1"/>
  <c r="BO63" i="2" s="1"/>
  <c r="CA63" i="2" s="1"/>
  <c r="CM63" i="2" s="1"/>
  <c r="AH63" i="2"/>
  <c r="AI63" i="2" s="1"/>
  <c r="AQ67" i="2"/>
  <c r="BC67" i="2" s="1"/>
  <c r="BO67" i="2" s="1"/>
  <c r="CA67" i="2" s="1"/>
  <c r="CM67" i="2" s="1"/>
  <c r="AH65" i="2"/>
  <c r="AS65" i="2"/>
  <c r="AQ68" i="2"/>
  <c r="BC68" i="2" s="1"/>
  <c r="BO68" i="2" s="1"/>
  <c r="CA68" i="2" s="1"/>
  <c r="CM68" i="2" s="1"/>
  <c r="AR65" i="2"/>
  <c r="BD65" i="2" s="1"/>
  <c r="BP65" i="2" s="1"/>
  <c r="CB65" i="2" s="1"/>
  <c r="CN65" i="2" s="1"/>
  <c r="AU64" i="2"/>
  <c r="AQ64" i="2"/>
  <c r="BC64" i="2" s="1"/>
  <c r="BO64" i="2" s="1"/>
  <c r="CA64" i="2" s="1"/>
  <c r="CM64" i="2" s="1"/>
  <c r="AV64" i="2"/>
  <c r="AQ65" i="2"/>
  <c r="BC65" i="2" s="1"/>
  <c r="BO65" i="2" s="1"/>
  <c r="CA65" i="2" s="1"/>
  <c r="CM65" i="2" s="1"/>
  <c r="AT64" i="2"/>
  <c r="AW64" i="2"/>
  <c r="AS64" i="2"/>
  <c r="AQ62" i="2"/>
  <c r="BC62" i="2" s="1"/>
  <c r="BO62" i="2" s="1"/>
  <c r="CA62" i="2" s="1"/>
  <c r="CM62" i="2" s="1"/>
  <c r="AM103" i="3"/>
  <c r="AM101" i="3"/>
  <c r="AS68" i="2" l="1"/>
  <c r="BE68" i="2" s="1"/>
  <c r="BQ68" i="2" s="1"/>
  <c r="CC68" i="2" s="1"/>
  <c r="CO68" i="2" s="1"/>
  <c r="AT68" i="2"/>
  <c r="AW68" i="2"/>
  <c r="BI68" i="2" s="1"/>
  <c r="BU68" i="2" s="1"/>
  <c r="CG68" i="2" s="1"/>
  <c r="CS68" i="2" s="1"/>
  <c r="AU68" i="2"/>
  <c r="BG68" i="2" s="1"/>
  <c r="BS68" i="2" s="1"/>
  <c r="CE68" i="2" s="1"/>
  <c r="CQ68" i="2" s="1"/>
  <c r="AV68" i="2"/>
  <c r="BH68" i="2" s="1"/>
  <c r="BT68" i="2" s="1"/>
  <c r="BE64" i="2"/>
  <c r="BQ64" i="2" s="1"/>
  <c r="CC64" i="2" s="1"/>
  <c r="CO64" i="2" s="1"/>
  <c r="BI64" i="2"/>
  <c r="BU64" i="2" s="1"/>
  <c r="CG64" i="2" s="1"/>
  <c r="CS64" i="2" s="1"/>
  <c r="BF64" i="2"/>
  <c r="BR64" i="2" s="1"/>
  <c r="CD64" i="2" s="1"/>
  <c r="CP64" i="2" s="1"/>
  <c r="BH64" i="2"/>
  <c r="BT64" i="2" s="1"/>
  <c r="BE65" i="2"/>
  <c r="BQ65" i="2" s="1"/>
  <c r="CC65" i="2" s="1"/>
  <c r="CO65" i="2" s="1"/>
  <c r="BF68" i="2"/>
  <c r="BR68" i="2" s="1"/>
  <c r="CD68" i="2" s="1"/>
  <c r="CP68" i="2" s="1"/>
  <c r="BG64" i="2"/>
  <c r="BS64" i="2" s="1"/>
  <c r="CE64" i="2" s="1"/>
  <c r="CQ64" i="2" s="1"/>
  <c r="BJ68" i="2"/>
  <c r="BV68" i="2" s="1"/>
  <c r="CH68" i="2" s="1"/>
  <c r="CT68" i="2" s="1"/>
  <c r="AJ63" i="2"/>
  <c r="AU63" i="2"/>
  <c r="AT63" i="2"/>
  <c r="AS63" i="2"/>
  <c r="AH67" i="2"/>
  <c r="AS67" i="2"/>
  <c r="AH62" i="2"/>
  <c r="AS62" i="2"/>
  <c r="AR66" i="2"/>
  <c r="BD66" i="2" s="1"/>
  <c r="BP66" i="2" s="1"/>
  <c r="CB66" i="2" s="1"/>
  <c r="CN66" i="2" s="1"/>
  <c r="AI65" i="2"/>
  <c r="AT65" i="2"/>
  <c r="AM100" i="3"/>
  <c r="AN100" i="3" s="1"/>
  <c r="AM106" i="3"/>
  <c r="AM105" i="3"/>
  <c r="AM104" i="3"/>
  <c r="AN103" i="3"/>
  <c r="AN102" i="3"/>
  <c r="AN101" i="3"/>
  <c r="AO101" i="3" s="1"/>
  <c r="AP101" i="3" s="1"/>
  <c r="U7" i="3"/>
  <c r="U17" i="3" s="1"/>
  <c r="U10" i="3" l="1"/>
  <c r="U16" i="3"/>
  <c r="CF64" i="2"/>
  <c r="CR64" i="2" s="1"/>
  <c r="CF68" i="2"/>
  <c r="CR68" i="2" s="1"/>
  <c r="BE62" i="2"/>
  <c r="BQ62" i="2" s="1"/>
  <c r="CC62" i="2" s="1"/>
  <c r="CO62" i="2" s="1"/>
  <c r="BF63" i="2"/>
  <c r="BR63" i="2" s="1"/>
  <c r="CD63" i="2" s="1"/>
  <c r="CP63" i="2" s="1"/>
  <c r="BE67" i="2"/>
  <c r="BQ67" i="2" s="1"/>
  <c r="CC67" i="2" s="1"/>
  <c r="CO67" i="2" s="1"/>
  <c r="BG63" i="2"/>
  <c r="BS63" i="2" s="1"/>
  <c r="CE63" i="2" s="1"/>
  <c r="CQ63" i="2" s="1"/>
  <c r="BF65" i="2"/>
  <c r="BR65" i="2" s="1"/>
  <c r="CD65" i="2" s="1"/>
  <c r="CP65" i="2" s="1"/>
  <c r="BE63" i="2"/>
  <c r="BQ63" i="2" s="1"/>
  <c r="CC63" i="2" s="1"/>
  <c r="CO63" i="2" s="1"/>
  <c r="AU64" i="3"/>
  <c r="AK63" i="2"/>
  <c r="AV63" i="2"/>
  <c r="AJ65" i="2"/>
  <c r="AU65" i="2"/>
  <c r="AI62" i="2"/>
  <c r="AT62" i="2"/>
  <c r="AH66" i="2"/>
  <c r="AS66" i="2"/>
  <c r="AI67" i="2"/>
  <c r="AT67" i="2"/>
  <c r="AN106" i="3"/>
  <c r="AO106" i="3" s="1"/>
  <c r="AN104" i="3"/>
  <c r="AO104" i="3" s="1"/>
  <c r="AN105" i="3"/>
  <c r="AO100" i="3"/>
  <c r="AQ101" i="3"/>
  <c r="AO102" i="3"/>
  <c r="AO103" i="3"/>
  <c r="U10" i="2"/>
  <c r="Q14" i="2"/>
  <c r="R14" i="2"/>
  <c r="S14" i="2"/>
  <c r="T14" i="2"/>
  <c r="BG64" i="3" l="1"/>
  <c r="BS64" i="3" s="1"/>
  <c r="CE64" i="3" s="1"/>
  <c r="CQ64" i="3" s="1"/>
  <c r="AV64" i="3"/>
  <c r="BH64" i="3" s="1"/>
  <c r="BE66" i="2"/>
  <c r="BQ66" i="2" s="1"/>
  <c r="CC66" i="2" s="1"/>
  <c r="CO66" i="2" s="1"/>
  <c r="BG65" i="2"/>
  <c r="BS65" i="2" s="1"/>
  <c r="CE65" i="2" s="1"/>
  <c r="CQ65" i="2" s="1"/>
  <c r="BF67" i="2"/>
  <c r="BR67" i="2" s="1"/>
  <c r="CD67" i="2" s="1"/>
  <c r="CP67" i="2" s="1"/>
  <c r="BF62" i="2"/>
  <c r="BR62" i="2" s="1"/>
  <c r="CD62" i="2" s="1"/>
  <c r="CP62" i="2" s="1"/>
  <c r="BH63" i="2"/>
  <c r="BT63" i="2" s="1"/>
  <c r="AU66" i="3"/>
  <c r="AU65" i="3"/>
  <c r="AU68" i="3"/>
  <c r="AU69" i="3"/>
  <c r="AU67" i="3"/>
  <c r="AU70" i="3"/>
  <c r="AL63" i="2"/>
  <c r="AX63" i="2" s="1"/>
  <c r="AW63" i="2"/>
  <c r="AJ67" i="2"/>
  <c r="AU67" i="2"/>
  <c r="AJ62" i="2"/>
  <c r="AU62" i="2"/>
  <c r="AI66" i="2"/>
  <c r="AT66" i="2"/>
  <c r="AK65" i="2"/>
  <c r="AV65" i="2"/>
  <c r="AO105" i="3"/>
  <c r="AP105" i="3" s="1"/>
  <c r="AP100" i="3"/>
  <c r="AP102" i="3"/>
  <c r="AP104" i="3"/>
  <c r="AP103" i="3"/>
  <c r="AP106" i="3"/>
  <c r="AR101" i="3"/>
  <c r="CF63" i="2" l="1"/>
  <c r="CR63" i="2" s="1"/>
  <c r="BG65" i="3"/>
  <c r="BS65" i="3" s="1"/>
  <c r="CE65" i="3" s="1"/>
  <c r="CQ65" i="3" s="1"/>
  <c r="AV65" i="3"/>
  <c r="BH65" i="3" s="1"/>
  <c r="BG62" i="2"/>
  <c r="BS62" i="2" s="1"/>
  <c r="CE62" i="2" s="1"/>
  <c r="CQ62" i="2" s="1"/>
  <c r="BG69" i="3"/>
  <c r="AV69" i="3"/>
  <c r="BH69" i="3" s="1"/>
  <c r="BJ63" i="2"/>
  <c r="BV63" i="2" s="1"/>
  <c r="CH63" i="2" s="1"/>
  <c r="CT63" i="2" s="1"/>
  <c r="BG67" i="3"/>
  <c r="BS67" i="3" s="1"/>
  <c r="CE67" i="3" s="1"/>
  <c r="CQ67" i="3" s="1"/>
  <c r="AV67" i="3"/>
  <c r="BH67" i="3" s="1"/>
  <c r="BH65" i="2"/>
  <c r="BT65" i="2" s="1"/>
  <c r="BI63" i="2"/>
  <c r="BU63" i="2" s="1"/>
  <c r="CG63" i="2" s="1"/>
  <c r="CS63" i="2" s="1"/>
  <c r="BG66" i="3"/>
  <c r="BS66" i="3" s="1"/>
  <c r="CE66" i="3" s="1"/>
  <c r="CQ66" i="3" s="1"/>
  <c r="AV66" i="3"/>
  <c r="BH66" i="3" s="1"/>
  <c r="BF66" i="2"/>
  <c r="BR66" i="2" s="1"/>
  <c r="CD66" i="2" s="1"/>
  <c r="CP66" i="2" s="1"/>
  <c r="BG67" i="2"/>
  <c r="BS67" i="2" s="1"/>
  <c r="CE67" i="2" s="1"/>
  <c r="CQ67" i="2" s="1"/>
  <c r="BG70" i="3"/>
  <c r="BS70" i="3" s="1"/>
  <c r="CE70" i="3" s="1"/>
  <c r="CQ70" i="3" s="1"/>
  <c r="AV70" i="3"/>
  <c r="BH70" i="3" s="1"/>
  <c r="BG68" i="3"/>
  <c r="BS68" i="3" s="1"/>
  <c r="CE68" i="3" s="1"/>
  <c r="CQ68" i="3" s="1"/>
  <c r="AV68" i="3"/>
  <c r="BH68" i="3" s="1"/>
  <c r="AW64" i="3"/>
  <c r="BI64" i="3" s="1"/>
  <c r="BT64" i="3"/>
  <c r="CF64" i="3" s="1"/>
  <c r="CR64" i="3" s="1"/>
  <c r="BS69" i="3"/>
  <c r="CE69" i="3" s="1"/>
  <c r="CQ69" i="3" s="1"/>
  <c r="AL65" i="2"/>
  <c r="AX65" i="2" s="1"/>
  <c r="AW65" i="2"/>
  <c r="AK62" i="2"/>
  <c r="AV62" i="2"/>
  <c r="AJ66" i="2"/>
  <c r="AU66" i="2"/>
  <c r="AK67" i="2"/>
  <c r="AV67" i="2"/>
  <c r="AQ100" i="3"/>
  <c r="AR100" i="3" s="1"/>
  <c r="AS101" i="3"/>
  <c r="AQ106" i="3"/>
  <c r="AQ105" i="3"/>
  <c r="AQ104" i="3"/>
  <c r="AQ103" i="3"/>
  <c r="AQ102" i="3"/>
  <c r="CF65" i="2" l="1"/>
  <c r="CR65" i="2" s="1"/>
  <c r="BG66" i="2"/>
  <c r="BS66" i="2" s="1"/>
  <c r="CE66" i="2" s="1"/>
  <c r="CQ66" i="2" s="1"/>
  <c r="BI65" i="2"/>
  <c r="BU65" i="2" s="1"/>
  <c r="CG65" i="2" s="1"/>
  <c r="CS65" i="2" s="1"/>
  <c r="BJ65" i="2"/>
  <c r="BV65" i="2" s="1"/>
  <c r="CH65" i="2" s="1"/>
  <c r="CT65" i="2" s="1"/>
  <c r="BH67" i="2"/>
  <c r="BT67" i="2" s="1"/>
  <c r="BH62" i="2"/>
  <c r="BT62" i="2" s="1"/>
  <c r="AW68" i="3"/>
  <c r="BI68" i="3" s="1"/>
  <c r="BT68" i="3"/>
  <c r="CF68" i="3" s="1"/>
  <c r="CR68" i="3" s="1"/>
  <c r="AW70" i="3"/>
  <c r="BI70" i="3" s="1"/>
  <c r="BT70" i="3"/>
  <c r="CF70" i="3" s="1"/>
  <c r="CR70" i="3" s="1"/>
  <c r="AX64" i="3"/>
  <c r="BJ64" i="3" s="1"/>
  <c r="BU64" i="3"/>
  <c r="CG64" i="3" s="1"/>
  <c r="CS64" i="3" s="1"/>
  <c r="AW66" i="3"/>
  <c r="BI66" i="3" s="1"/>
  <c r="BT66" i="3"/>
  <c r="CF66" i="3" s="1"/>
  <c r="CR66" i="3" s="1"/>
  <c r="AW69" i="3"/>
  <c r="BI69" i="3" s="1"/>
  <c r="BT69" i="3"/>
  <c r="CF69" i="3" s="1"/>
  <c r="CR69" i="3" s="1"/>
  <c r="AW65" i="3"/>
  <c r="BI65" i="3" s="1"/>
  <c r="BT65" i="3"/>
  <c r="CF65" i="3" s="1"/>
  <c r="CR65" i="3" s="1"/>
  <c r="AW67" i="3"/>
  <c r="BI67" i="3" s="1"/>
  <c r="BT67" i="3"/>
  <c r="CF67" i="3" s="1"/>
  <c r="CR67" i="3" s="1"/>
  <c r="AL67" i="2"/>
  <c r="AX67" i="2" s="1"/>
  <c r="AW67" i="2"/>
  <c r="AL62" i="2"/>
  <c r="AX62" i="2" s="1"/>
  <c r="AW62" i="2"/>
  <c r="AK66" i="2"/>
  <c r="AV66" i="2"/>
  <c r="AR105" i="3"/>
  <c r="AR106" i="3"/>
  <c r="AS100" i="3"/>
  <c r="AT101" i="3"/>
  <c r="AR102" i="3"/>
  <c r="AR103" i="3"/>
  <c r="AR104" i="3"/>
  <c r="CF62" i="2" l="1"/>
  <c r="CR62" i="2" s="1"/>
  <c r="CF67" i="2"/>
  <c r="CR67" i="2" s="1"/>
  <c r="BI62" i="2"/>
  <c r="BU62" i="2" s="1"/>
  <c r="CG62" i="2" s="1"/>
  <c r="CS62" i="2" s="1"/>
  <c r="BJ67" i="2"/>
  <c r="BV67" i="2" s="1"/>
  <c r="CH67" i="2" s="1"/>
  <c r="CT67" i="2" s="1"/>
  <c r="BJ62" i="2"/>
  <c r="BV62" i="2" s="1"/>
  <c r="BH66" i="2"/>
  <c r="BT66" i="2" s="1"/>
  <c r="BI67" i="2"/>
  <c r="BU67" i="2" s="1"/>
  <c r="CG67" i="2" s="1"/>
  <c r="CS67" i="2" s="1"/>
  <c r="BV64" i="3"/>
  <c r="CH64" i="3" s="1"/>
  <c r="CT64" i="3" s="1"/>
  <c r="AX65" i="3"/>
  <c r="BJ65" i="3" s="1"/>
  <c r="BU65" i="3"/>
  <c r="CG65" i="3" s="1"/>
  <c r="CS65" i="3" s="1"/>
  <c r="AX66" i="3"/>
  <c r="BJ66" i="3" s="1"/>
  <c r="BU66" i="3"/>
  <c r="CG66" i="3" s="1"/>
  <c r="CS66" i="3" s="1"/>
  <c r="AX70" i="3"/>
  <c r="BJ70" i="3" s="1"/>
  <c r="BU70" i="3"/>
  <c r="CG70" i="3" s="1"/>
  <c r="CS70" i="3" s="1"/>
  <c r="AX67" i="3"/>
  <c r="BJ67" i="3" s="1"/>
  <c r="BU67" i="3"/>
  <c r="CG67" i="3" s="1"/>
  <c r="CS67" i="3" s="1"/>
  <c r="AX69" i="3"/>
  <c r="BJ69" i="3" s="1"/>
  <c r="BU69" i="3"/>
  <c r="CG69" i="3" s="1"/>
  <c r="CS69" i="3" s="1"/>
  <c r="AX68" i="3"/>
  <c r="BJ68" i="3" s="1"/>
  <c r="BU68" i="3"/>
  <c r="CG68" i="3" s="1"/>
  <c r="CS68" i="3" s="1"/>
  <c r="AL66" i="2"/>
  <c r="AX66" i="2" s="1"/>
  <c r="AW66" i="2"/>
  <c r="AS102" i="3"/>
  <c r="AT100" i="3"/>
  <c r="AS103" i="3"/>
  <c r="AU101" i="3"/>
  <c r="AS104" i="3"/>
  <c r="AS106" i="3"/>
  <c r="AS105" i="3"/>
  <c r="AG112" i="3"/>
  <c r="CF66" i="2" l="1"/>
  <c r="CR66" i="2" s="1"/>
  <c r="CH62" i="2"/>
  <c r="CT62" i="2" s="1"/>
  <c r="BJ66" i="2"/>
  <c r="BV66" i="2" s="1"/>
  <c r="CH66" i="2" s="1"/>
  <c r="CT66" i="2" s="1"/>
  <c r="BI66" i="2"/>
  <c r="BU66" i="2" s="1"/>
  <c r="CG66" i="2" s="1"/>
  <c r="CS66" i="2" s="1"/>
  <c r="BV68" i="3"/>
  <c r="CH68" i="3" s="1"/>
  <c r="CT68" i="3" s="1"/>
  <c r="BV66" i="3"/>
  <c r="CH66" i="3" s="1"/>
  <c r="CT66" i="3" s="1"/>
  <c r="BV69" i="3"/>
  <c r="CH69" i="3" s="1"/>
  <c r="CT69" i="3" s="1"/>
  <c r="BV70" i="3"/>
  <c r="CH70" i="3" s="1"/>
  <c r="CT70" i="3" s="1"/>
  <c r="BV65" i="3"/>
  <c r="CH65" i="3" s="1"/>
  <c r="CT65" i="3" s="1"/>
  <c r="BV67" i="3"/>
  <c r="CH67" i="3" s="1"/>
  <c r="CT67" i="3" s="1"/>
  <c r="AT103" i="3"/>
  <c r="AV101" i="3"/>
  <c r="AT105" i="3"/>
  <c r="AT102" i="3"/>
  <c r="AT106" i="3"/>
  <c r="AT104" i="3"/>
  <c r="AU100" i="3"/>
  <c r="AH34" i="3"/>
  <c r="AH52" i="3" s="1"/>
  <c r="AH76" i="3" s="1"/>
  <c r="AH22" i="3" s="1"/>
  <c r="AH112" i="3" s="1"/>
  <c r="AV100" i="3" l="1"/>
  <c r="AU106" i="3"/>
  <c r="AW101" i="3"/>
  <c r="AU104" i="3"/>
  <c r="AU102" i="3"/>
  <c r="AU105" i="3"/>
  <c r="AU103" i="3"/>
  <c r="AI34" i="3"/>
  <c r="AI52" i="3" s="1"/>
  <c r="AI76" i="3" s="1"/>
  <c r="AI22" i="3" s="1"/>
  <c r="AI112" i="3" s="1"/>
  <c r="AV106" i="3" l="1"/>
  <c r="AV104" i="3"/>
  <c r="AV103" i="3"/>
  <c r="AX101" i="3"/>
  <c r="AY101" i="3" s="1"/>
  <c r="AV105" i="3"/>
  <c r="AV102" i="3"/>
  <c r="AW100" i="3"/>
  <c r="AJ34" i="3"/>
  <c r="AJ52" i="3" s="1"/>
  <c r="AJ76" i="3" s="1"/>
  <c r="AJ22" i="3" s="1"/>
  <c r="AJ112" i="3" s="1"/>
  <c r="AW105" i="3" l="1"/>
  <c r="AW104" i="3"/>
  <c r="AX100" i="3"/>
  <c r="AY100" i="3" s="1"/>
  <c r="AW102" i="3"/>
  <c r="AZ101" i="3"/>
  <c r="AW103" i="3"/>
  <c r="AW106" i="3"/>
  <c r="AK34" i="3"/>
  <c r="AK52" i="3" s="1"/>
  <c r="AK76" i="3" s="1"/>
  <c r="AK22" i="3" s="1"/>
  <c r="AK112" i="3" s="1"/>
  <c r="AZ100" i="3" l="1"/>
  <c r="BA101" i="3"/>
  <c r="AX104" i="3"/>
  <c r="AY104" i="3" s="1"/>
  <c r="AX106" i="3"/>
  <c r="AY106" i="3" s="1"/>
  <c r="AX103" i="3"/>
  <c r="AY103" i="3" s="1"/>
  <c r="AX102" i="3"/>
  <c r="AY102" i="3" s="1"/>
  <c r="AX105" i="3"/>
  <c r="AY105" i="3" s="1"/>
  <c r="AL34" i="3"/>
  <c r="AL52" i="3" s="1"/>
  <c r="AL76" i="3" s="1"/>
  <c r="AL22" i="3" s="1"/>
  <c r="AL112" i="3" s="1"/>
  <c r="BB101" i="3" l="1"/>
  <c r="BA100" i="3"/>
  <c r="AM52" i="3"/>
  <c r="AM76" i="3" s="1"/>
  <c r="AM22" i="3" s="1"/>
  <c r="AM112" i="3" s="1"/>
  <c r="BB100" i="3" l="1"/>
  <c r="AZ106" i="3"/>
  <c r="AZ103" i="3"/>
  <c r="BC101" i="3"/>
  <c r="AZ105" i="3"/>
  <c r="AZ104" i="3"/>
  <c r="AZ102" i="3"/>
  <c r="AN34" i="3"/>
  <c r="AN52" i="3" s="1"/>
  <c r="AN76" i="3" s="1"/>
  <c r="AN22" i="3" s="1"/>
  <c r="AN112" i="3" s="1"/>
  <c r="BA104" i="3" l="1"/>
  <c r="BA105" i="3"/>
  <c r="BA102" i="3"/>
  <c r="BA103" i="3"/>
  <c r="BD101" i="3"/>
  <c r="BA106" i="3"/>
  <c r="BC100" i="3"/>
  <c r="AO34" i="3"/>
  <c r="AO52" i="3" s="1"/>
  <c r="AO76" i="3" s="1"/>
  <c r="AO22" i="3" s="1"/>
  <c r="AO112" i="3" s="1"/>
  <c r="BB103" i="3" l="1"/>
  <c r="BE101" i="3"/>
  <c r="BB105" i="3"/>
  <c r="BB106" i="3"/>
  <c r="BD100" i="3"/>
  <c r="BB102" i="3"/>
  <c r="BB104" i="3"/>
  <c r="AP34" i="3"/>
  <c r="AP52" i="3" s="1"/>
  <c r="AP76" i="3" s="1"/>
  <c r="AP22" i="3" s="1"/>
  <c r="AP112" i="3" s="1"/>
  <c r="BC104" i="3" l="1"/>
  <c r="BF101" i="3"/>
  <c r="BC106" i="3"/>
  <c r="BE100" i="3"/>
  <c r="BC102" i="3"/>
  <c r="BC105" i="3"/>
  <c r="BC103" i="3"/>
  <c r="AQ34" i="3"/>
  <c r="AQ52" i="3" s="1"/>
  <c r="AQ76" i="3" s="1"/>
  <c r="AQ22" i="3" s="1"/>
  <c r="AQ112" i="3" s="1"/>
  <c r="BF100" i="3" l="1"/>
  <c r="BG101" i="3"/>
  <c r="BD105" i="3"/>
  <c r="BD103" i="3"/>
  <c r="BD102" i="3"/>
  <c r="BD106" i="3"/>
  <c r="BD104" i="3"/>
  <c r="AR34" i="3"/>
  <c r="AR52" i="3" s="1"/>
  <c r="AR76" i="3" s="1"/>
  <c r="AR22" i="3" s="1"/>
  <c r="AR112" i="3" s="1"/>
  <c r="BE105" i="3" l="1"/>
  <c r="BE104" i="3"/>
  <c r="BE102" i="3"/>
  <c r="BE103" i="3"/>
  <c r="BG100" i="3"/>
  <c r="BE106" i="3"/>
  <c r="BH101" i="3"/>
  <c r="AS34" i="3"/>
  <c r="AS52" i="3" s="1"/>
  <c r="AS76" i="3" s="1"/>
  <c r="AS22" i="3" s="1"/>
  <c r="AS112" i="3" s="1"/>
  <c r="BF104" i="3" l="1"/>
  <c r="BF102" i="3"/>
  <c r="BI101" i="3"/>
  <c r="BF106" i="3"/>
  <c r="BF103" i="3"/>
  <c r="BF105" i="3"/>
  <c r="BH100" i="3"/>
  <c r="AT34" i="3"/>
  <c r="AT52" i="3" s="1"/>
  <c r="AT76" i="3" s="1"/>
  <c r="AT22" i="3" s="1"/>
  <c r="AT112" i="3" s="1"/>
  <c r="BI100" i="3" l="1"/>
  <c r="BG106" i="3"/>
  <c r="BG102" i="3"/>
  <c r="BG105" i="3"/>
  <c r="BG103" i="3"/>
  <c r="BJ101" i="3"/>
  <c r="BK101" i="3" s="1"/>
  <c r="BG104" i="3"/>
  <c r="AU34" i="3"/>
  <c r="AU52" i="3" s="1"/>
  <c r="AU76" i="3" s="1"/>
  <c r="AU22" i="3" s="1"/>
  <c r="AU112" i="3" s="1"/>
  <c r="BH105" i="3" l="1"/>
  <c r="BJ100" i="3"/>
  <c r="BK100" i="3" s="1"/>
  <c r="BH102" i="3"/>
  <c r="BH106" i="3"/>
  <c r="BH104" i="3"/>
  <c r="BH103" i="3"/>
  <c r="AV34" i="3"/>
  <c r="AV52" i="3" s="1"/>
  <c r="AV76" i="3" s="1"/>
  <c r="AV22" i="3" s="1"/>
  <c r="AV112" i="3" s="1"/>
  <c r="BI106" i="3" l="1"/>
  <c r="BI102" i="3"/>
  <c r="BI105" i="3"/>
  <c r="BI104" i="3"/>
  <c r="BL101" i="3"/>
  <c r="BI103" i="3"/>
  <c r="AW34" i="3"/>
  <c r="AW52" i="3" s="1"/>
  <c r="AW76" i="3" s="1"/>
  <c r="AW22" i="3" s="1"/>
  <c r="AW112" i="3" s="1"/>
  <c r="BJ103" i="3" l="1"/>
  <c r="BK103" i="3" s="1"/>
  <c r="BJ104" i="3"/>
  <c r="BK104" i="3" s="1"/>
  <c r="BJ102" i="3"/>
  <c r="BK102" i="3" s="1"/>
  <c r="BL100" i="3"/>
  <c r="BM101" i="3"/>
  <c r="BJ105" i="3"/>
  <c r="BK105" i="3" s="1"/>
  <c r="BJ106" i="3"/>
  <c r="BK106" i="3" s="1"/>
  <c r="AX34" i="3"/>
  <c r="AX52" i="3" s="1"/>
  <c r="AX76" i="3" s="1"/>
  <c r="AX22" i="3" s="1"/>
  <c r="AX112" i="3" s="1"/>
  <c r="BM100" i="3" l="1"/>
  <c r="BN101" i="3"/>
  <c r="AY52" i="3"/>
  <c r="AY76" i="3" s="1"/>
  <c r="AY22" i="3" s="1"/>
  <c r="AY112" i="3" s="1"/>
  <c r="BN100" i="3" l="1"/>
  <c r="BL102" i="3"/>
  <c r="BL106" i="3"/>
  <c r="BO101" i="3"/>
  <c r="BL104" i="3"/>
  <c r="BL105" i="3"/>
  <c r="BL103" i="3"/>
  <c r="AZ34" i="3"/>
  <c r="AZ52" i="3" s="1"/>
  <c r="AZ76" i="3" s="1"/>
  <c r="AZ22" i="3" s="1"/>
  <c r="AZ112" i="3" s="1"/>
  <c r="BM104" i="3" l="1"/>
  <c r="BM106" i="3"/>
  <c r="BP101" i="3"/>
  <c r="BO100" i="3"/>
  <c r="BM105" i="3"/>
  <c r="BM102" i="3"/>
  <c r="BM103" i="3"/>
  <c r="BA34" i="3"/>
  <c r="BA52" i="3" s="1"/>
  <c r="BA76" i="3" s="1"/>
  <c r="BA22" i="3" s="1"/>
  <c r="BA112" i="3" s="1"/>
  <c r="BN105" i="3" l="1"/>
  <c r="BN104" i="3"/>
  <c r="BN103" i="3"/>
  <c r="BQ101" i="3"/>
  <c r="BN102" i="3"/>
  <c r="BP100" i="3"/>
  <c r="BN106" i="3"/>
  <c r="BB34" i="3"/>
  <c r="BB52" i="3" s="1"/>
  <c r="BB76" i="3" s="1"/>
  <c r="BB22" i="3" s="1"/>
  <c r="BB112" i="3" s="1"/>
  <c r="BO102" i="3" l="1"/>
  <c r="BR101" i="3"/>
  <c r="BO104" i="3"/>
  <c r="BQ100" i="3"/>
  <c r="BO103" i="3"/>
  <c r="BO105" i="3"/>
  <c r="BO106" i="3"/>
  <c r="BC34" i="3"/>
  <c r="BC52" i="3" s="1"/>
  <c r="BC76" i="3" s="1"/>
  <c r="BC22" i="3" s="1"/>
  <c r="BC112" i="3" s="1"/>
  <c r="BS101" i="3" l="1"/>
  <c r="BP106" i="3"/>
  <c r="BP104" i="3"/>
  <c r="BP102" i="3"/>
  <c r="BR100" i="3"/>
  <c r="BP105" i="3"/>
  <c r="BP103" i="3"/>
  <c r="BD34" i="3"/>
  <c r="BD52" i="3" s="1"/>
  <c r="BD76" i="3" s="1"/>
  <c r="BD22" i="3" s="1"/>
  <c r="BD112" i="3" s="1"/>
  <c r="BS100" i="3" l="1"/>
  <c r="BQ104" i="3"/>
  <c r="BQ106" i="3"/>
  <c r="BQ105" i="3"/>
  <c r="BQ103" i="3"/>
  <c r="BQ102" i="3"/>
  <c r="BT101" i="3"/>
  <c r="BE34" i="3"/>
  <c r="BE52" i="3" s="1"/>
  <c r="BE76" i="3" s="1"/>
  <c r="BE22" i="3" s="1"/>
  <c r="BE112" i="3" s="1"/>
  <c r="BU101" i="3" l="1"/>
  <c r="BR104" i="3"/>
  <c r="BT100" i="3"/>
  <c r="BR105" i="3"/>
  <c r="BR106" i="3"/>
  <c r="BR102" i="3"/>
  <c r="BR103" i="3"/>
  <c r="BF34" i="3"/>
  <c r="BF52" i="3" s="1"/>
  <c r="BF76" i="3" s="1"/>
  <c r="BF22" i="3" s="1"/>
  <c r="BF112" i="3" s="1"/>
  <c r="BS103" i="3" l="1"/>
  <c r="BU100" i="3"/>
  <c r="BS104" i="3"/>
  <c r="BS102" i="3"/>
  <c r="BS105" i="3"/>
  <c r="BS106" i="3"/>
  <c r="BV101" i="3"/>
  <c r="BW101" i="3" s="1"/>
  <c r="BG34" i="3"/>
  <c r="BG52" i="3" s="1"/>
  <c r="BG76" i="3" s="1"/>
  <c r="BG22" i="3" s="1"/>
  <c r="BG112" i="3" s="1"/>
  <c r="BT106" i="3" l="1"/>
  <c r="BT102" i="3"/>
  <c r="BV100" i="3"/>
  <c r="BW100" i="3" s="1"/>
  <c r="BT105" i="3"/>
  <c r="BT104" i="3"/>
  <c r="BT103" i="3"/>
  <c r="BH34" i="3"/>
  <c r="BH52" i="3" s="1"/>
  <c r="BH76" i="3" s="1"/>
  <c r="BH22" i="3" s="1"/>
  <c r="BH112" i="3" s="1"/>
  <c r="BU106" i="3" l="1"/>
  <c r="BX101" i="3"/>
  <c r="BU103" i="3"/>
  <c r="BU104" i="3"/>
  <c r="BU105" i="3"/>
  <c r="BU102" i="3"/>
  <c r="BI34" i="3"/>
  <c r="BI52" i="3" s="1"/>
  <c r="BI76" i="3" s="1"/>
  <c r="BI22" i="3" s="1"/>
  <c r="BI112" i="3" s="1"/>
  <c r="BV105" i="3" l="1"/>
  <c r="BW105" i="3" s="1"/>
  <c r="BV106" i="3"/>
  <c r="BW106" i="3" s="1"/>
  <c r="BX100" i="3"/>
  <c r="BY101" i="3"/>
  <c r="BV103" i="3"/>
  <c r="BW103" i="3" s="1"/>
  <c r="BV102" i="3"/>
  <c r="BW102" i="3" s="1"/>
  <c r="BV104" i="3"/>
  <c r="BW104" i="3" s="1"/>
  <c r="BJ34" i="3"/>
  <c r="BJ52" i="3" s="1"/>
  <c r="BJ76" i="3" s="1"/>
  <c r="BJ22" i="3" s="1"/>
  <c r="BJ112" i="3" s="1"/>
  <c r="BY100" i="3" l="1"/>
  <c r="BZ101" i="3"/>
  <c r="BK52" i="3"/>
  <c r="BK76" i="3" s="1"/>
  <c r="BK22" i="3" s="1"/>
  <c r="BK112" i="3" s="1"/>
  <c r="BX103" i="3" l="1"/>
  <c r="BX105" i="3"/>
  <c r="CA101" i="3"/>
  <c r="BX106" i="3"/>
  <c r="BX104" i="3"/>
  <c r="BZ100" i="3"/>
  <c r="BX102" i="3"/>
  <c r="BL34" i="3"/>
  <c r="BL52" i="3" s="1"/>
  <c r="BL76" i="3" s="1"/>
  <c r="BL22" i="3" s="1"/>
  <c r="BL112" i="3" s="1"/>
  <c r="CB101" i="3" l="1"/>
  <c r="BY102" i="3"/>
  <c r="BY104" i="3"/>
  <c r="BY106" i="3"/>
  <c r="BY105" i="3"/>
  <c r="CA100" i="3"/>
  <c r="BY103" i="3"/>
  <c r="BM34" i="3"/>
  <c r="BM52" i="3" s="1"/>
  <c r="BM76" i="3" s="1"/>
  <c r="BM22" i="3" s="1"/>
  <c r="BM112" i="3" s="1"/>
  <c r="BZ103" i="3" l="1"/>
  <c r="BZ106" i="3"/>
  <c r="BZ102" i="3"/>
  <c r="CB100" i="3"/>
  <c r="CC101" i="3"/>
  <c r="BZ105" i="3"/>
  <c r="BZ104" i="3"/>
  <c r="BN34" i="3"/>
  <c r="BN52" i="3" s="1"/>
  <c r="BN76" i="3" s="1"/>
  <c r="BN22" i="3" s="1"/>
  <c r="BN112" i="3" s="1"/>
  <c r="CA103" i="3" l="1"/>
  <c r="CD101" i="3"/>
  <c r="CA106" i="3"/>
  <c r="CA104" i="3"/>
  <c r="CC100" i="3"/>
  <c r="CA105" i="3"/>
  <c r="CA102" i="3"/>
  <c r="BO34" i="3"/>
  <c r="BO52" i="3" s="1"/>
  <c r="BO76" i="3" s="1"/>
  <c r="BO22" i="3" s="1"/>
  <c r="BO112" i="3" s="1"/>
  <c r="CB106" i="3" l="1"/>
  <c r="CB102" i="3"/>
  <c r="CB104" i="3"/>
  <c r="CB103" i="3"/>
  <c r="CB105" i="3"/>
  <c r="CD100" i="3"/>
  <c r="CE101" i="3"/>
  <c r="BP34" i="3"/>
  <c r="BP52" i="3" s="1"/>
  <c r="BP76" i="3" s="1"/>
  <c r="BP22" i="3" s="1"/>
  <c r="BP112" i="3" s="1"/>
  <c r="CE100" i="3" l="1"/>
  <c r="CC103" i="3"/>
  <c r="CC104" i="3"/>
  <c r="CF101" i="3"/>
  <c r="CC102" i="3"/>
  <c r="CC105" i="3"/>
  <c r="CC106" i="3"/>
  <c r="BQ34" i="3"/>
  <c r="BQ52" i="3" s="1"/>
  <c r="BQ76" i="3" s="1"/>
  <c r="BQ22" i="3" s="1"/>
  <c r="BQ112" i="3" s="1"/>
  <c r="CG101" i="3" l="1"/>
  <c r="CD105" i="3"/>
  <c r="CD106" i="3"/>
  <c r="CD102" i="3"/>
  <c r="CD103" i="3"/>
  <c r="CD104" i="3"/>
  <c r="CF100" i="3"/>
  <c r="BR34" i="3"/>
  <c r="BR52" i="3" s="1"/>
  <c r="BR76" i="3" s="1"/>
  <c r="BR22" i="3" s="1"/>
  <c r="BR112" i="3" s="1"/>
  <c r="CG100" i="3" l="1"/>
  <c r="CE105" i="3"/>
  <c r="CE103" i="3"/>
  <c r="CE106" i="3"/>
  <c r="CE104" i="3"/>
  <c r="CE102" i="3"/>
  <c r="CH101" i="3"/>
  <c r="CI101" i="3" s="1"/>
  <c r="BS34" i="3"/>
  <c r="BS52" i="3" s="1"/>
  <c r="BS76" i="3" s="1"/>
  <c r="BS22" i="3" s="1"/>
  <c r="BS112" i="3" s="1"/>
  <c r="CF106" i="3" l="1"/>
  <c r="CH100" i="3"/>
  <c r="CI100" i="3" s="1"/>
  <c r="CF102" i="3"/>
  <c r="CF103" i="3"/>
  <c r="CF104" i="3"/>
  <c r="CF105" i="3"/>
  <c r="BT34" i="3"/>
  <c r="BT52" i="3" s="1"/>
  <c r="BT76" i="3" s="1"/>
  <c r="BT22" i="3" s="1"/>
  <c r="BT112" i="3" s="1"/>
  <c r="CG103" i="3" l="1"/>
  <c r="CJ101" i="3"/>
  <c r="CG102" i="3"/>
  <c r="CG104" i="3"/>
  <c r="CG106" i="3"/>
  <c r="CG105" i="3"/>
  <c r="BU34" i="3"/>
  <c r="BU52" i="3" s="1"/>
  <c r="BU76" i="3" s="1"/>
  <c r="BU22" i="3" s="1"/>
  <c r="BU112" i="3" s="1"/>
  <c r="CJ100" i="3" l="1"/>
  <c r="CK101" i="3"/>
  <c r="CH105" i="3"/>
  <c r="CI105" i="3" s="1"/>
  <c r="CH102" i="3"/>
  <c r="CI102" i="3" s="1"/>
  <c r="CH106" i="3"/>
  <c r="CI106" i="3" s="1"/>
  <c r="CH104" i="3"/>
  <c r="CI104" i="3" s="1"/>
  <c r="CH103" i="3"/>
  <c r="CI103" i="3" s="1"/>
  <c r="BV34" i="3"/>
  <c r="BV52" i="3" s="1"/>
  <c r="BV76" i="3" s="1"/>
  <c r="BV22" i="3" s="1"/>
  <c r="BV112" i="3" s="1"/>
  <c r="CK100" i="3" l="1"/>
  <c r="CL101" i="3"/>
  <c r="BW52" i="3"/>
  <c r="BW76" i="3" s="1"/>
  <c r="BW22" i="3" s="1"/>
  <c r="BW112" i="3" s="1"/>
  <c r="CJ106" i="3" l="1"/>
  <c r="CM101" i="3"/>
  <c r="CJ102" i="3"/>
  <c r="CJ103" i="3"/>
  <c r="CJ105" i="3"/>
  <c r="CJ104" i="3"/>
  <c r="CL100" i="3"/>
  <c r="BX34" i="3"/>
  <c r="BX52" i="3" s="1"/>
  <c r="BX76" i="3" s="1"/>
  <c r="BX22" i="3" s="1"/>
  <c r="BX112" i="3" s="1"/>
  <c r="CM100" i="3" l="1"/>
  <c r="CK105" i="3"/>
  <c r="CK102" i="3"/>
  <c r="CN101" i="3"/>
  <c r="CK104" i="3"/>
  <c r="CK103" i="3"/>
  <c r="CK106" i="3"/>
  <c r="BY34" i="3"/>
  <c r="BY52" i="3" s="1"/>
  <c r="BY76" i="3" s="1"/>
  <c r="BY22" i="3" s="1"/>
  <c r="BY112" i="3" s="1"/>
  <c r="CL104" i="3" l="1"/>
  <c r="CL106" i="3"/>
  <c r="CL102" i="3"/>
  <c r="CL105" i="3"/>
  <c r="CL103" i="3"/>
  <c r="CO101" i="3"/>
  <c r="CN100" i="3"/>
  <c r="BZ34" i="3"/>
  <c r="BZ52" i="3" s="1"/>
  <c r="BZ76" i="3" s="1"/>
  <c r="BZ22" i="3" s="1"/>
  <c r="BZ112" i="3" s="1"/>
  <c r="CP101" i="3" l="1"/>
  <c r="CM105" i="3"/>
  <c r="CM106" i="3"/>
  <c r="CO100" i="3"/>
  <c r="CM103" i="3"/>
  <c r="CM102" i="3"/>
  <c r="CM104" i="3"/>
  <c r="CA34" i="3"/>
  <c r="CA52" i="3" s="1"/>
  <c r="CA76" i="3" s="1"/>
  <c r="CA22" i="3" s="1"/>
  <c r="CA112" i="3" s="1"/>
  <c r="CN102" i="3" l="1"/>
  <c r="CN105" i="3"/>
  <c r="CN104" i="3"/>
  <c r="CP100" i="3"/>
  <c r="CN106" i="3"/>
  <c r="CN103" i="3"/>
  <c r="CQ101" i="3"/>
  <c r="CB34" i="3"/>
  <c r="CB52" i="3" s="1"/>
  <c r="CB76" i="3" s="1"/>
  <c r="CB22" i="3" s="1"/>
  <c r="CB112" i="3" s="1"/>
  <c r="CO103" i="3" l="1"/>
  <c r="CO104" i="3"/>
  <c r="CO106" i="3"/>
  <c r="CO105" i="3"/>
  <c r="CQ100" i="3"/>
  <c r="CR101" i="3"/>
  <c r="CO102" i="3"/>
  <c r="CC34" i="3"/>
  <c r="CC52" i="3" s="1"/>
  <c r="CC76" i="3" s="1"/>
  <c r="CC22" i="3" s="1"/>
  <c r="CC112" i="3" s="1"/>
  <c r="CS101" i="3" l="1"/>
  <c r="CP105" i="3"/>
  <c r="CP102" i="3"/>
  <c r="CR100" i="3"/>
  <c r="CP106" i="3"/>
  <c r="CP104" i="3"/>
  <c r="CP103" i="3"/>
  <c r="CD34" i="3"/>
  <c r="CD52" i="3" s="1"/>
  <c r="CD76" i="3" s="1"/>
  <c r="CD22" i="3" s="1"/>
  <c r="CD112" i="3" s="1"/>
  <c r="CQ103" i="3" l="1"/>
  <c r="CQ104" i="3"/>
  <c r="CS100" i="3"/>
  <c r="CQ105" i="3"/>
  <c r="CQ106" i="3"/>
  <c r="CQ102" i="3"/>
  <c r="CT101" i="3"/>
  <c r="CE34" i="3"/>
  <c r="CE52" i="3" s="1"/>
  <c r="CE76" i="3" s="1"/>
  <c r="CE22" i="3" s="1"/>
  <c r="CE112" i="3" s="1"/>
  <c r="CR104" i="3" l="1"/>
  <c r="CR102" i="3"/>
  <c r="CR105" i="3"/>
  <c r="CR103" i="3"/>
  <c r="CR106" i="3"/>
  <c r="CT100" i="3"/>
  <c r="CF34" i="3"/>
  <c r="CF52" i="3" s="1"/>
  <c r="CF76" i="3" s="1"/>
  <c r="CF22" i="3" s="1"/>
  <c r="CF112" i="3" s="1"/>
  <c r="CS106" i="3" l="1"/>
  <c r="CS104" i="3"/>
  <c r="CS103" i="3"/>
  <c r="CS102" i="3"/>
  <c r="CS105" i="3"/>
  <c r="CG34" i="3"/>
  <c r="CG52" i="3" s="1"/>
  <c r="CG76" i="3" s="1"/>
  <c r="CG22" i="3" s="1"/>
  <c r="CG112" i="3" s="1"/>
  <c r="CT105" i="3" l="1"/>
  <c r="CT104" i="3"/>
  <c r="CT103" i="3"/>
  <c r="CT102" i="3"/>
  <c r="CT106" i="3"/>
  <c r="CH34" i="3"/>
  <c r="CH52" i="3" s="1"/>
  <c r="CH76" i="3" s="1"/>
  <c r="CH22" i="3" s="1"/>
  <c r="CH112" i="3" s="1"/>
  <c r="CI52" i="3" l="1"/>
  <c r="CI76" i="3" s="1"/>
  <c r="CI22" i="3" s="1"/>
  <c r="CI112" i="3" s="1"/>
  <c r="CJ34" i="3" l="1"/>
  <c r="CJ52" i="3" s="1"/>
  <c r="CJ76" i="3" s="1"/>
  <c r="CJ22" i="3" s="1"/>
  <c r="CJ112" i="3" s="1"/>
  <c r="CK34" i="3" l="1"/>
  <c r="CK52" i="3" s="1"/>
  <c r="CK76" i="3" s="1"/>
  <c r="CK22" i="3" s="1"/>
  <c r="CK112" i="3" s="1"/>
  <c r="CL34" i="3" l="1"/>
  <c r="CL52" i="3" s="1"/>
  <c r="CL76" i="3" s="1"/>
  <c r="CL22" i="3" s="1"/>
  <c r="CL112" i="3" s="1"/>
  <c r="CM34" i="3" l="1"/>
  <c r="CM52" i="3" s="1"/>
  <c r="CM76" i="3" s="1"/>
  <c r="CM22" i="3" s="1"/>
  <c r="CM112" i="3" s="1"/>
  <c r="CN34" i="3" l="1"/>
  <c r="CN52" i="3" s="1"/>
  <c r="CN76" i="3" s="1"/>
  <c r="CN22" i="3" s="1"/>
  <c r="CN112" i="3" s="1"/>
  <c r="CO34" i="3" l="1"/>
  <c r="CO52" i="3" s="1"/>
  <c r="CO76" i="3" s="1"/>
  <c r="CO22" i="3" s="1"/>
  <c r="CO112" i="3" s="1"/>
  <c r="CP34" i="3" l="1"/>
  <c r="CP52" i="3" s="1"/>
  <c r="CP76" i="3" s="1"/>
  <c r="CP22" i="3" s="1"/>
  <c r="CP112" i="3" s="1"/>
  <c r="CQ34" i="3" l="1"/>
  <c r="CQ52" i="3" s="1"/>
  <c r="CQ76" i="3" s="1"/>
  <c r="CQ22" i="3" s="1"/>
  <c r="CQ112" i="3" s="1"/>
  <c r="CR34" i="3" l="1"/>
  <c r="CR52" i="3" s="1"/>
  <c r="CR76" i="3" s="1"/>
  <c r="CR22" i="3" s="1"/>
  <c r="CR112" i="3" s="1"/>
  <c r="CS34" i="3" l="1"/>
  <c r="CS52" i="3" s="1"/>
  <c r="CS76" i="3" s="1"/>
  <c r="CS22" i="3" s="1"/>
  <c r="CS112" i="3" s="1"/>
  <c r="CT34" i="3" l="1"/>
  <c r="CT52" i="3" s="1"/>
  <c r="CT76" i="3" s="1"/>
  <c r="CT22" i="3" s="1"/>
  <c r="CT112" i="3" s="1"/>
  <c r="B42" i="1" l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0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58" i="1" s="1"/>
  <c r="X21" i="1"/>
  <c r="Y21" i="1"/>
  <c r="Y47" i="1" s="1"/>
  <c r="Z21" i="1"/>
  <c r="AA21" i="1"/>
  <c r="AB21" i="1"/>
  <c r="AC21" i="1"/>
  <c r="AD21" i="1"/>
  <c r="AD47" i="1" s="1"/>
  <c r="AD102" i="1" s="1"/>
  <c r="AE21" i="1"/>
  <c r="AE58" i="1" s="1"/>
  <c r="AF21" i="1"/>
  <c r="AG21" i="1"/>
  <c r="AH21" i="1"/>
  <c r="AH32" i="1" s="1"/>
  <c r="AI21" i="1"/>
  <c r="AI58" i="1" s="1"/>
  <c r="AJ21" i="1"/>
  <c r="AK21" i="1"/>
  <c r="AK32" i="1" s="1"/>
  <c r="AL21" i="1"/>
  <c r="AM21" i="1"/>
  <c r="AM58" i="1" s="1"/>
  <c r="AN21" i="1"/>
  <c r="AO21" i="1"/>
  <c r="AO32" i="1" s="1"/>
  <c r="AP21" i="1"/>
  <c r="AP58" i="1" s="1"/>
  <c r="AQ21" i="1"/>
  <c r="AR21" i="1"/>
  <c r="AS21" i="1"/>
  <c r="AT21" i="1"/>
  <c r="AT47" i="1" s="1"/>
  <c r="AT102" i="1" s="1"/>
  <c r="AU21" i="1"/>
  <c r="AU58" i="1" s="1"/>
  <c r="AV21" i="1"/>
  <c r="AW21" i="1"/>
  <c r="AX21" i="1"/>
  <c r="AY21" i="1"/>
  <c r="AY58" i="1" s="1"/>
  <c r="AZ21" i="1"/>
  <c r="BA21" i="1"/>
  <c r="BA47" i="1" s="1"/>
  <c r="BA80" i="1" s="1"/>
  <c r="BB21" i="1"/>
  <c r="BC21" i="1"/>
  <c r="BC58" i="1" s="1"/>
  <c r="BD21" i="1"/>
  <c r="BE21" i="1"/>
  <c r="BE32" i="1" s="1"/>
  <c r="BF21" i="1"/>
  <c r="BG21" i="1"/>
  <c r="BH21" i="1"/>
  <c r="BI21" i="1"/>
  <c r="BI32" i="1" s="1"/>
  <c r="BJ21" i="1"/>
  <c r="BJ47" i="1" s="1"/>
  <c r="BJ102" i="1" s="1"/>
  <c r="BK21" i="1"/>
  <c r="BL21" i="1"/>
  <c r="BM21" i="1"/>
  <c r="BM32" i="1" s="1"/>
  <c r="BN21" i="1"/>
  <c r="BO21" i="1"/>
  <c r="BP21" i="1"/>
  <c r="BQ21" i="1"/>
  <c r="BQ47" i="1" s="1"/>
  <c r="BQ80" i="1" s="1"/>
  <c r="BR21" i="1"/>
  <c r="BS21" i="1"/>
  <c r="BT21" i="1"/>
  <c r="BU21" i="1"/>
  <c r="BU47" i="1" s="1"/>
  <c r="BU80" i="1" s="1"/>
  <c r="BV21" i="1"/>
  <c r="BV58" i="1" s="1"/>
  <c r="BW21" i="1"/>
  <c r="BX21" i="1"/>
  <c r="BY21" i="1"/>
  <c r="BY32" i="1" s="1"/>
  <c r="BZ21" i="1"/>
  <c r="BZ47" i="1" s="1"/>
  <c r="BZ102" i="1" s="1"/>
  <c r="CA21" i="1"/>
  <c r="CB21" i="1"/>
  <c r="CC21" i="1"/>
  <c r="CC32" i="1" s="1"/>
  <c r="CD21" i="1"/>
  <c r="CE21" i="1"/>
  <c r="CF21" i="1"/>
  <c r="CG21" i="1"/>
  <c r="CG47" i="1" s="1"/>
  <c r="CG80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7" i="1" s="1"/>
  <c r="CP80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3" i="3" s="1"/>
  <c r="AL123" i="3" s="1"/>
  <c r="AK21" i="3"/>
  <c r="AJ21" i="3"/>
  <c r="AI21" i="3"/>
  <c r="AH21" i="3"/>
  <c r="AG21" i="3"/>
  <c r="AF21" i="3"/>
  <c r="AE21" i="3"/>
  <c r="AD21" i="3"/>
  <c r="AC21" i="3"/>
  <c r="AB21" i="3"/>
  <c r="AA21" i="3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10" i="2"/>
  <c r="C123" i="2"/>
  <c r="C124" i="2"/>
  <c r="C125" i="2"/>
  <c r="C126" i="2"/>
  <c r="C127" i="2"/>
  <c r="C128" i="2"/>
  <c r="C122" i="2"/>
  <c r="CT33" i="2"/>
  <c r="CS33" i="2"/>
  <c r="CR33" i="2"/>
  <c r="CQ33" i="2"/>
  <c r="CP33" i="2"/>
  <c r="CP61" i="2" s="1"/>
  <c r="CO33" i="2"/>
  <c r="CN33" i="2"/>
  <c r="CN97" i="2" s="1"/>
  <c r="CM33" i="2"/>
  <c r="CL33" i="2"/>
  <c r="CK33" i="2"/>
  <c r="CJ33" i="2"/>
  <c r="CJ97" i="2" s="1"/>
  <c r="CI33" i="2"/>
  <c r="CH33" i="2"/>
  <c r="CH49" i="2" s="1"/>
  <c r="CG33" i="2"/>
  <c r="CF33" i="2"/>
  <c r="CE33" i="2"/>
  <c r="CD33" i="2"/>
  <c r="CC33" i="2"/>
  <c r="CB33" i="2"/>
  <c r="CA33" i="2"/>
  <c r="BZ33" i="2"/>
  <c r="BZ49" i="2" s="1"/>
  <c r="BY33" i="2"/>
  <c r="BX33" i="2"/>
  <c r="BX97" i="2" s="1"/>
  <c r="BW33" i="2"/>
  <c r="BV33" i="2"/>
  <c r="BU33" i="2"/>
  <c r="BT33" i="2"/>
  <c r="BT97" i="2" s="1"/>
  <c r="BS33" i="2"/>
  <c r="BR33" i="2"/>
  <c r="BR73" i="2" s="1"/>
  <c r="BQ33" i="2"/>
  <c r="BP33" i="2"/>
  <c r="BO33" i="2"/>
  <c r="BN33" i="2"/>
  <c r="BM33" i="2"/>
  <c r="BL33" i="2"/>
  <c r="BK33" i="2"/>
  <c r="BJ33" i="2"/>
  <c r="BJ61" i="2" s="1"/>
  <c r="BI33" i="2"/>
  <c r="BH33" i="2"/>
  <c r="BH97" i="2" s="1"/>
  <c r="BG33" i="2"/>
  <c r="BF33" i="2"/>
  <c r="BE33" i="2"/>
  <c r="BD33" i="2"/>
  <c r="BD97" i="2" s="1"/>
  <c r="BC33" i="2"/>
  <c r="BB33" i="2"/>
  <c r="BB73" i="2" s="1"/>
  <c r="BA33" i="2"/>
  <c r="AZ33" i="2"/>
  <c r="AY33" i="2"/>
  <c r="AX33" i="2"/>
  <c r="AW33" i="2"/>
  <c r="AV33" i="2"/>
  <c r="AU33" i="2"/>
  <c r="AT33" i="2"/>
  <c r="AT61" i="2" s="1"/>
  <c r="AS33" i="2"/>
  <c r="AR33" i="2"/>
  <c r="AR97" i="2" s="1"/>
  <c r="AQ33" i="2"/>
  <c r="AP33" i="2"/>
  <c r="AO33" i="2"/>
  <c r="AN33" i="2"/>
  <c r="AN97" i="2" s="1"/>
  <c r="AM33" i="2"/>
  <c r="AL33" i="2"/>
  <c r="AL73" i="2" s="1"/>
  <c r="AK33" i="2"/>
  <c r="AJ33" i="2"/>
  <c r="AI33" i="2"/>
  <c r="AH33" i="2"/>
  <c r="AG33" i="2"/>
  <c r="AF33" i="2"/>
  <c r="AE33" i="2"/>
  <c r="AD33" i="2"/>
  <c r="AD61" i="2" s="1"/>
  <c r="AC33" i="2"/>
  <c r="AB33" i="2"/>
  <c r="AB97" i="2" s="1"/>
  <c r="AA33" i="2"/>
  <c r="Z33" i="2"/>
  <c r="Y33" i="2"/>
  <c r="X33" i="2"/>
  <c r="W33" i="2"/>
  <c r="V33" i="2"/>
  <c r="V85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69" i="1" s="1"/>
  <c r="BQ32" i="1"/>
  <c r="BA32" i="1"/>
  <c r="AN32" i="1"/>
  <c r="AN69" i="1" s="1"/>
  <c r="Y32" i="1"/>
  <c r="CK47" i="1"/>
  <c r="CK80" i="1" s="1"/>
  <c r="CB47" i="1"/>
  <c r="CB102" i="1" s="1"/>
  <c r="BE47" i="1"/>
  <c r="BE102" i="1" s="1"/>
  <c r="AV47" i="1"/>
  <c r="AK47" i="1"/>
  <c r="AK80" i="1" s="1"/>
  <c r="CJ58" i="1"/>
  <c r="CJ91" i="1" s="1"/>
  <c r="BT58" i="1"/>
  <c r="BT91" i="1" s="1"/>
  <c r="BD58" i="1"/>
  <c r="AN58" i="1"/>
  <c r="AN113" i="1" s="1"/>
  <c r="X58" i="1"/>
  <c r="X91" i="1" s="1"/>
  <c r="CN32" i="1"/>
  <c r="CN69" i="1" s="1"/>
  <c r="CF32" i="1"/>
  <c r="CF69" i="1" s="1"/>
  <c r="BX32" i="1"/>
  <c r="BP32" i="1"/>
  <c r="BP69" i="1" s="1"/>
  <c r="BH32" i="1"/>
  <c r="BH69" i="1" s="1"/>
  <c r="AZ32" i="1"/>
  <c r="AZ69" i="1" s="1"/>
  <c r="X32" i="1"/>
  <c r="CJ47" i="1"/>
  <c r="CJ80" i="1" s="1"/>
  <c r="CA47" i="1"/>
  <c r="CA102" i="1" s="1"/>
  <c r="BP47" i="1"/>
  <c r="BP80" i="1" s="1"/>
  <c r="BD47" i="1"/>
  <c r="BD102" i="1" s="1"/>
  <c r="AU47" i="1"/>
  <c r="AU102" i="1" s="1"/>
  <c r="AJ47" i="1"/>
  <c r="AJ80" i="1" s="1"/>
  <c r="X47" i="1"/>
  <c r="X102" i="1" s="1"/>
  <c r="CF58" i="1"/>
  <c r="BP58" i="1"/>
  <c r="BP113" i="1" s="1"/>
  <c r="AZ58" i="1"/>
  <c r="AZ91" i="1" s="1"/>
  <c r="AJ58" i="1"/>
  <c r="BU32" i="1"/>
  <c r="BU69" i="1" s="1"/>
  <c r="AV32" i="1"/>
  <c r="AV69" i="1" s="1"/>
  <c r="AJ32" i="1"/>
  <c r="AJ69" i="1" s="1"/>
  <c r="CR47" i="1"/>
  <c r="CR102" i="1" s="1"/>
  <c r="BL47" i="1"/>
  <c r="BL102" i="1" s="1"/>
  <c r="AO47" i="1"/>
  <c r="AO80" i="1" s="1"/>
  <c r="AF47" i="1"/>
  <c r="AF80" i="1" s="1"/>
  <c r="CR58" i="1"/>
  <c r="CR91" i="1" s="1"/>
  <c r="CB58" i="1"/>
  <c r="BL58" i="1"/>
  <c r="BL91" i="1" s="1"/>
  <c r="AV58" i="1"/>
  <c r="AV113" i="1" s="1"/>
  <c r="AF58" i="1"/>
  <c r="AF91" i="1" s="1"/>
  <c r="CR32" i="1"/>
  <c r="CR69" i="1" s="1"/>
  <c r="CJ32" i="1"/>
  <c r="CJ69" i="1" s="1"/>
  <c r="CB32" i="1"/>
  <c r="CB69" i="1" s="1"/>
  <c r="BT32" i="1"/>
  <c r="BT69" i="1" s="1"/>
  <c r="BL32" i="1"/>
  <c r="BL69" i="1" s="1"/>
  <c r="BD32" i="1"/>
  <c r="BD69" i="1" s="1"/>
  <c r="AF32" i="1"/>
  <c r="AF69" i="1" s="1"/>
  <c r="CQ47" i="1"/>
  <c r="CQ80" i="1" s="1"/>
  <c r="CF47" i="1"/>
  <c r="BT47" i="1"/>
  <c r="BT80" i="1" s="1"/>
  <c r="BK47" i="1"/>
  <c r="BK102" i="1" s="1"/>
  <c r="AZ47" i="1"/>
  <c r="AZ102" i="1" s="1"/>
  <c r="AN47" i="1"/>
  <c r="AN102" i="1" s="1"/>
  <c r="AE47" i="1"/>
  <c r="AE102" i="1" s="1"/>
  <c r="CQ58" i="1"/>
  <c r="CQ113" i="1" s="1"/>
  <c r="CA58" i="1"/>
  <c r="CA91" i="1" s="1"/>
  <c r="BK58" i="1"/>
  <c r="BA69" i="1"/>
  <c r="AK69" i="1"/>
  <c r="BL80" i="1"/>
  <c r="BC113" i="1"/>
  <c r="BC91" i="1"/>
  <c r="AY113" i="1"/>
  <c r="AY91" i="1"/>
  <c r="AM113" i="1"/>
  <c r="AM91" i="1"/>
  <c r="AI113" i="1"/>
  <c r="AI91" i="1"/>
  <c r="W113" i="1"/>
  <c r="W91" i="1"/>
  <c r="BV91" i="1"/>
  <c r="BV113" i="1"/>
  <c r="AP91" i="1"/>
  <c r="AP113" i="1"/>
  <c r="AH69" i="1"/>
  <c r="CL47" i="1"/>
  <c r="BR47" i="1"/>
  <c r="BN47" i="1"/>
  <c r="BF47" i="1"/>
  <c r="BB47" i="1"/>
  <c r="AX47" i="1"/>
  <c r="AD32" i="1"/>
  <c r="CK102" i="1"/>
  <c r="CA113" i="1"/>
  <c r="AU113" i="1"/>
  <c r="AU91" i="1"/>
  <c r="AE113" i="1"/>
  <c r="AE91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BX69" i="1"/>
  <c r="AX32" i="1"/>
  <c r="AS32" i="1"/>
  <c r="AC32" i="1"/>
  <c r="X69" i="1"/>
  <c r="CO47" i="1"/>
  <c r="CE47" i="1"/>
  <c r="BY47" i="1"/>
  <c r="BO47" i="1"/>
  <c r="BI47" i="1"/>
  <c r="BD80" i="1"/>
  <c r="AY47" i="1"/>
  <c r="AS47" i="1"/>
  <c r="AI47" i="1"/>
  <c r="AC47" i="1"/>
  <c r="CP58" i="1"/>
  <c r="CE58" i="1"/>
  <c r="BZ58" i="1"/>
  <c r="BO58" i="1"/>
  <c r="BJ58" i="1"/>
  <c r="AT58" i="1"/>
  <c r="AD58" i="1"/>
  <c r="CK69" i="1"/>
  <c r="BE69" i="1"/>
  <c r="AO69" i="1"/>
  <c r="Y69" i="1"/>
  <c r="CF80" i="1"/>
  <c r="BZ80" i="1"/>
  <c r="BJ80" i="1"/>
  <c r="AT80" i="1"/>
  <c r="AD80" i="1"/>
  <c r="CF102" i="1"/>
  <c r="AJ113" i="1"/>
  <c r="CF113" i="1"/>
  <c r="CP102" i="1"/>
  <c r="CH47" i="1"/>
  <c r="CD47" i="1"/>
  <c r="AP47" i="1"/>
  <c r="AL47" i="1"/>
  <c r="AH47" i="1"/>
  <c r="Z47" i="1"/>
  <c r="AT32" i="1"/>
  <c r="BU102" i="1"/>
  <c r="AZ80" i="1"/>
  <c r="Y102" i="1"/>
  <c r="CL58" i="1"/>
  <c r="BK113" i="1"/>
  <c r="BK91" i="1"/>
  <c r="BF58" i="1"/>
  <c r="Z58" i="1"/>
  <c r="BQ69" i="1"/>
  <c r="Y80" i="1"/>
  <c r="CF91" i="1"/>
  <c r="AJ91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7" i="1"/>
  <c r="CN47" i="1"/>
  <c r="CI47" i="1"/>
  <c r="CC47" i="1"/>
  <c r="BX47" i="1"/>
  <c r="BS47" i="1"/>
  <c r="BM47" i="1"/>
  <c r="BH47" i="1"/>
  <c r="BC47" i="1"/>
  <c r="AW47" i="1"/>
  <c r="AR47" i="1"/>
  <c r="AM47" i="1"/>
  <c r="AG47" i="1"/>
  <c r="AB47" i="1"/>
  <c r="W47" i="1"/>
  <c r="CN58" i="1"/>
  <c r="CI58" i="1"/>
  <c r="CD58" i="1"/>
  <c r="BX58" i="1"/>
  <c r="BS58" i="1"/>
  <c r="BN58" i="1"/>
  <c r="BH58" i="1"/>
  <c r="AX58" i="1"/>
  <c r="AR58" i="1"/>
  <c r="AH58" i="1"/>
  <c r="AB58" i="1"/>
  <c r="CO69" i="1"/>
  <c r="BY69" i="1"/>
  <c r="BI69" i="1"/>
  <c r="CB91" i="1"/>
  <c r="BD91" i="1"/>
  <c r="BV47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7" i="1"/>
  <c r="CG102" i="1"/>
  <c r="BW47" i="1"/>
  <c r="BQ102" i="1"/>
  <c r="BG47" i="1"/>
  <c r="BA102" i="1"/>
  <c r="AV80" i="1"/>
  <c r="AQ47" i="1"/>
  <c r="AK102" i="1"/>
  <c r="AA47" i="1"/>
  <c r="CM58" i="1"/>
  <c r="CH58" i="1"/>
  <c r="BW58" i="1"/>
  <c r="BR58" i="1"/>
  <c r="BG58" i="1"/>
  <c r="BB58" i="1"/>
  <c r="AQ58" i="1"/>
  <c r="AL58" i="1"/>
  <c r="AA58" i="1"/>
  <c r="CS69" i="1"/>
  <c r="CC69" i="1"/>
  <c r="BM69" i="1"/>
  <c r="AV102" i="1"/>
  <c r="CB113" i="1"/>
  <c r="AL99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1" i="3"/>
  <c r="AF51" i="3"/>
  <c r="AJ51" i="3"/>
  <c r="AN51" i="3"/>
  <c r="AR51" i="3"/>
  <c r="AV51" i="3"/>
  <c r="AZ51" i="3"/>
  <c r="BD51" i="3"/>
  <c r="BH51" i="3"/>
  <c r="BL51" i="3"/>
  <c r="BP51" i="3"/>
  <c r="BT51" i="3"/>
  <c r="BX51" i="3"/>
  <c r="CB51" i="3"/>
  <c r="CF51" i="3"/>
  <c r="CJ51" i="3"/>
  <c r="CN51" i="3"/>
  <c r="CR51" i="3"/>
  <c r="AB63" i="3"/>
  <c r="AB123" i="3" s="1"/>
  <c r="AF63" i="3"/>
  <c r="AF123" i="3" s="1"/>
  <c r="AJ63" i="3"/>
  <c r="AJ123" i="3" s="1"/>
  <c r="AN63" i="3"/>
  <c r="AN123" i="3" s="1"/>
  <c r="AR63" i="3"/>
  <c r="AR123" i="3" s="1"/>
  <c r="AV63" i="3"/>
  <c r="AV123" i="3" s="1"/>
  <c r="AZ63" i="3"/>
  <c r="AZ123" i="3" s="1"/>
  <c r="BD63" i="3"/>
  <c r="BD123" i="3" s="1"/>
  <c r="BH63" i="3"/>
  <c r="BH123" i="3" s="1"/>
  <c r="BL63" i="3"/>
  <c r="BL123" i="3" s="1"/>
  <c r="BP63" i="3"/>
  <c r="BP123" i="3" s="1"/>
  <c r="BT63" i="3"/>
  <c r="BT123" i="3" s="1"/>
  <c r="BX63" i="3"/>
  <c r="BX123" i="3" s="1"/>
  <c r="CB63" i="3"/>
  <c r="CB123" i="3" s="1"/>
  <c r="CF63" i="3"/>
  <c r="CF123" i="3" s="1"/>
  <c r="CJ63" i="3"/>
  <c r="CJ123" i="3" s="1"/>
  <c r="CN63" i="3"/>
  <c r="CN123" i="3" s="1"/>
  <c r="CR63" i="3"/>
  <c r="CR123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1" i="3"/>
  <c r="AG51" i="3"/>
  <c r="AK51" i="3"/>
  <c r="AO51" i="3"/>
  <c r="AS51" i="3"/>
  <c r="AW51" i="3"/>
  <c r="BA51" i="3"/>
  <c r="BE51" i="3"/>
  <c r="BI51" i="3"/>
  <c r="BM51" i="3"/>
  <c r="BQ51" i="3"/>
  <c r="BU51" i="3"/>
  <c r="BY51" i="3"/>
  <c r="CC51" i="3"/>
  <c r="CG51" i="3"/>
  <c r="CK51" i="3"/>
  <c r="CO51" i="3"/>
  <c r="CS51" i="3"/>
  <c r="AC63" i="3"/>
  <c r="AC123" i="3" s="1"/>
  <c r="AG63" i="3"/>
  <c r="AG123" i="3" s="1"/>
  <c r="AK63" i="3"/>
  <c r="AK123" i="3" s="1"/>
  <c r="AO63" i="3"/>
  <c r="AO123" i="3" s="1"/>
  <c r="AS63" i="3"/>
  <c r="AS123" i="3" s="1"/>
  <c r="AW63" i="3"/>
  <c r="AW123" i="3" s="1"/>
  <c r="BA63" i="3"/>
  <c r="BA123" i="3" s="1"/>
  <c r="BE63" i="3"/>
  <c r="BE123" i="3" s="1"/>
  <c r="BI63" i="3"/>
  <c r="BI123" i="3" s="1"/>
  <c r="BM63" i="3"/>
  <c r="BM123" i="3" s="1"/>
  <c r="BQ63" i="3"/>
  <c r="BQ123" i="3" s="1"/>
  <c r="BU63" i="3"/>
  <c r="BU123" i="3" s="1"/>
  <c r="BY63" i="3"/>
  <c r="BY123" i="3" s="1"/>
  <c r="CC63" i="3"/>
  <c r="CC123" i="3" s="1"/>
  <c r="CG63" i="3"/>
  <c r="CG123" i="3" s="1"/>
  <c r="CK63" i="3"/>
  <c r="CK123" i="3" s="1"/>
  <c r="CO63" i="3"/>
  <c r="CO123" i="3" s="1"/>
  <c r="CS63" i="3"/>
  <c r="CS123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1" i="3"/>
  <c r="AH51" i="3"/>
  <c r="AL51" i="3"/>
  <c r="AP51" i="3"/>
  <c r="AT51" i="3"/>
  <c r="AX51" i="3"/>
  <c r="BB51" i="3"/>
  <c r="BF51" i="3"/>
  <c r="BJ51" i="3"/>
  <c r="BN51" i="3"/>
  <c r="BR51" i="3"/>
  <c r="BV51" i="3"/>
  <c r="BZ51" i="3"/>
  <c r="CD51" i="3"/>
  <c r="CH51" i="3"/>
  <c r="CL51" i="3"/>
  <c r="CP51" i="3"/>
  <c r="CT51" i="3"/>
  <c r="AD63" i="3"/>
  <c r="AD123" i="3" s="1"/>
  <c r="AH63" i="3"/>
  <c r="AH123" i="3" s="1"/>
  <c r="AP63" i="3"/>
  <c r="AP123" i="3" s="1"/>
  <c r="AT63" i="3"/>
  <c r="AT123" i="3" s="1"/>
  <c r="AX63" i="3"/>
  <c r="AX123" i="3" s="1"/>
  <c r="BB63" i="3"/>
  <c r="BB123" i="3" s="1"/>
  <c r="BF63" i="3"/>
  <c r="BF123" i="3" s="1"/>
  <c r="BJ63" i="3"/>
  <c r="BJ123" i="3" s="1"/>
  <c r="BN63" i="3"/>
  <c r="BN123" i="3" s="1"/>
  <c r="BR63" i="3"/>
  <c r="BR123" i="3" s="1"/>
  <c r="BV63" i="3"/>
  <c r="BV123" i="3" s="1"/>
  <c r="BZ63" i="3"/>
  <c r="BZ123" i="3" s="1"/>
  <c r="CD63" i="3"/>
  <c r="CD123" i="3" s="1"/>
  <c r="CH63" i="3"/>
  <c r="CH123" i="3" s="1"/>
  <c r="CL63" i="3"/>
  <c r="CL123" i="3" s="1"/>
  <c r="CP63" i="3"/>
  <c r="CP123" i="3" s="1"/>
  <c r="CT63" i="3"/>
  <c r="CT123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1" i="3"/>
  <c r="AE51" i="3"/>
  <c r="AI51" i="3"/>
  <c r="AM51" i="3"/>
  <c r="AQ51" i="3"/>
  <c r="AU51" i="3"/>
  <c r="AY51" i="3"/>
  <c r="BC51" i="3"/>
  <c r="BG51" i="3"/>
  <c r="BK51" i="3"/>
  <c r="BO51" i="3"/>
  <c r="BS51" i="3"/>
  <c r="BW51" i="3"/>
  <c r="CA51" i="3"/>
  <c r="CE51" i="3"/>
  <c r="CI51" i="3"/>
  <c r="CM51" i="3"/>
  <c r="CQ51" i="3"/>
  <c r="AA63" i="3"/>
  <c r="AA123" i="3" s="1"/>
  <c r="AE63" i="3"/>
  <c r="AE123" i="3" s="1"/>
  <c r="AI63" i="3"/>
  <c r="AI123" i="3" s="1"/>
  <c r="AM63" i="3"/>
  <c r="AM123" i="3" s="1"/>
  <c r="AQ63" i="3"/>
  <c r="AQ123" i="3" s="1"/>
  <c r="AU63" i="3"/>
  <c r="AU123" i="3" s="1"/>
  <c r="AY63" i="3"/>
  <c r="AY123" i="3" s="1"/>
  <c r="BC63" i="3"/>
  <c r="BC123" i="3" s="1"/>
  <c r="BG63" i="3"/>
  <c r="BG123" i="3" s="1"/>
  <c r="BK63" i="3"/>
  <c r="BK123" i="3" s="1"/>
  <c r="BO63" i="3"/>
  <c r="BO123" i="3" s="1"/>
  <c r="BS63" i="3"/>
  <c r="BS123" i="3" s="1"/>
  <c r="BW63" i="3"/>
  <c r="BW123" i="3" s="1"/>
  <c r="CA63" i="3"/>
  <c r="CA123" i="3" s="1"/>
  <c r="CE63" i="3"/>
  <c r="CE123" i="3" s="1"/>
  <c r="CI63" i="3"/>
  <c r="CI123" i="3" s="1"/>
  <c r="CM63" i="3"/>
  <c r="CM123" i="3" s="1"/>
  <c r="CQ63" i="3"/>
  <c r="CQ123" i="3" s="1"/>
  <c r="CP49" i="2"/>
  <c r="CP109" i="2" s="1"/>
  <c r="BZ61" i="2"/>
  <c r="AL49" i="2"/>
  <c r="AL109" i="2" s="1"/>
  <c r="BR49" i="2"/>
  <c r="CH73" i="2"/>
  <c r="AT49" i="2"/>
  <c r="AT109" i="2" s="1"/>
  <c r="BJ49" i="2"/>
  <c r="BB49" i="2"/>
  <c r="AD85" i="2"/>
  <c r="AD97" i="2"/>
  <c r="AH97" i="2"/>
  <c r="AH85" i="2"/>
  <c r="AL97" i="2"/>
  <c r="AL85" i="2"/>
  <c r="AP97" i="2"/>
  <c r="AP85" i="2"/>
  <c r="AT85" i="2"/>
  <c r="AT97" i="2"/>
  <c r="AX97" i="2"/>
  <c r="AX85" i="2"/>
  <c r="BB97" i="2"/>
  <c r="BB85" i="2"/>
  <c r="BF97" i="2"/>
  <c r="BF85" i="2"/>
  <c r="BJ97" i="2"/>
  <c r="BJ85" i="2"/>
  <c r="BN85" i="2"/>
  <c r="BN97" i="2"/>
  <c r="BR97" i="2"/>
  <c r="BR85" i="2"/>
  <c r="BV97" i="2"/>
  <c r="BV85" i="2"/>
  <c r="BZ85" i="2"/>
  <c r="BZ97" i="2"/>
  <c r="CD97" i="2"/>
  <c r="CD85" i="2"/>
  <c r="CH97" i="2"/>
  <c r="CH85" i="2"/>
  <c r="CL97" i="2"/>
  <c r="CL85" i="2"/>
  <c r="CP85" i="2"/>
  <c r="CP97" i="2"/>
  <c r="CP73" i="2"/>
  <c r="CT97" i="2"/>
  <c r="CT85" i="2"/>
  <c r="CT73" i="2"/>
  <c r="AP49" i="2"/>
  <c r="BF49" i="2"/>
  <c r="BV49" i="2"/>
  <c r="CL49" i="2"/>
  <c r="AH61" i="2"/>
  <c r="AX61" i="2"/>
  <c r="BN61" i="2"/>
  <c r="CD61" i="2"/>
  <c r="CT61" i="2"/>
  <c r="AP73" i="2"/>
  <c r="BF73" i="2"/>
  <c r="BV73" i="2"/>
  <c r="CL73" i="2"/>
  <c r="AD49" i="2"/>
  <c r="BJ109" i="2"/>
  <c r="BZ109" i="2"/>
  <c r="AL61" i="2"/>
  <c r="BB61" i="2"/>
  <c r="BR61" i="2"/>
  <c r="CH61" i="2"/>
  <c r="AD73" i="2"/>
  <c r="AT73" i="2"/>
  <c r="BJ73" i="2"/>
  <c r="BZ73" i="2"/>
  <c r="CH109" i="2"/>
  <c r="AH49" i="2"/>
  <c r="AX49" i="2"/>
  <c r="BN49" i="2"/>
  <c r="CD49" i="2"/>
  <c r="CT49" i="2"/>
  <c r="AP61" i="2"/>
  <c r="BF61" i="2"/>
  <c r="BV61" i="2"/>
  <c r="CL61" i="2"/>
  <c r="AH73" i="2"/>
  <c r="AX73" i="2"/>
  <c r="BN73" i="2"/>
  <c r="CD73" i="2"/>
  <c r="AI49" i="2"/>
  <c r="AU49" i="2"/>
  <c r="BG49" i="2"/>
  <c r="BS49" i="2"/>
  <c r="CE49" i="2"/>
  <c r="CQ49" i="2"/>
  <c r="AI61" i="2"/>
  <c r="AU61" i="2"/>
  <c r="BG61" i="2"/>
  <c r="BS61" i="2"/>
  <c r="CE61" i="2"/>
  <c r="CQ61" i="2"/>
  <c r="AI73" i="2"/>
  <c r="AU73" i="2"/>
  <c r="BG73" i="2"/>
  <c r="CA73" i="2"/>
  <c r="CM73" i="2"/>
  <c r="AE85" i="2"/>
  <c r="AQ85" i="2"/>
  <c r="BC85" i="2"/>
  <c r="BO85" i="2"/>
  <c r="CA85" i="2"/>
  <c r="CM85" i="2"/>
  <c r="AE97" i="2"/>
  <c r="AQ97" i="2"/>
  <c r="BC97" i="2"/>
  <c r="BO97" i="2"/>
  <c r="CE97" i="2"/>
  <c r="CQ97" i="2"/>
  <c r="AE49" i="2"/>
  <c r="AQ49" i="2"/>
  <c r="BC49" i="2"/>
  <c r="BO49" i="2"/>
  <c r="CA49" i="2"/>
  <c r="CM49" i="2"/>
  <c r="AE61" i="2"/>
  <c r="AQ61" i="2"/>
  <c r="BC61" i="2"/>
  <c r="BO61" i="2"/>
  <c r="CA61" i="2"/>
  <c r="CM61" i="2"/>
  <c r="AE73" i="2"/>
  <c r="AQ73" i="2"/>
  <c r="BC73" i="2"/>
  <c r="BO73" i="2"/>
  <c r="BW73" i="2"/>
  <c r="CI73" i="2"/>
  <c r="AA85" i="2"/>
  <c r="AM85" i="2"/>
  <c r="AY85" i="2"/>
  <c r="BK85" i="2"/>
  <c r="BW85" i="2"/>
  <c r="CI85" i="2"/>
  <c r="AA97" i="2"/>
  <c r="AM97" i="2"/>
  <c r="AY97" i="2"/>
  <c r="BK97" i="2"/>
  <c r="BW97" i="2"/>
  <c r="CM97" i="2"/>
  <c r="AB49" i="2"/>
  <c r="AF49" i="2"/>
  <c r="AJ49" i="2"/>
  <c r="AN49" i="2"/>
  <c r="AR49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CR49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CR61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CN73" i="2"/>
  <c r="CR73" i="2"/>
  <c r="AB85" i="2"/>
  <c r="AF85" i="2"/>
  <c r="AJ85" i="2"/>
  <c r="AN85" i="2"/>
  <c r="AR85" i="2"/>
  <c r="AV85" i="2"/>
  <c r="AZ85" i="2"/>
  <c r="BD85" i="2"/>
  <c r="BH85" i="2"/>
  <c r="BL85" i="2"/>
  <c r="BP85" i="2"/>
  <c r="BT85" i="2"/>
  <c r="BX85" i="2"/>
  <c r="CB85" i="2"/>
  <c r="CF85" i="2"/>
  <c r="CJ85" i="2"/>
  <c r="CN85" i="2"/>
  <c r="CR85" i="2"/>
  <c r="AF97" i="2"/>
  <c r="AJ97" i="2"/>
  <c r="AV97" i="2"/>
  <c r="AZ97" i="2"/>
  <c r="BL97" i="2"/>
  <c r="BP97" i="2"/>
  <c r="CB97" i="2"/>
  <c r="CF97" i="2"/>
  <c r="CR97" i="2"/>
  <c r="AA49" i="2"/>
  <c r="AM49" i="2"/>
  <c r="AY49" i="2"/>
  <c r="BK49" i="2"/>
  <c r="BW49" i="2"/>
  <c r="CI49" i="2"/>
  <c r="AA61" i="2"/>
  <c r="AM61" i="2"/>
  <c r="AY61" i="2"/>
  <c r="BK61" i="2"/>
  <c r="BW61" i="2"/>
  <c r="CI61" i="2"/>
  <c r="AA73" i="2"/>
  <c r="AM73" i="2"/>
  <c r="AY73" i="2"/>
  <c r="BK73" i="2"/>
  <c r="BS73" i="2"/>
  <c r="CE73" i="2"/>
  <c r="CQ73" i="2"/>
  <c r="AI85" i="2"/>
  <c r="AU85" i="2"/>
  <c r="BG85" i="2"/>
  <c r="BS85" i="2"/>
  <c r="CE85" i="2"/>
  <c r="CQ85" i="2"/>
  <c r="AI97" i="2"/>
  <c r="AU97" i="2"/>
  <c r="BG97" i="2"/>
  <c r="BS97" i="2"/>
  <c r="CA97" i="2"/>
  <c r="CI97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CS49" i="2"/>
  <c r="AC61" i="2"/>
  <c r="AG61" i="2"/>
  <c r="AK61" i="2"/>
  <c r="AO61" i="2"/>
  <c r="AS61" i="2"/>
  <c r="AW61" i="2"/>
  <c r="BA61" i="2"/>
  <c r="BE61" i="2"/>
  <c r="BI61" i="2"/>
  <c r="BM61" i="2"/>
  <c r="BQ61" i="2"/>
  <c r="BU61" i="2"/>
  <c r="BY61" i="2"/>
  <c r="CC61" i="2"/>
  <c r="CG61" i="2"/>
  <c r="CK61" i="2"/>
  <c r="CO61" i="2"/>
  <c r="CS61" i="2"/>
  <c r="AC73" i="2"/>
  <c r="AG73" i="2"/>
  <c r="AK73" i="2"/>
  <c r="AO73" i="2"/>
  <c r="AS73" i="2"/>
  <c r="AW73" i="2"/>
  <c r="BA73" i="2"/>
  <c r="BE73" i="2"/>
  <c r="BI73" i="2"/>
  <c r="BM73" i="2"/>
  <c r="BQ73" i="2"/>
  <c r="BU73" i="2"/>
  <c r="BY73" i="2"/>
  <c r="CC73" i="2"/>
  <c r="CG73" i="2"/>
  <c r="CK73" i="2"/>
  <c r="CO73" i="2"/>
  <c r="CS73" i="2"/>
  <c r="AC85" i="2"/>
  <c r="AG85" i="2"/>
  <c r="AK85" i="2"/>
  <c r="AO85" i="2"/>
  <c r="AS85" i="2"/>
  <c r="AW85" i="2"/>
  <c r="BA85" i="2"/>
  <c r="BE85" i="2"/>
  <c r="BI85" i="2"/>
  <c r="BM85" i="2"/>
  <c r="BQ85" i="2"/>
  <c r="BU85" i="2"/>
  <c r="BY85" i="2"/>
  <c r="CC85" i="2"/>
  <c r="CG85" i="2"/>
  <c r="CK85" i="2"/>
  <c r="CO85" i="2"/>
  <c r="CS85" i="2"/>
  <c r="AC97" i="2"/>
  <c r="AG97" i="2"/>
  <c r="AK97" i="2"/>
  <c r="AO97" i="2"/>
  <c r="AS97" i="2"/>
  <c r="AW97" i="2"/>
  <c r="BA97" i="2"/>
  <c r="BE97" i="2"/>
  <c r="BI97" i="2"/>
  <c r="BM97" i="2"/>
  <c r="BQ97" i="2"/>
  <c r="BU97" i="2"/>
  <c r="BY97" i="2"/>
  <c r="CC97" i="2"/>
  <c r="CG97" i="2"/>
  <c r="CK97" i="2"/>
  <c r="CO97" i="2"/>
  <c r="CS97" i="2"/>
  <c r="CR113" i="1" l="1"/>
  <c r="CQ102" i="1"/>
  <c r="BP102" i="1"/>
  <c r="AF113" i="1"/>
  <c r="X80" i="1"/>
  <c r="BP91" i="1"/>
  <c r="AO102" i="1"/>
  <c r="AV91" i="1"/>
  <c r="CQ91" i="1"/>
  <c r="AZ113" i="1"/>
  <c r="AU80" i="1"/>
  <c r="CA80" i="1"/>
  <c r="AF102" i="1"/>
  <c r="BE80" i="1"/>
  <c r="BL113" i="1"/>
  <c r="BK80" i="1"/>
  <c r="AJ102" i="1"/>
  <c r="AN91" i="1"/>
  <c r="AE80" i="1"/>
  <c r="AN80" i="1"/>
  <c r="BD113" i="1"/>
  <c r="X113" i="1"/>
  <c r="BT113" i="1"/>
  <c r="BT102" i="1"/>
  <c r="CJ102" i="1"/>
  <c r="CJ113" i="1"/>
  <c r="CB80" i="1"/>
  <c r="CR80" i="1"/>
  <c r="AQ80" i="1"/>
  <c r="AQ102" i="1"/>
  <c r="BW80" i="1"/>
  <c r="BW102" i="1"/>
  <c r="BN69" i="1"/>
  <c r="AE69" i="1"/>
  <c r="AX91" i="1"/>
  <c r="AX113" i="1"/>
  <c r="BM102" i="1"/>
  <c r="BM80" i="1"/>
  <c r="BB69" i="1"/>
  <c r="Z102" i="1"/>
  <c r="Z80" i="1"/>
  <c r="BB102" i="1"/>
  <c r="BB80" i="1"/>
  <c r="BN102" i="1"/>
  <c r="BN80" i="1"/>
  <c r="BB91" i="1"/>
  <c r="BB113" i="1"/>
  <c r="CH91" i="1"/>
  <c r="CH113" i="1"/>
  <c r="BG80" i="1"/>
  <c r="BG102" i="1"/>
  <c r="BR69" i="1"/>
  <c r="CH69" i="1"/>
  <c r="AB113" i="1"/>
  <c r="AB91" i="1"/>
  <c r="BH113" i="1"/>
  <c r="BH91" i="1"/>
  <c r="CD91" i="1"/>
  <c r="CD113" i="1"/>
  <c r="AB80" i="1"/>
  <c r="AB102" i="1"/>
  <c r="AW102" i="1"/>
  <c r="AW80" i="1"/>
  <c r="BS80" i="1"/>
  <c r="BS102" i="1"/>
  <c r="CN80" i="1"/>
  <c r="CN102" i="1"/>
  <c r="AL69" i="1"/>
  <c r="BG69" i="1"/>
  <c r="BW69" i="1"/>
  <c r="CM69" i="1"/>
  <c r="Z91" i="1"/>
  <c r="Z113" i="1"/>
  <c r="AP102" i="1"/>
  <c r="AP80" i="1"/>
  <c r="BO113" i="1"/>
  <c r="BO91" i="1"/>
  <c r="BY102" i="1"/>
  <c r="BY80" i="1"/>
  <c r="AS69" i="1"/>
  <c r="Y113" i="1"/>
  <c r="Y91" i="1"/>
  <c r="AG91" i="1"/>
  <c r="AG113" i="1"/>
  <c r="AO113" i="1"/>
  <c r="AO91" i="1"/>
  <c r="AW91" i="1"/>
  <c r="AW113" i="1"/>
  <c r="BE91" i="1"/>
  <c r="BE113" i="1"/>
  <c r="BM113" i="1"/>
  <c r="BM91" i="1"/>
  <c r="BU113" i="1"/>
  <c r="BU91" i="1"/>
  <c r="CC91" i="1"/>
  <c r="CC113" i="1"/>
  <c r="CK113" i="1"/>
  <c r="CK91" i="1"/>
  <c r="CS91" i="1"/>
  <c r="CS113" i="1"/>
  <c r="BF102" i="1"/>
  <c r="BF80" i="1"/>
  <c r="BW113" i="1"/>
  <c r="BW91" i="1"/>
  <c r="W69" i="1"/>
  <c r="AU69" i="1"/>
  <c r="BC69" i="1"/>
  <c r="W80" i="1"/>
  <c r="W102" i="1"/>
  <c r="CI80" i="1"/>
  <c r="CI102" i="1"/>
  <c r="BS69" i="1"/>
  <c r="CI69" i="1"/>
  <c r="AL102" i="1"/>
  <c r="AL80" i="1"/>
  <c r="AI80" i="1"/>
  <c r="AI102" i="1"/>
  <c r="BO80" i="1"/>
  <c r="BO102" i="1"/>
  <c r="AA113" i="1"/>
  <c r="AA91" i="1"/>
  <c r="BG113" i="1"/>
  <c r="BG91" i="1"/>
  <c r="CM113" i="1"/>
  <c r="CM91" i="1"/>
  <c r="BF69" i="1"/>
  <c r="BV69" i="1"/>
  <c r="CL69" i="1"/>
  <c r="AA69" i="1"/>
  <c r="AI69" i="1"/>
  <c r="AQ69" i="1"/>
  <c r="AY69" i="1"/>
  <c r="BV102" i="1"/>
  <c r="BV80" i="1"/>
  <c r="AH91" i="1"/>
  <c r="AH113" i="1"/>
  <c r="BN91" i="1"/>
  <c r="BN113" i="1"/>
  <c r="CI113" i="1"/>
  <c r="CI91" i="1"/>
  <c r="AG102" i="1"/>
  <c r="AG80" i="1"/>
  <c r="BC80" i="1"/>
  <c r="BC102" i="1"/>
  <c r="BX80" i="1"/>
  <c r="BX102" i="1"/>
  <c r="CS102" i="1"/>
  <c r="CS80" i="1"/>
  <c r="AR69" i="1"/>
  <c r="BK69" i="1"/>
  <c r="CA69" i="1"/>
  <c r="CQ69" i="1"/>
  <c r="BF91" i="1"/>
  <c r="BF113" i="1"/>
  <c r="CL91" i="1"/>
  <c r="CL113" i="1"/>
  <c r="AH102" i="1"/>
  <c r="AH80" i="1"/>
  <c r="CH102" i="1"/>
  <c r="CH80" i="1"/>
  <c r="AD91" i="1"/>
  <c r="AD113" i="1"/>
  <c r="BZ91" i="1"/>
  <c r="BZ113" i="1"/>
  <c r="CE80" i="1"/>
  <c r="CE102" i="1"/>
  <c r="AC69" i="1"/>
  <c r="AX69" i="1"/>
  <c r="AD69" i="1"/>
  <c r="AX102" i="1"/>
  <c r="AX80" i="1"/>
  <c r="BR102" i="1"/>
  <c r="BR80" i="1"/>
  <c r="AQ113" i="1"/>
  <c r="AQ91" i="1"/>
  <c r="Z69" i="1"/>
  <c r="CD69" i="1"/>
  <c r="AM69" i="1"/>
  <c r="BX113" i="1"/>
  <c r="BX91" i="1"/>
  <c r="AR80" i="1"/>
  <c r="AR102" i="1"/>
  <c r="AG69" i="1"/>
  <c r="AT69" i="1"/>
  <c r="CD102" i="1"/>
  <c r="CD80" i="1"/>
  <c r="BJ91" i="1"/>
  <c r="BJ113" i="1"/>
  <c r="CP91" i="1"/>
  <c r="CP113" i="1"/>
  <c r="AY80" i="1"/>
  <c r="AY102" i="1"/>
  <c r="AL91" i="1"/>
  <c r="AL113" i="1"/>
  <c r="BR91" i="1"/>
  <c r="BR113" i="1"/>
  <c r="AA80" i="1"/>
  <c r="AA102" i="1"/>
  <c r="CM80" i="1"/>
  <c r="CM102" i="1"/>
  <c r="AP69" i="1"/>
  <c r="BJ69" i="1"/>
  <c r="BZ69" i="1"/>
  <c r="CP69" i="1"/>
  <c r="AR113" i="1"/>
  <c r="AR91" i="1"/>
  <c r="BS113" i="1"/>
  <c r="BS91" i="1"/>
  <c r="CN113" i="1"/>
  <c r="CN91" i="1"/>
  <c r="AM80" i="1"/>
  <c r="AM102" i="1"/>
  <c r="BH80" i="1"/>
  <c r="BH102" i="1"/>
  <c r="CC102" i="1"/>
  <c r="CC80" i="1"/>
  <c r="AB69" i="1"/>
  <c r="AW69" i="1"/>
  <c r="BO69" i="1"/>
  <c r="CE69" i="1"/>
  <c r="AT91" i="1"/>
  <c r="AT113" i="1"/>
  <c r="CE113" i="1"/>
  <c r="CE91" i="1"/>
  <c r="AC102" i="1"/>
  <c r="AC80" i="1"/>
  <c r="AS102" i="1"/>
  <c r="AS80" i="1"/>
  <c r="BI102" i="1"/>
  <c r="BI80" i="1"/>
  <c r="CO102" i="1"/>
  <c r="CO80" i="1"/>
  <c r="AC91" i="1"/>
  <c r="AC113" i="1"/>
  <c r="AK91" i="1"/>
  <c r="AK113" i="1"/>
  <c r="AS91" i="1"/>
  <c r="AS113" i="1"/>
  <c r="BA91" i="1"/>
  <c r="BA113" i="1"/>
  <c r="BI91" i="1"/>
  <c r="BI113" i="1"/>
  <c r="BQ91" i="1"/>
  <c r="BQ113" i="1"/>
  <c r="BY91" i="1"/>
  <c r="BY113" i="1"/>
  <c r="CG91" i="1"/>
  <c r="CG113" i="1"/>
  <c r="CO91" i="1"/>
  <c r="CO113" i="1"/>
  <c r="CL102" i="1"/>
  <c r="CL80" i="1"/>
  <c r="BB109" i="2"/>
  <c r="CI99" i="3"/>
  <c r="BS99" i="3"/>
  <c r="BC99" i="3"/>
  <c r="AM99" i="3"/>
  <c r="CQ111" i="3"/>
  <c r="CQ87" i="3"/>
  <c r="CA111" i="3"/>
  <c r="CA87" i="3"/>
  <c r="BK111" i="3"/>
  <c r="BK87" i="3"/>
  <c r="AU111" i="3"/>
  <c r="AU87" i="3"/>
  <c r="AE111" i="3"/>
  <c r="AE87" i="3"/>
  <c r="CI75" i="3"/>
  <c r="BS75" i="3"/>
  <c r="BC75" i="3"/>
  <c r="AM75" i="3"/>
  <c r="CT99" i="3"/>
  <c r="CD99" i="3"/>
  <c r="BN99" i="3"/>
  <c r="AX99" i="3"/>
  <c r="AD99" i="3"/>
  <c r="CH111" i="3"/>
  <c r="CH87" i="3"/>
  <c r="BR111" i="3"/>
  <c r="BR87" i="3"/>
  <c r="BB111" i="3"/>
  <c r="BB87" i="3"/>
  <c r="AL111" i="3"/>
  <c r="AL87" i="3"/>
  <c r="CP75" i="3"/>
  <c r="BZ75" i="3"/>
  <c r="BJ75" i="3"/>
  <c r="AT75" i="3"/>
  <c r="AD75" i="3"/>
  <c r="CG99" i="3"/>
  <c r="BQ99" i="3"/>
  <c r="BA99" i="3"/>
  <c r="AK99" i="3"/>
  <c r="CO111" i="3"/>
  <c r="CO87" i="3"/>
  <c r="BY111" i="3"/>
  <c r="BY87" i="3"/>
  <c r="BI111" i="3"/>
  <c r="BI87" i="3"/>
  <c r="AS111" i="3"/>
  <c r="AS87" i="3"/>
  <c r="AC111" i="3"/>
  <c r="AC87" i="3"/>
  <c r="CG75" i="3"/>
  <c r="BQ75" i="3"/>
  <c r="BA75" i="3"/>
  <c r="AK75" i="3"/>
  <c r="CR99" i="3"/>
  <c r="CB99" i="3"/>
  <c r="BL99" i="3"/>
  <c r="AV99" i="3"/>
  <c r="AF99" i="3"/>
  <c r="CJ111" i="3"/>
  <c r="CJ87" i="3"/>
  <c r="BT111" i="3"/>
  <c r="BT87" i="3"/>
  <c r="BD111" i="3"/>
  <c r="BD87" i="3"/>
  <c r="AN111" i="3"/>
  <c r="AN87" i="3"/>
  <c r="CR75" i="3"/>
  <c r="CB75" i="3"/>
  <c r="BL75" i="3"/>
  <c r="AV75" i="3"/>
  <c r="AF75" i="3"/>
  <c r="CE99" i="3"/>
  <c r="BO99" i="3"/>
  <c r="AY99" i="3"/>
  <c r="AI99" i="3"/>
  <c r="CM111" i="3"/>
  <c r="CM87" i="3"/>
  <c r="BW111" i="3"/>
  <c r="BW87" i="3"/>
  <c r="BG111" i="3"/>
  <c r="BG87" i="3"/>
  <c r="AQ111" i="3"/>
  <c r="AQ87" i="3"/>
  <c r="AA111" i="3"/>
  <c r="AA87" i="3"/>
  <c r="CE75" i="3"/>
  <c r="BO75" i="3"/>
  <c r="AY75" i="3"/>
  <c r="AI75" i="3"/>
  <c r="CP99" i="3"/>
  <c r="BZ99" i="3"/>
  <c r="BJ99" i="3"/>
  <c r="AT99" i="3"/>
  <c r="CT111" i="3"/>
  <c r="CT87" i="3"/>
  <c r="CD111" i="3"/>
  <c r="CD87" i="3"/>
  <c r="BN111" i="3"/>
  <c r="BN87" i="3"/>
  <c r="AX111" i="3"/>
  <c r="AX87" i="3"/>
  <c r="AH111" i="3"/>
  <c r="AH87" i="3"/>
  <c r="CL75" i="3"/>
  <c r="BV75" i="3"/>
  <c r="BF75" i="3"/>
  <c r="AP75" i="3"/>
  <c r="CS99" i="3"/>
  <c r="CC99" i="3"/>
  <c r="BM99" i="3"/>
  <c r="AW99" i="3"/>
  <c r="AG99" i="3"/>
  <c r="CK111" i="3"/>
  <c r="CK87" i="3"/>
  <c r="BU111" i="3"/>
  <c r="BU87" i="3"/>
  <c r="BE111" i="3"/>
  <c r="BE87" i="3"/>
  <c r="AO111" i="3"/>
  <c r="AO87" i="3"/>
  <c r="CS75" i="3"/>
  <c r="CC75" i="3"/>
  <c r="BM75" i="3"/>
  <c r="AW75" i="3"/>
  <c r="AG75" i="3"/>
  <c r="CN99" i="3"/>
  <c r="BX99" i="3"/>
  <c r="BH99" i="3"/>
  <c r="AR99" i="3"/>
  <c r="AB99" i="3"/>
  <c r="CF111" i="3"/>
  <c r="CF87" i="3"/>
  <c r="BP111" i="3"/>
  <c r="BP87" i="3"/>
  <c r="AZ111" i="3"/>
  <c r="AZ87" i="3"/>
  <c r="AJ111" i="3"/>
  <c r="AJ87" i="3"/>
  <c r="CN75" i="3"/>
  <c r="BX75" i="3"/>
  <c r="BH75" i="3"/>
  <c r="AR75" i="3"/>
  <c r="AB75" i="3"/>
  <c r="CQ99" i="3"/>
  <c r="CA99" i="3"/>
  <c r="BK99" i="3"/>
  <c r="AU99" i="3"/>
  <c r="AE99" i="3"/>
  <c r="CI111" i="3"/>
  <c r="CI87" i="3"/>
  <c r="BS111" i="3"/>
  <c r="BS87" i="3"/>
  <c r="BC111" i="3"/>
  <c r="BC87" i="3"/>
  <c r="AM111" i="3"/>
  <c r="AM87" i="3"/>
  <c r="CQ75" i="3"/>
  <c r="CA75" i="3"/>
  <c r="BK75" i="3"/>
  <c r="AU75" i="3"/>
  <c r="AE75" i="3"/>
  <c r="CL99" i="3"/>
  <c r="BV99" i="3"/>
  <c r="BF99" i="3"/>
  <c r="AP99" i="3"/>
  <c r="CP111" i="3"/>
  <c r="CP87" i="3"/>
  <c r="BZ111" i="3"/>
  <c r="BZ87" i="3"/>
  <c r="BJ111" i="3"/>
  <c r="BJ87" i="3"/>
  <c r="AT111" i="3"/>
  <c r="AT87" i="3"/>
  <c r="AD111" i="3"/>
  <c r="AD87" i="3"/>
  <c r="CH75" i="3"/>
  <c r="BR75" i="3"/>
  <c r="BB75" i="3"/>
  <c r="AL75" i="3"/>
  <c r="CO99" i="3"/>
  <c r="BY99" i="3"/>
  <c r="BI99" i="3"/>
  <c r="AS99" i="3"/>
  <c r="AC99" i="3"/>
  <c r="CG111" i="3"/>
  <c r="CG87" i="3"/>
  <c r="BQ111" i="3"/>
  <c r="BQ87" i="3"/>
  <c r="BA111" i="3"/>
  <c r="BA87" i="3"/>
  <c r="AK111" i="3"/>
  <c r="AK87" i="3"/>
  <c r="CO75" i="3"/>
  <c r="BY75" i="3"/>
  <c r="BI75" i="3"/>
  <c r="AS75" i="3"/>
  <c r="AC75" i="3"/>
  <c r="CJ99" i="3"/>
  <c r="BT99" i="3"/>
  <c r="BD99" i="3"/>
  <c r="AN99" i="3"/>
  <c r="CR111" i="3"/>
  <c r="CR87" i="3"/>
  <c r="CB111" i="3"/>
  <c r="CB87" i="3"/>
  <c r="BL111" i="3"/>
  <c r="BL87" i="3"/>
  <c r="AV111" i="3"/>
  <c r="AV87" i="3"/>
  <c r="AF111" i="3"/>
  <c r="AF87" i="3"/>
  <c r="CJ75" i="3"/>
  <c r="BT75" i="3"/>
  <c r="BD75" i="3"/>
  <c r="AN75" i="3"/>
  <c r="CM99" i="3"/>
  <c r="BW99" i="3"/>
  <c r="BG99" i="3"/>
  <c r="AQ99" i="3"/>
  <c r="AA99" i="3"/>
  <c r="CE111" i="3"/>
  <c r="CE87" i="3"/>
  <c r="BO111" i="3"/>
  <c r="BO87" i="3"/>
  <c r="AY111" i="3"/>
  <c r="AY87" i="3"/>
  <c r="AI111" i="3"/>
  <c r="AI87" i="3"/>
  <c r="CM75" i="3"/>
  <c r="BW75" i="3"/>
  <c r="BG75" i="3"/>
  <c r="AQ75" i="3"/>
  <c r="AA75" i="3"/>
  <c r="CH99" i="3"/>
  <c r="BR99" i="3"/>
  <c r="BB99" i="3"/>
  <c r="AH99" i="3"/>
  <c r="CL111" i="3"/>
  <c r="CL87" i="3"/>
  <c r="BV111" i="3"/>
  <c r="BV87" i="3"/>
  <c r="BF111" i="3"/>
  <c r="BF87" i="3"/>
  <c r="AP111" i="3"/>
  <c r="AP87" i="3"/>
  <c r="CT75" i="3"/>
  <c r="CD75" i="3"/>
  <c r="BN75" i="3"/>
  <c r="AX75" i="3"/>
  <c r="AH75" i="3"/>
  <c r="CK99" i="3"/>
  <c r="BU99" i="3"/>
  <c r="BE99" i="3"/>
  <c r="AO99" i="3"/>
  <c r="CS111" i="3"/>
  <c r="CS87" i="3"/>
  <c r="CC111" i="3"/>
  <c r="CC87" i="3"/>
  <c r="BM111" i="3"/>
  <c r="BM87" i="3"/>
  <c r="AW111" i="3"/>
  <c r="AW87" i="3"/>
  <c r="AG111" i="3"/>
  <c r="AG87" i="3"/>
  <c r="CK75" i="3"/>
  <c r="BU75" i="3"/>
  <c r="BE75" i="3"/>
  <c r="AO75" i="3"/>
  <c r="CF99" i="3"/>
  <c r="BP99" i="3"/>
  <c r="AZ99" i="3"/>
  <c r="AJ99" i="3"/>
  <c r="CN111" i="3"/>
  <c r="CN87" i="3"/>
  <c r="BX111" i="3"/>
  <c r="BX87" i="3"/>
  <c r="BH111" i="3"/>
  <c r="BH87" i="3"/>
  <c r="AR111" i="3"/>
  <c r="AR87" i="3"/>
  <c r="AB111" i="3"/>
  <c r="AB87" i="3"/>
  <c r="CF75" i="3"/>
  <c r="BP75" i="3"/>
  <c r="AZ75" i="3"/>
  <c r="AJ75" i="3"/>
  <c r="BR109" i="2"/>
  <c r="BU109" i="2"/>
  <c r="CN109" i="2"/>
  <c r="BH109" i="2"/>
  <c r="AB109" i="2"/>
  <c r="BC109" i="2"/>
  <c r="AX109" i="2"/>
  <c r="CL109" i="2"/>
  <c r="CG109" i="2"/>
  <c r="BQ109" i="2"/>
  <c r="BA109" i="2"/>
  <c r="AK109" i="2"/>
  <c r="AY109" i="2"/>
  <c r="CJ109" i="2"/>
  <c r="BT109" i="2"/>
  <c r="BD109" i="2"/>
  <c r="AN109" i="2"/>
  <c r="CM109" i="2"/>
  <c r="AQ109" i="2"/>
  <c r="BS109" i="2"/>
  <c r="CT109" i="2"/>
  <c r="AH109" i="2"/>
  <c r="BV109" i="2"/>
  <c r="AO109" i="2"/>
  <c r="BK109" i="2"/>
  <c r="CS109" i="2"/>
  <c r="CC109" i="2"/>
  <c r="BM109" i="2"/>
  <c r="AW109" i="2"/>
  <c r="AG109" i="2"/>
  <c r="CI109" i="2"/>
  <c r="AM109" i="2"/>
  <c r="CF109" i="2"/>
  <c r="BP109" i="2"/>
  <c r="AZ109" i="2"/>
  <c r="AJ109" i="2"/>
  <c r="CA109" i="2"/>
  <c r="AE109" i="2"/>
  <c r="BG109" i="2"/>
  <c r="CD109" i="2"/>
  <c r="BF109" i="2"/>
  <c r="CK109" i="2"/>
  <c r="BE109" i="2"/>
  <c r="BX109" i="2"/>
  <c r="AR109" i="2"/>
  <c r="CE109" i="2"/>
  <c r="AI109" i="2"/>
  <c r="AD109" i="2"/>
  <c r="CO109" i="2"/>
  <c r="BY109" i="2"/>
  <c r="BI109" i="2"/>
  <c r="AS109" i="2"/>
  <c r="AC109" i="2"/>
  <c r="BW109" i="2"/>
  <c r="AA109" i="2"/>
  <c r="CR109" i="2"/>
  <c r="CB109" i="2"/>
  <c r="BL109" i="2"/>
  <c r="AV109" i="2"/>
  <c r="AF109" i="2"/>
  <c r="BO109" i="2"/>
  <c r="CQ109" i="2"/>
  <c r="AU109" i="2"/>
  <c r="BN109" i="2"/>
  <c r="AP109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0" i="2" l="1"/>
  <c r="T111" i="2"/>
  <c r="T112" i="2"/>
  <c r="T113" i="2"/>
  <c r="T114" i="2"/>
  <c r="T115" i="2"/>
  <c r="T116" i="2"/>
  <c r="T42" i="3"/>
  <c r="U46" i="3" s="1"/>
  <c r="T42" i="2"/>
  <c r="V7" i="2"/>
  <c r="Z33" i="1" l="1"/>
  <c r="T130" i="2"/>
  <c r="U44" i="2"/>
  <c r="T42" i="1" s="1"/>
  <c r="C21" i="7" s="1"/>
  <c r="T9" i="1" l="1"/>
  <c r="V7" i="3"/>
  <c r="AG118" i="3"/>
  <c r="AA33" i="1"/>
  <c r="U14" i="2"/>
  <c r="S30" i="2"/>
  <c r="U124" i="2"/>
  <c r="U125" i="2"/>
  <c r="V125" i="2"/>
  <c r="U126" i="2"/>
  <c r="V126" i="2"/>
  <c r="W126" i="2"/>
  <c r="U127" i="2"/>
  <c r="V127" i="2"/>
  <c r="W127" i="2"/>
  <c r="X127" i="2"/>
  <c r="Y127" i="2"/>
  <c r="Z127" i="2"/>
  <c r="U128" i="2"/>
  <c r="W128" i="2"/>
  <c r="V122" i="2"/>
  <c r="W122" i="2"/>
  <c r="X122" i="2"/>
  <c r="Y122" i="2"/>
  <c r="Z122" i="2"/>
  <c r="U122" i="2"/>
  <c r="C112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C111" i="2"/>
  <c r="C112" i="2"/>
  <c r="C113" i="2"/>
  <c r="C114" i="2"/>
  <c r="C115" i="2"/>
  <c r="C116" i="2"/>
  <c r="V10" i="3" l="1"/>
  <c r="V17" i="3"/>
  <c r="T11" i="1"/>
  <c r="L21" i="7" s="1"/>
  <c r="T44" i="11"/>
  <c r="U42" i="3"/>
  <c r="V46" i="3" s="1"/>
  <c r="U9" i="1"/>
  <c r="U44" i="11" s="1"/>
  <c r="AB33" i="1"/>
  <c r="V10" i="2"/>
  <c r="U7" i="1"/>
  <c r="T13" i="1"/>
  <c r="X116" i="2"/>
  <c r="X128" i="2"/>
  <c r="Z116" i="2"/>
  <c r="Z128" i="2"/>
  <c r="V116" i="2"/>
  <c r="V128" i="2"/>
  <c r="Y116" i="2"/>
  <c r="Y128" i="2"/>
  <c r="Z110" i="2"/>
  <c r="Y110" i="2"/>
  <c r="U112" i="2"/>
  <c r="X110" i="2"/>
  <c r="U116" i="2"/>
  <c r="U113" i="2"/>
  <c r="Y115" i="2"/>
  <c r="X115" i="2"/>
  <c r="V114" i="2"/>
  <c r="Z115" i="2"/>
  <c r="U114" i="2"/>
  <c r="V115" i="2"/>
  <c r="V113" i="2"/>
  <c r="W116" i="2"/>
  <c r="W115" i="2"/>
  <c r="W114" i="2"/>
  <c r="W110" i="2"/>
  <c r="V110" i="2"/>
  <c r="U110" i="2"/>
  <c r="U115" i="2"/>
  <c r="C20" i="5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U16" i="1" l="1"/>
  <c r="U47" i="3"/>
  <c r="AC33" i="1"/>
  <c r="F21" i="7"/>
  <c r="T12" i="1"/>
  <c r="G21" i="7" s="1"/>
  <c r="T15" i="1"/>
  <c r="U10" i="1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U11" i="1" l="1"/>
  <c r="U58" i="11"/>
  <c r="W10" i="3"/>
  <c r="F44" i="2"/>
  <c r="F45" i="2"/>
  <c r="J44" i="2"/>
  <c r="J45" i="2"/>
  <c r="N44" i="2"/>
  <c r="N45" i="2"/>
  <c r="R44" i="2"/>
  <c r="R45" i="2"/>
  <c r="I44" i="2"/>
  <c r="I45" i="2"/>
  <c r="M44" i="2"/>
  <c r="M45" i="2"/>
  <c r="Q44" i="2"/>
  <c r="Q45" i="2"/>
  <c r="K44" i="2"/>
  <c r="K45" i="2"/>
  <c r="O44" i="2"/>
  <c r="O45" i="2"/>
  <c r="S44" i="2"/>
  <c r="S45" i="2"/>
  <c r="AD33" i="1"/>
  <c r="E44" i="2"/>
  <c r="E45" i="2"/>
  <c r="G44" i="2"/>
  <c r="G45" i="2"/>
  <c r="D44" i="2"/>
  <c r="D45" i="2"/>
  <c r="H44" i="2"/>
  <c r="H45" i="2"/>
  <c r="L44" i="2"/>
  <c r="L45" i="2"/>
  <c r="P44" i="2"/>
  <c r="P45" i="2"/>
  <c r="S130" i="2"/>
  <c r="T44" i="2"/>
  <c r="T45" i="2"/>
  <c r="E21" i="7"/>
  <c r="T14" i="1"/>
  <c r="H21" i="7" s="1"/>
  <c r="W37" i="1"/>
  <c r="U42" i="2"/>
  <c r="V44" i="2" s="1"/>
  <c r="U42" i="1" s="1"/>
  <c r="C22" i="7" s="1"/>
  <c r="V14" i="2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N99" i="2"/>
  <c r="M99" i="2"/>
  <c r="L99" i="2"/>
  <c r="K99" i="2"/>
  <c r="J99" i="2"/>
  <c r="I99" i="2"/>
  <c r="H99" i="2"/>
  <c r="G99" i="2"/>
  <c r="F99" i="2"/>
  <c r="E99" i="2"/>
  <c r="D99" i="2"/>
  <c r="C99" i="2"/>
  <c r="N98" i="2"/>
  <c r="M98" i="2"/>
  <c r="L98" i="2"/>
  <c r="K98" i="2"/>
  <c r="J98" i="2"/>
  <c r="I98" i="2"/>
  <c r="H98" i="2"/>
  <c r="G98" i="2"/>
  <c r="F98" i="2"/>
  <c r="E98" i="2"/>
  <c r="D98" i="2"/>
  <c r="C98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88" i="2"/>
  <c r="M88" i="2"/>
  <c r="L88" i="2"/>
  <c r="K88" i="2"/>
  <c r="J88" i="2"/>
  <c r="I88" i="2"/>
  <c r="H88" i="2"/>
  <c r="G88" i="2"/>
  <c r="F88" i="2"/>
  <c r="E88" i="2"/>
  <c r="D88" i="2"/>
  <c r="C88" i="2"/>
  <c r="N87" i="2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N88" i="3"/>
  <c r="M88" i="3"/>
  <c r="L88" i="3"/>
  <c r="K88" i="3"/>
  <c r="J88" i="3"/>
  <c r="I88" i="3"/>
  <c r="H88" i="3"/>
  <c r="G88" i="3"/>
  <c r="F88" i="3"/>
  <c r="E88" i="3"/>
  <c r="D88" i="3"/>
  <c r="C88" i="3"/>
  <c r="T82" i="2"/>
  <c r="S77" i="1" s="1"/>
  <c r="Q20" i="7" s="1"/>
  <c r="S82" i="2"/>
  <c r="S106" i="2" s="1"/>
  <c r="Q77" i="1"/>
  <c r="Q18" i="7" s="1"/>
  <c r="Q82" i="2"/>
  <c r="P77" i="1" s="1"/>
  <c r="Q17" i="7" s="1"/>
  <c r="P82" i="2"/>
  <c r="O77" i="1" s="1"/>
  <c r="Q16" i="7" s="1"/>
  <c r="O82" i="2"/>
  <c r="N77" i="1" s="1"/>
  <c r="Q15" i="7" s="1"/>
  <c r="N82" i="2"/>
  <c r="M77" i="1" s="1"/>
  <c r="M82" i="2"/>
  <c r="L77" i="1" s="1"/>
  <c r="L82" i="2"/>
  <c r="K82" i="2"/>
  <c r="J77" i="1" s="1"/>
  <c r="J82" i="2"/>
  <c r="I77" i="1" s="1"/>
  <c r="I82" i="2"/>
  <c r="H77" i="1" s="1"/>
  <c r="H82" i="2"/>
  <c r="G82" i="2"/>
  <c r="F77" i="1" s="1"/>
  <c r="F82" i="2"/>
  <c r="E77" i="1" s="1"/>
  <c r="E82" i="2"/>
  <c r="D77" i="1" s="1"/>
  <c r="D82" i="2"/>
  <c r="C77" i="1" s="1"/>
  <c r="C82" i="2"/>
  <c r="B77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T108" i="3" s="1"/>
  <c r="S30" i="3"/>
  <c r="R30" i="3"/>
  <c r="Q30" i="3"/>
  <c r="P30" i="3"/>
  <c r="O30" i="3"/>
  <c r="N30" i="3"/>
  <c r="M30" i="3"/>
  <c r="L30" i="3"/>
  <c r="K30" i="3"/>
  <c r="J30" i="3"/>
  <c r="I30" i="3"/>
  <c r="I108" i="3" s="1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64" i="2"/>
  <c r="M64" i="2"/>
  <c r="L64" i="2"/>
  <c r="K64" i="2"/>
  <c r="J64" i="2"/>
  <c r="I64" i="2"/>
  <c r="H64" i="2"/>
  <c r="G64" i="2"/>
  <c r="F64" i="2"/>
  <c r="E64" i="2"/>
  <c r="D64" i="2"/>
  <c r="C64" i="2"/>
  <c r="N63" i="2"/>
  <c r="M63" i="2"/>
  <c r="L63" i="2"/>
  <c r="K63" i="2"/>
  <c r="J63" i="2"/>
  <c r="I63" i="2"/>
  <c r="H63" i="2"/>
  <c r="G63" i="2"/>
  <c r="F63" i="2"/>
  <c r="E63" i="2"/>
  <c r="D63" i="2"/>
  <c r="C63" i="2"/>
  <c r="N62" i="2"/>
  <c r="M62" i="2"/>
  <c r="L62" i="2"/>
  <c r="K62" i="2"/>
  <c r="J62" i="2"/>
  <c r="I62" i="2"/>
  <c r="H62" i="2"/>
  <c r="G62" i="2"/>
  <c r="F62" i="2"/>
  <c r="E62" i="2"/>
  <c r="D62" i="2"/>
  <c r="C62" i="2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N64" i="3"/>
  <c r="M64" i="3"/>
  <c r="L64" i="3"/>
  <c r="K64" i="3"/>
  <c r="J64" i="3"/>
  <c r="I64" i="3"/>
  <c r="H64" i="3"/>
  <c r="G64" i="3"/>
  <c r="F64" i="3"/>
  <c r="E64" i="3"/>
  <c r="D64" i="3"/>
  <c r="C64" i="3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60" i="3"/>
  <c r="T96" i="3" s="1"/>
  <c r="T120" i="3" s="1"/>
  <c r="S60" i="3"/>
  <c r="S96" i="3" s="1"/>
  <c r="R60" i="3"/>
  <c r="R96" i="3" s="1"/>
  <c r="Q60" i="3"/>
  <c r="Q96" i="3" s="1"/>
  <c r="P60" i="3"/>
  <c r="P96" i="3" s="1"/>
  <c r="O60" i="3"/>
  <c r="N60" i="3"/>
  <c r="N96" i="3" s="1"/>
  <c r="M60" i="3"/>
  <c r="M96" i="3" s="1"/>
  <c r="L60" i="3"/>
  <c r="L96" i="3" s="1"/>
  <c r="K60" i="3"/>
  <c r="J60" i="3"/>
  <c r="J96" i="3" s="1"/>
  <c r="I60" i="3"/>
  <c r="I96" i="3" s="1"/>
  <c r="H60" i="3"/>
  <c r="H96" i="3" s="1"/>
  <c r="G60" i="3"/>
  <c r="F60" i="3"/>
  <c r="F96" i="3" s="1"/>
  <c r="E60" i="3"/>
  <c r="E96" i="3" s="1"/>
  <c r="D60" i="3"/>
  <c r="D96" i="3" s="1"/>
  <c r="C60" i="3"/>
  <c r="T58" i="2"/>
  <c r="T118" i="2" s="1"/>
  <c r="S58" i="2"/>
  <c r="R58" i="2"/>
  <c r="R70" i="2" s="1"/>
  <c r="Q70" i="2"/>
  <c r="P58" i="2"/>
  <c r="P70" i="2" s="1"/>
  <c r="O70" i="2"/>
  <c r="N58" i="2"/>
  <c r="N70" i="2" s="1"/>
  <c r="M58" i="2"/>
  <c r="L58" i="2"/>
  <c r="L70" i="2" s="1"/>
  <c r="K58" i="2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6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G46" i="3" l="1"/>
  <c r="G47" i="3"/>
  <c r="O46" i="3"/>
  <c r="N42" i="1" s="1"/>
  <c r="C15" i="7" s="1"/>
  <c r="O47" i="3"/>
  <c r="F42" i="1"/>
  <c r="K72" i="3"/>
  <c r="L46" i="3"/>
  <c r="K42" i="1" s="1"/>
  <c r="L47" i="3"/>
  <c r="S72" i="3"/>
  <c r="T46" i="3"/>
  <c r="S42" i="1" s="1"/>
  <c r="C20" i="7" s="1"/>
  <c r="T47" i="3"/>
  <c r="D72" i="3"/>
  <c r="E46" i="3"/>
  <c r="D42" i="1" s="1"/>
  <c r="E47" i="3"/>
  <c r="H72" i="3"/>
  <c r="I46" i="3"/>
  <c r="H42" i="1" s="1"/>
  <c r="I47" i="3"/>
  <c r="L72" i="3"/>
  <c r="M46" i="3"/>
  <c r="L42" i="1" s="1"/>
  <c r="M47" i="3"/>
  <c r="P72" i="3"/>
  <c r="Q46" i="3"/>
  <c r="P42" i="1" s="1"/>
  <c r="C17" i="7" s="1"/>
  <c r="Q47" i="3"/>
  <c r="K46" i="3"/>
  <c r="J42" i="1" s="1"/>
  <c r="K47" i="3"/>
  <c r="R72" i="3"/>
  <c r="S46" i="3"/>
  <c r="R42" i="1" s="1"/>
  <c r="C19" i="7" s="1"/>
  <c r="S47" i="3"/>
  <c r="C72" i="3"/>
  <c r="D46" i="3"/>
  <c r="C42" i="1" s="1"/>
  <c r="D47" i="3"/>
  <c r="G72" i="3"/>
  <c r="H46" i="3"/>
  <c r="G42" i="1" s="1"/>
  <c r="H47" i="3"/>
  <c r="O72" i="3"/>
  <c r="P46" i="3"/>
  <c r="O42" i="1" s="1"/>
  <c r="C16" i="7" s="1"/>
  <c r="P47" i="3"/>
  <c r="E72" i="3"/>
  <c r="F46" i="3"/>
  <c r="E42" i="1" s="1"/>
  <c r="F47" i="3"/>
  <c r="I72" i="3"/>
  <c r="J46" i="3"/>
  <c r="I42" i="1" s="1"/>
  <c r="J47" i="3"/>
  <c r="M72" i="3"/>
  <c r="N46" i="3"/>
  <c r="M42" i="1" s="1"/>
  <c r="N47" i="3"/>
  <c r="R46" i="3"/>
  <c r="Q42" i="1" s="1"/>
  <c r="C18" i="7" s="1"/>
  <c r="R47" i="3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58" i="3"/>
  <c r="AH82" i="3" s="1"/>
  <c r="AH28" i="3" s="1"/>
  <c r="AH118" i="3" s="1"/>
  <c r="X7" i="3"/>
  <c r="W10" i="2"/>
  <c r="V9" i="1"/>
  <c r="V44" i="11" s="1"/>
  <c r="V36" i="1"/>
  <c r="U45" i="2"/>
  <c r="I40" i="1"/>
  <c r="Q40" i="1"/>
  <c r="M18" i="7" s="1"/>
  <c r="E40" i="1"/>
  <c r="M40" i="1"/>
  <c r="U58" i="2"/>
  <c r="U70" i="2" s="1"/>
  <c r="C26" i="5" s="1"/>
  <c r="AE33" i="1"/>
  <c r="C94" i="2"/>
  <c r="G94" i="2"/>
  <c r="K94" i="2"/>
  <c r="O94" i="2"/>
  <c r="C40" i="1"/>
  <c r="G40" i="1"/>
  <c r="O40" i="1"/>
  <c r="M16" i="7" s="1"/>
  <c r="D83" i="1"/>
  <c r="H83" i="1"/>
  <c r="L83" i="1"/>
  <c r="P83" i="1"/>
  <c r="D85" i="1"/>
  <c r="H85" i="1"/>
  <c r="L85" i="1"/>
  <c r="P85" i="1"/>
  <c r="D87" i="1"/>
  <c r="H87" i="1"/>
  <c r="L87" i="1"/>
  <c r="P87" i="1"/>
  <c r="U82" i="2"/>
  <c r="D40" i="1"/>
  <c r="H40" i="1"/>
  <c r="H43" i="1" s="1"/>
  <c r="P40" i="1"/>
  <c r="M17" i="7" s="1"/>
  <c r="Z38" i="1"/>
  <c r="F40" i="1"/>
  <c r="J40" i="1"/>
  <c r="N40" i="1"/>
  <c r="R40" i="1"/>
  <c r="M19" i="7" s="1"/>
  <c r="V124" i="2"/>
  <c r="V112" i="2"/>
  <c r="D20" i="5"/>
  <c r="AF39" i="1"/>
  <c r="U13" i="1"/>
  <c r="U123" i="2"/>
  <c r="U111" i="2"/>
  <c r="C21" i="5"/>
  <c r="U30" i="2"/>
  <c r="U130" i="2" s="1"/>
  <c r="B40" i="1"/>
  <c r="V7" i="1"/>
  <c r="W125" i="2"/>
  <c r="W113" i="2"/>
  <c r="K40" i="1"/>
  <c r="V47" i="3"/>
  <c r="V69" i="1"/>
  <c r="F69" i="1"/>
  <c r="O102" i="1"/>
  <c r="G102" i="1"/>
  <c r="T91" i="1"/>
  <c r="T113" i="1"/>
  <c r="D91" i="1"/>
  <c r="D113" i="1"/>
  <c r="U69" i="1"/>
  <c r="Q69" i="1"/>
  <c r="M69" i="1"/>
  <c r="I69" i="1"/>
  <c r="E69" i="1"/>
  <c r="V102" i="1"/>
  <c r="R102" i="1"/>
  <c r="N102" i="1"/>
  <c r="J102" i="1"/>
  <c r="F102" i="1"/>
  <c r="B102" i="1"/>
  <c r="S91" i="1"/>
  <c r="S113" i="1"/>
  <c r="O91" i="1"/>
  <c r="O113" i="1"/>
  <c r="K91" i="1"/>
  <c r="K113" i="1"/>
  <c r="G91" i="1"/>
  <c r="G113" i="1"/>
  <c r="C91" i="1"/>
  <c r="C113" i="1"/>
  <c r="N69" i="1"/>
  <c r="S102" i="1"/>
  <c r="C102" i="1"/>
  <c r="L91" i="1"/>
  <c r="L113" i="1"/>
  <c r="T69" i="1"/>
  <c r="P69" i="1"/>
  <c r="L69" i="1"/>
  <c r="H69" i="1"/>
  <c r="D69" i="1"/>
  <c r="U102" i="1"/>
  <c r="Q102" i="1"/>
  <c r="M102" i="1"/>
  <c r="I102" i="1"/>
  <c r="E102" i="1"/>
  <c r="V91" i="1"/>
  <c r="V113" i="1"/>
  <c r="R91" i="1"/>
  <c r="R113" i="1"/>
  <c r="N91" i="1"/>
  <c r="N113" i="1"/>
  <c r="J91" i="1"/>
  <c r="J113" i="1"/>
  <c r="F91" i="1"/>
  <c r="F113" i="1"/>
  <c r="B91" i="1"/>
  <c r="B113" i="1"/>
  <c r="R69" i="1"/>
  <c r="J69" i="1"/>
  <c r="B69" i="1"/>
  <c r="K102" i="1"/>
  <c r="P91" i="1"/>
  <c r="P113" i="1"/>
  <c r="H91" i="1"/>
  <c r="H113" i="1"/>
  <c r="S69" i="1"/>
  <c r="O69" i="1"/>
  <c r="K69" i="1"/>
  <c r="G69" i="1"/>
  <c r="C69" i="1"/>
  <c r="T102" i="1"/>
  <c r="P102" i="1"/>
  <c r="L102" i="1"/>
  <c r="H102" i="1"/>
  <c r="D102" i="1"/>
  <c r="U91" i="1"/>
  <c r="U113" i="1"/>
  <c r="Q91" i="1"/>
  <c r="Q113" i="1"/>
  <c r="M91" i="1"/>
  <c r="M113" i="1"/>
  <c r="I91" i="1"/>
  <c r="I113" i="1"/>
  <c r="E91" i="1"/>
  <c r="E113" i="1"/>
  <c r="Z63" i="3"/>
  <c r="Z123" i="3" s="1"/>
  <c r="V63" i="3"/>
  <c r="V123" i="3" s="1"/>
  <c r="R63" i="3"/>
  <c r="R123" i="3" s="1"/>
  <c r="N63" i="3"/>
  <c r="J63" i="3"/>
  <c r="F63" i="3"/>
  <c r="D108" i="3"/>
  <c r="D120" i="3"/>
  <c r="H108" i="3"/>
  <c r="H120" i="3"/>
  <c r="L108" i="3"/>
  <c r="L120" i="3"/>
  <c r="P108" i="3"/>
  <c r="P120" i="3"/>
  <c r="E114" i="1"/>
  <c r="I114" i="1"/>
  <c r="M114" i="1"/>
  <c r="Q114" i="1"/>
  <c r="C115" i="1"/>
  <c r="G115" i="1"/>
  <c r="K115" i="1"/>
  <c r="O115" i="1"/>
  <c r="S115" i="1"/>
  <c r="E116" i="1"/>
  <c r="I116" i="1"/>
  <c r="M116" i="1"/>
  <c r="Q116" i="1"/>
  <c r="C117" i="1"/>
  <c r="G117" i="1"/>
  <c r="K117" i="1"/>
  <c r="O117" i="1"/>
  <c r="S117" i="1"/>
  <c r="E118" i="1"/>
  <c r="I118" i="1"/>
  <c r="M118" i="1"/>
  <c r="Q118" i="1"/>
  <c r="C119" i="1"/>
  <c r="G119" i="1"/>
  <c r="K119" i="1"/>
  <c r="O119" i="1"/>
  <c r="S119" i="1"/>
  <c r="E120" i="1"/>
  <c r="I120" i="1"/>
  <c r="M120" i="1"/>
  <c r="Q120" i="1"/>
  <c r="Y63" i="3"/>
  <c r="Y123" i="3" s="1"/>
  <c r="U63" i="3"/>
  <c r="U123" i="3" s="1"/>
  <c r="Q63" i="3"/>
  <c r="Q123" i="3" s="1"/>
  <c r="M63" i="3"/>
  <c r="I63" i="3"/>
  <c r="E63" i="3"/>
  <c r="E120" i="3"/>
  <c r="I120" i="3"/>
  <c r="M120" i="3"/>
  <c r="Q120" i="3"/>
  <c r="B114" i="1"/>
  <c r="F114" i="1"/>
  <c r="J114" i="1"/>
  <c r="N114" i="1"/>
  <c r="R114" i="1"/>
  <c r="D115" i="1"/>
  <c r="H115" i="1"/>
  <c r="L115" i="1"/>
  <c r="P115" i="1"/>
  <c r="B116" i="1"/>
  <c r="F116" i="1"/>
  <c r="J116" i="1"/>
  <c r="N116" i="1"/>
  <c r="R116" i="1"/>
  <c r="D117" i="1"/>
  <c r="H117" i="1"/>
  <c r="L117" i="1"/>
  <c r="P117" i="1"/>
  <c r="B118" i="1"/>
  <c r="F118" i="1"/>
  <c r="J118" i="1"/>
  <c r="N118" i="1"/>
  <c r="R118" i="1"/>
  <c r="D119" i="1"/>
  <c r="H119" i="1"/>
  <c r="L119" i="1"/>
  <c r="P119" i="1"/>
  <c r="B120" i="1"/>
  <c r="F120" i="1"/>
  <c r="J120" i="1"/>
  <c r="N120" i="1"/>
  <c r="R120" i="1"/>
  <c r="M108" i="3"/>
  <c r="T33" i="3"/>
  <c r="D33" i="3"/>
  <c r="F108" i="3"/>
  <c r="F120" i="3"/>
  <c r="J108" i="3"/>
  <c r="J120" i="3"/>
  <c r="N108" i="3"/>
  <c r="N120" i="3"/>
  <c r="R108" i="3"/>
  <c r="R120" i="3"/>
  <c r="C114" i="1"/>
  <c r="G114" i="1"/>
  <c r="K114" i="1"/>
  <c r="O114" i="1"/>
  <c r="S114" i="1"/>
  <c r="E115" i="1"/>
  <c r="I115" i="1"/>
  <c r="M115" i="1"/>
  <c r="Q115" i="1"/>
  <c r="C116" i="1"/>
  <c r="G116" i="1"/>
  <c r="K116" i="1"/>
  <c r="O116" i="1"/>
  <c r="S116" i="1"/>
  <c r="E117" i="1"/>
  <c r="I117" i="1"/>
  <c r="M117" i="1"/>
  <c r="Q117" i="1"/>
  <c r="C118" i="1"/>
  <c r="G118" i="1"/>
  <c r="K118" i="1"/>
  <c r="O118" i="1"/>
  <c r="S118" i="1"/>
  <c r="E119" i="1"/>
  <c r="I119" i="1"/>
  <c r="M119" i="1"/>
  <c r="Q119" i="1"/>
  <c r="C120" i="1"/>
  <c r="G120" i="1"/>
  <c r="K120" i="1"/>
  <c r="O120" i="1"/>
  <c r="S120" i="1"/>
  <c r="Q108" i="3"/>
  <c r="W63" i="3"/>
  <c r="W123" i="3" s="1"/>
  <c r="S63" i="3"/>
  <c r="S123" i="3" s="1"/>
  <c r="O63" i="3"/>
  <c r="O123" i="3" s="1"/>
  <c r="K63" i="3"/>
  <c r="G63" i="3"/>
  <c r="C63" i="3"/>
  <c r="C108" i="3"/>
  <c r="C120" i="3"/>
  <c r="G108" i="3"/>
  <c r="G120" i="3"/>
  <c r="K108" i="3"/>
  <c r="K120" i="3"/>
  <c r="O108" i="3"/>
  <c r="O120" i="3"/>
  <c r="S108" i="3"/>
  <c r="S120" i="3"/>
  <c r="D114" i="1"/>
  <c r="H114" i="1"/>
  <c r="L114" i="1"/>
  <c r="P114" i="1"/>
  <c r="B115" i="1"/>
  <c r="F115" i="1"/>
  <c r="J115" i="1"/>
  <c r="N115" i="1"/>
  <c r="R115" i="1"/>
  <c r="D116" i="1"/>
  <c r="H116" i="1"/>
  <c r="L116" i="1"/>
  <c r="P116" i="1"/>
  <c r="B117" i="1"/>
  <c r="F117" i="1"/>
  <c r="J117" i="1"/>
  <c r="N117" i="1"/>
  <c r="R117" i="1"/>
  <c r="D118" i="1"/>
  <c r="H118" i="1"/>
  <c r="L118" i="1"/>
  <c r="P118" i="1"/>
  <c r="B119" i="1"/>
  <c r="F119" i="1"/>
  <c r="J119" i="1"/>
  <c r="N119" i="1"/>
  <c r="R119" i="1"/>
  <c r="D120" i="1"/>
  <c r="H120" i="1"/>
  <c r="L120" i="1"/>
  <c r="P120" i="1"/>
  <c r="E108" i="3"/>
  <c r="D80" i="1"/>
  <c r="H80" i="1"/>
  <c r="L80" i="1"/>
  <c r="P80" i="1"/>
  <c r="T80" i="1"/>
  <c r="E80" i="1"/>
  <c r="I80" i="1"/>
  <c r="M80" i="1"/>
  <c r="Q80" i="1"/>
  <c r="U80" i="1"/>
  <c r="B80" i="1"/>
  <c r="F80" i="1"/>
  <c r="J80" i="1"/>
  <c r="N80" i="1"/>
  <c r="R80" i="1"/>
  <c r="V80" i="1"/>
  <c r="C80" i="1"/>
  <c r="G80" i="1"/>
  <c r="K80" i="1"/>
  <c r="O80" i="1"/>
  <c r="S80" i="1"/>
  <c r="F130" i="2"/>
  <c r="F118" i="2"/>
  <c r="J130" i="2"/>
  <c r="J118" i="2"/>
  <c r="C70" i="2"/>
  <c r="C106" i="2"/>
  <c r="C130" i="2"/>
  <c r="C118" i="2"/>
  <c r="G106" i="2"/>
  <c r="G130" i="2"/>
  <c r="G118" i="2"/>
  <c r="K106" i="2"/>
  <c r="K130" i="2"/>
  <c r="K118" i="2"/>
  <c r="O106" i="2"/>
  <c r="O130" i="2"/>
  <c r="O118" i="2"/>
  <c r="N130" i="2"/>
  <c r="N118" i="2"/>
  <c r="E94" i="2"/>
  <c r="I94" i="2"/>
  <c r="M94" i="2"/>
  <c r="D106" i="2"/>
  <c r="D130" i="2"/>
  <c r="D118" i="2"/>
  <c r="H106" i="2"/>
  <c r="H130" i="2"/>
  <c r="H118" i="2"/>
  <c r="L106" i="2"/>
  <c r="L130" i="2"/>
  <c r="L118" i="2"/>
  <c r="P106" i="2"/>
  <c r="P130" i="2"/>
  <c r="P118" i="2"/>
  <c r="S94" i="2"/>
  <c r="S118" i="2"/>
  <c r="R130" i="2"/>
  <c r="R118" i="2"/>
  <c r="S70" i="2"/>
  <c r="E130" i="2"/>
  <c r="E118" i="2"/>
  <c r="I130" i="2"/>
  <c r="I118" i="2"/>
  <c r="M130" i="2"/>
  <c r="M118" i="2"/>
  <c r="Q130" i="2"/>
  <c r="Q118" i="2"/>
  <c r="H94" i="2"/>
  <c r="L94" i="2"/>
  <c r="P94" i="2"/>
  <c r="C82" i="1"/>
  <c r="O82" i="1"/>
  <c r="O84" i="1"/>
  <c r="K82" i="1"/>
  <c r="S82" i="1"/>
  <c r="T106" i="2"/>
  <c r="T94" i="2"/>
  <c r="T70" i="2"/>
  <c r="D82" i="1"/>
  <c r="H82" i="1"/>
  <c r="L82" i="1"/>
  <c r="P82" i="1"/>
  <c r="D84" i="1"/>
  <c r="H84" i="1"/>
  <c r="L84" i="1"/>
  <c r="P84" i="1"/>
  <c r="D86" i="1"/>
  <c r="H86" i="1"/>
  <c r="L86" i="1"/>
  <c r="P86" i="1"/>
  <c r="S81" i="1"/>
  <c r="L40" i="1"/>
  <c r="E103" i="1"/>
  <c r="I103" i="1"/>
  <c r="M103" i="1"/>
  <c r="Q103" i="1"/>
  <c r="X63" i="3"/>
  <c r="X123" i="3" s="1"/>
  <c r="X51" i="3"/>
  <c r="T63" i="3"/>
  <c r="T123" i="3" s="1"/>
  <c r="T51" i="3"/>
  <c r="P63" i="3"/>
  <c r="P123" i="3" s="1"/>
  <c r="P51" i="3"/>
  <c r="L63" i="3"/>
  <c r="L51" i="3"/>
  <c r="H51" i="3"/>
  <c r="H63" i="3"/>
  <c r="D63" i="3"/>
  <c r="D51" i="3"/>
  <c r="P33" i="3"/>
  <c r="L33" i="3"/>
  <c r="X33" i="3"/>
  <c r="H33" i="3"/>
  <c r="K93" i="1"/>
  <c r="K104" i="1"/>
  <c r="E94" i="1"/>
  <c r="E105" i="1"/>
  <c r="Q94" i="1"/>
  <c r="Q105" i="1"/>
  <c r="K95" i="1"/>
  <c r="K106" i="1"/>
  <c r="E96" i="1"/>
  <c r="E107" i="1"/>
  <c r="Q96" i="1"/>
  <c r="Q107" i="1"/>
  <c r="G97" i="1"/>
  <c r="G108" i="1"/>
  <c r="O97" i="1"/>
  <c r="O108" i="1"/>
  <c r="I98" i="1"/>
  <c r="I109" i="1"/>
  <c r="W33" i="3"/>
  <c r="S33" i="3"/>
  <c r="O33" i="3"/>
  <c r="K33" i="3"/>
  <c r="G33" i="3"/>
  <c r="C33" i="3"/>
  <c r="W51" i="3"/>
  <c r="S51" i="3"/>
  <c r="O51" i="3"/>
  <c r="K51" i="3"/>
  <c r="G51" i="3"/>
  <c r="C51" i="3"/>
  <c r="B29" i="1"/>
  <c r="B103" i="1"/>
  <c r="F29" i="1"/>
  <c r="F103" i="1"/>
  <c r="J29" i="1"/>
  <c r="J103" i="1"/>
  <c r="N29" i="1"/>
  <c r="S15" i="7" s="1"/>
  <c r="N103" i="1"/>
  <c r="R29" i="1"/>
  <c r="R103" i="1"/>
  <c r="D93" i="1"/>
  <c r="D104" i="1"/>
  <c r="H93" i="1"/>
  <c r="H104" i="1"/>
  <c r="L93" i="1"/>
  <c r="L104" i="1"/>
  <c r="P93" i="1"/>
  <c r="P104" i="1"/>
  <c r="B105" i="1"/>
  <c r="F105" i="1"/>
  <c r="J105" i="1"/>
  <c r="N105" i="1"/>
  <c r="R105" i="1"/>
  <c r="D95" i="1"/>
  <c r="D106" i="1"/>
  <c r="H95" i="1"/>
  <c r="H106" i="1"/>
  <c r="L95" i="1"/>
  <c r="L106" i="1"/>
  <c r="P95" i="1"/>
  <c r="P106" i="1"/>
  <c r="B107" i="1"/>
  <c r="F107" i="1"/>
  <c r="J107" i="1"/>
  <c r="N107" i="1"/>
  <c r="R107" i="1"/>
  <c r="D97" i="1"/>
  <c r="D108" i="1"/>
  <c r="H97" i="1"/>
  <c r="H108" i="1"/>
  <c r="L97" i="1"/>
  <c r="L108" i="1"/>
  <c r="P97" i="1"/>
  <c r="P108" i="1"/>
  <c r="B109" i="1"/>
  <c r="F109" i="1"/>
  <c r="J109" i="1"/>
  <c r="N109" i="1"/>
  <c r="R109" i="1"/>
  <c r="N82" i="1"/>
  <c r="R82" i="1"/>
  <c r="N84" i="1"/>
  <c r="R84" i="1"/>
  <c r="N86" i="1"/>
  <c r="R86" i="1"/>
  <c r="C93" i="1"/>
  <c r="C104" i="1"/>
  <c r="O93" i="1"/>
  <c r="O104" i="1"/>
  <c r="M94" i="1"/>
  <c r="M105" i="1"/>
  <c r="C95" i="1"/>
  <c r="C106" i="1"/>
  <c r="O95" i="1"/>
  <c r="O106" i="1"/>
  <c r="M96" i="1"/>
  <c r="M107" i="1"/>
  <c r="K97" i="1"/>
  <c r="K108" i="1"/>
  <c r="E98" i="1"/>
  <c r="E109" i="1"/>
  <c r="Q98" i="1"/>
  <c r="Q109" i="1"/>
  <c r="Z33" i="3"/>
  <c r="V33" i="3"/>
  <c r="R33" i="3"/>
  <c r="N33" i="3"/>
  <c r="J33" i="3"/>
  <c r="F33" i="3"/>
  <c r="Z51" i="3"/>
  <c r="V51" i="3"/>
  <c r="R51" i="3"/>
  <c r="N51" i="3"/>
  <c r="J51" i="3"/>
  <c r="F51" i="3"/>
  <c r="C103" i="1"/>
  <c r="G103" i="1"/>
  <c r="K103" i="1"/>
  <c r="O103" i="1"/>
  <c r="S103" i="1"/>
  <c r="E93" i="1"/>
  <c r="E104" i="1"/>
  <c r="I93" i="1"/>
  <c r="I104" i="1"/>
  <c r="M93" i="1"/>
  <c r="M104" i="1"/>
  <c r="Q93" i="1"/>
  <c r="Q104" i="1"/>
  <c r="C94" i="1"/>
  <c r="C105" i="1"/>
  <c r="G94" i="1"/>
  <c r="G105" i="1"/>
  <c r="K94" i="1"/>
  <c r="K105" i="1"/>
  <c r="O94" i="1"/>
  <c r="O105" i="1"/>
  <c r="S94" i="1"/>
  <c r="S105" i="1"/>
  <c r="E95" i="1"/>
  <c r="E106" i="1"/>
  <c r="I95" i="1"/>
  <c r="I106" i="1"/>
  <c r="M95" i="1"/>
  <c r="M106" i="1"/>
  <c r="Q95" i="1"/>
  <c r="Q106" i="1"/>
  <c r="C96" i="1"/>
  <c r="C107" i="1"/>
  <c r="G96" i="1"/>
  <c r="G107" i="1"/>
  <c r="K96" i="1"/>
  <c r="K107" i="1"/>
  <c r="O96" i="1"/>
  <c r="O107" i="1"/>
  <c r="S96" i="1"/>
  <c r="S107" i="1"/>
  <c r="E97" i="1"/>
  <c r="E108" i="1"/>
  <c r="I97" i="1"/>
  <c r="I108" i="1"/>
  <c r="M97" i="1"/>
  <c r="M108" i="1"/>
  <c r="Q97" i="1"/>
  <c r="Q108" i="1"/>
  <c r="C98" i="1"/>
  <c r="C109" i="1"/>
  <c r="G98" i="1"/>
  <c r="G109" i="1"/>
  <c r="K98" i="1"/>
  <c r="K109" i="1"/>
  <c r="O98" i="1"/>
  <c r="O109" i="1"/>
  <c r="S98" i="1"/>
  <c r="S109" i="1"/>
  <c r="G93" i="1"/>
  <c r="G104" i="1"/>
  <c r="S93" i="1"/>
  <c r="S104" i="1"/>
  <c r="I94" i="1"/>
  <c r="I105" i="1"/>
  <c r="G95" i="1"/>
  <c r="G106" i="1"/>
  <c r="S95" i="1"/>
  <c r="S106" i="1"/>
  <c r="I96" i="1"/>
  <c r="I107" i="1"/>
  <c r="C97" i="1"/>
  <c r="C108" i="1"/>
  <c r="S97" i="1"/>
  <c r="S108" i="1"/>
  <c r="M98" i="1"/>
  <c r="M109" i="1"/>
  <c r="Y33" i="3"/>
  <c r="U33" i="3"/>
  <c r="Q33" i="3"/>
  <c r="M33" i="3"/>
  <c r="I33" i="3"/>
  <c r="E33" i="3"/>
  <c r="Y51" i="3"/>
  <c r="U51" i="3"/>
  <c r="Q51" i="3"/>
  <c r="M51" i="3"/>
  <c r="I51" i="3"/>
  <c r="E51" i="3"/>
  <c r="C81" i="1"/>
  <c r="G81" i="1"/>
  <c r="K81" i="1"/>
  <c r="G83" i="1"/>
  <c r="O83" i="1"/>
  <c r="G85" i="1"/>
  <c r="D103" i="1"/>
  <c r="H103" i="1"/>
  <c r="L103" i="1"/>
  <c r="P103" i="1"/>
  <c r="B104" i="1"/>
  <c r="F104" i="1"/>
  <c r="J104" i="1"/>
  <c r="N104" i="1"/>
  <c r="R104" i="1"/>
  <c r="D94" i="1"/>
  <c r="D105" i="1"/>
  <c r="H94" i="1"/>
  <c r="H105" i="1"/>
  <c r="L94" i="1"/>
  <c r="L105" i="1"/>
  <c r="P94" i="1"/>
  <c r="P105" i="1"/>
  <c r="B106" i="1"/>
  <c r="F106" i="1"/>
  <c r="J106" i="1"/>
  <c r="N106" i="1"/>
  <c r="R106" i="1"/>
  <c r="D96" i="1"/>
  <c r="D107" i="1"/>
  <c r="H96" i="1"/>
  <c r="H107" i="1"/>
  <c r="L96" i="1"/>
  <c r="L107" i="1"/>
  <c r="P96" i="1"/>
  <c r="P107" i="1"/>
  <c r="B108" i="1"/>
  <c r="F108" i="1"/>
  <c r="J108" i="1"/>
  <c r="N108" i="1"/>
  <c r="R108" i="1"/>
  <c r="D98" i="1"/>
  <c r="D109" i="1"/>
  <c r="H98" i="1"/>
  <c r="H109" i="1"/>
  <c r="L98" i="1"/>
  <c r="L109" i="1"/>
  <c r="P98" i="1"/>
  <c r="P109" i="1"/>
  <c r="N81" i="1"/>
  <c r="R81" i="1"/>
  <c r="N83" i="1"/>
  <c r="R83" i="1"/>
  <c r="N85" i="1"/>
  <c r="N87" i="1"/>
  <c r="T40" i="1"/>
  <c r="M21" i="7" s="1"/>
  <c r="T72" i="3"/>
  <c r="S40" i="1"/>
  <c r="C96" i="3"/>
  <c r="R77" i="1"/>
  <c r="Q19" i="7" s="1"/>
  <c r="G96" i="3"/>
  <c r="K96" i="3"/>
  <c r="O96" i="3"/>
  <c r="F94" i="2"/>
  <c r="J94" i="2"/>
  <c r="N94" i="2"/>
  <c r="R94" i="2"/>
  <c r="B93" i="1"/>
  <c r="F93" i="1"/>
  <c r="N93" i="1"/>
  <c r="R93" i="1"/>
  <c r="F94" i="1"/>
  <c r="J94" i="1"/>
  <c r="N94" i="1"/>
  <c r="R94" i="1"/>
  <c r="B95" i="1"/>
  <c r="F95" i="1"/>
  <c r="N95" i="1"/>
  <c r="R95" i="1"/>
  <c r="F96" i="1"/>
  <c r="J96" i="1"/>
  <c r="N96" i="1"/>
  <c r="B97" i="1"/>
  <c r="F97" i="1"/>
  <c r="J97" i="1"/>
  <c r="N97" i="1"/>
  <c r="R97" i="1"/>
  <c r="F98" i="1"/>
  <c r="J98" i="1"/>
  <c r="N98" i="1"/>
  <c r="D94" i="2"/>
  <c r="G77" i="1"/>
  <c r="K77" i="1"/>
  <c r="J86" i="1"/>
  <c r="E106" i="2"/>
  <c r="I106" i="2"/>
  <c r="M106" i="2"/>
  <c r="Q106" i="2"/>
  <c r="F106" i="2"/>
  <c r="J106" i="2"/>
  <c r="N106" i="2"/>
  <c r="R106" i="2"/>
  <c r="R96" i="1"/>
  <c r="B98" i="1"/>
  <c r="R98" i="1"/>
  <c r="B92" i="1"/>
  <c r="Q72" i="3"/>
  <c r="Q94" i="2"/>
  <c r="F72" i="3"/>
  <c r="J72" i="3"/>
  <c r="N72" i="3"/>
  <c r="J81" i="1"/>
  <c r="F82" i="1"/>
  <c r="F83" i="1"/>
  <c r="F84" i="1"/>
  <c r="J84" i="1"/>
  <c r="F85" i="1"/>
  <c r="J85" i="1"/>
  <c r="B86" i="1"/>
  <c r="F86" i="1"/>
  <c r="F87" i="1"/>
  <c r="J87" i="1"/>
  <c r="E70" i="2"/>
  <c r="I70" i="2"/>
  <c r="M70" i="2"/>
  <c r="F81" i="1"/>
  <c r="B82" i="1"/>
  <c r="B83" i="1"/>
  <c r="B84" i="1"/>
  <c r="B81" i="1"/>
  <c r="J82" i="1"/>
  <c r="J83" i="1"/>
  <c r="B85" i="1"/>
  <c r="G70" i="2"/>
  <c r="K70" i="2"/>
  <c r="H59" i="1"/>
  <c r="D55" i="1"/>
  <c r="D81" i="1"/>
  <c r="L55" i="1"/>
  <c r="L81" i="1"/>
  <c r="P60" i="1"/>
  <c r="P62" i="1"/>
  <c r="P64" i="1"/>
  <c r="E55" i="1"/>
  <c r="E81" i="1"/>
  <c r="I55" i="1"/>
  <c r="I81" i="1"/>
  <c r="I59" i="1"/>
  <c r="M55" i="1"/>
  <c r="M81" i="1"/>
  <c r="M59" i="1"/>
  <c r="Q55" i="1"/>
  <c r="N18" i="7" s="1"/>
  <c r="Q81" i="1"/>
  <c r="Q59" i="1"/>
  <c r="E82" i="1"/>
  <c r="E60" i="1"/>
  <c r="I82" i="1"/>
  <c r="I60" i="1"/>
  <c r="M82" i="1"/>
  <c r="M60" i="1"/>
  <c r="Q82" i="1"/>
  <c r="Q60" i="1"/>
  <c r="E83" i="1"/>
  <c r="E61" i="1"/>
  <c r="I83" i="1"/>
  <c r="I61" i="1"/>
  <c r="M83" i="1"/>
  <c r="M61" i="1"/>
  <c r="Q83" i="1"/>
  <c r="Q61" i="1"/>
  <c r="E84" i="1"/>
  <c r="E62" i="1"/>
  <c r="I84" i="1"/>
  <c r="I62" i="1"/>
  <c r="M84" i="1"/>
  <c r="M62" i="1"/>
  <c r="Q84" i="1"/>
  <c r="Q62" i="1"/>
  <c r="E85" i="1"/>
  <c r="E63" i="1"/>
  <c r="I85" i="1"/>
  <c r="I63" i="1"/>
  <c r="M85" i="1"/>
  <c r="M63" i="1"/>
  <c r="Q85" i="1"/>
  <c r="Q63" i="1"/>
  <c r="E86" i="1"/>
  <c r="E64" i="1"/>
  <c r="I86" i="1"/>
  <c r="I64" i="1"/>
  <c r="M86" i="1"/>
  <c r="M64" i="1"/>
  <c r="Q86" i="1"/>
  <c r="Q64" i="1"/>
  <c r="E87" i="1"/>
  <c r="E65" i="1"/>
  <c r="I87" i="1"/>
  <c r="I65" i="1"/>
  <c r="M87" i="1"/>
  <c r="M65" i="1"/>
  <c r="Q87" i="1"/>
  <c r="Q65" i="1"/>
  <c r="L59" i="1"/>
  <c r="D60" i="1"/>
  <c r="L61" i="1"/>
  <c r="D62" i="1"/>
  <c r="L63" i="1"/>
  <c r="D64" i="1"/>
  <c r="L65" i="1"/>
  <c r="C29" i="1"/>
  <c r="C92" i="1"/>
  <c r="G29" i="1"/>
  <c r="G92" i="1"/>
  <c r="K29" i="1"/>
  <c r="K92" i="1"/>
  <c r="O29" i="1"/>
  <c r="O92" i="1"/>
  <c r="S29" i="1"/>
  <c r="S20" i="7" s="1"/>
  <c r="S92" i="1"/>
  <c r="B87" i="1"/>
  <c r="R92" i="1"/>
  <c r="J95" i="1"/>
  <c r="P55" i="1"/>
  <c r="N17" i="7" s="1"/>
  <c r="P81" i="1"/>
  <c r="H65" i="1"/>
  <c r="B55" i="1"/>
  <c r="B59" i="1"/>
  <c r="F55" i="1"/>
  <c r="F59" i="1"/>
  <c r="J55" i="1"/>
  <c r="J59" i="1"/>
  <c r="N55" i="1"/>
  <c r="N59" i="1"/>
  <c r="R55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D59" i="1"/>
  <c r="P59" i="1"/>
  <c r="H60" i="1"/>
  <c r="P61" i="1"/>
  <c r="H62" i="1"/>
  <c r="P63" i="1"/>
  <c r="H64" i="1"/>
  <c r="P65" i="1"/>
  <c r="R87" i="1"/>
  <c r="J93" i="1"/>
  <c r="B96" i="1"/>
  <c r="H55" i="1"/>
  <c r="H81" i="1"/>
  <c r="H61" i="1"/>
  <c r="H63" i="1"/>
  <c r="C55" i="1"/>
  <c r="C59" i="1"/>
  <c r="G55" i="1"/>
  <c r="G59" i="1"/>
  <c r="K55" i="1"/>
  <c r="K59" i="1"/>
  <c r="O55" i="1"/>
  <c r="N16" i="7" s="1"/>
  <c r="O59" i="1"/>
  <c r="S55" i="1"/>
  <c r="N20" i="7" s="1"/>
  <c r="S59" i="1"/>
  <c r="C60" i="1"/>
  <c r="G60" i="1"/>
  <c r="K60" i="1"/>
  <c r="O60" i="1"/>
  <c r="S60" i="1"/>
  <c r="C61" i="1"/>
  <c r="C83" i="1"/>
  <c r="G61" i="1"/>
  <c r="K61" i="1"/>
  <c r="K83" i="1"/>
  <c r="O61" i="1"/>
  <c r="S61" i="1"/>
  <c r="S83" i="1"/>
  <c r="C62" i="1"/>
  <c r="C84" i="1"/>
  <c r="G62" i="1"/>
  <c r="K62" i="1"/>
  <c r="K84" i="1"/>
  <c r="O62" i="1"/>
  <c r="S62" i="1"/>
  <c r="S84" i="1"/>
  <c r="C63" i="1"/>
  <c r="C85" i="1"/>
  <c r="G63" i="1"/>
  <c r="K63" i="1"/>
  <c r="K85" i="1"/>
  <c r="O85" i="1"/>
  <c r="O63" i="1"/>
  <c r="S85" i="1"/>
  <c r="S63" i="1"/>
  <c r="C86" i="1"/>
  <c r="C64" i="1"/>
  <c r="G86" i="1"/>
  <c r="G64" i="1"/>
  <c r="K86" i="1"/>
  <c r="K64" i="1"/>
  <c r="O86" i="1"/>
  <c r="O64" i="1"/>
  <c r="S86" i="1"/>
  <c r="S64" i="1"/>
  <c r="C87" i="1"/>
  <c r="C65" i="1"/>
  <c r="G87" i="1"/>
  <c r="G65" i="1"/>
  <c r="K87" i="1"/>
  <c r="K65" i="1"/>
  <c r="O87" i="1"/>
  <c r="O65" i="1"/>
  <c r="S87" i="1"/>
  <c r="S65" i="1"/>
  <c r="E59" i="1"/>
  <c r="L60" i="1"/>
  <c r="D61" i="1"/>
  <c r="L62" i="1"/>
  <c r="D63" i="1"/>
  <c r="L64" i="1"/>
  <c r="D65" i="1"/>
  <c r="O81" i="1"/>
  <c r="G82" i="1"/>
  <c r="G84" i="1"/>
  <c r="R85" i="1"/>
  <c r="B94" i="1"/>
  <c r="D29" i="1"/>
  <c r="D92" i="1"/>
  <c r="H29" i="1"/>
  <c r="H92" i="1"/>
  <c r="L29" i="1"/>
  <c r="L92" i="1"/>
  <c r="P29" i="1"/>
  <c r="P92" i="1"/>
  <c r="F92" i="1"/>
  <c r="E29" i="1"/>
  <c r="E92" i="1"/>
  <c r="I29" i="1"/>
  <c r="I92" i="1"/>
  <c r="M29" i="1"/>
  <c r="M92" i="1"/>
  <c r="Q29" i="1"/>
  <c r="Q92" i="1"/>
  <c r="J92" i="1"/>
  <c r="N92" i="1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W85" i="2"/>
  <c r="X85" i="2"/>
  <c r="Y85" i="2"/>
  <c r="Z85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X10" i="3" l="1"/>
  <c r="X17" i="3"/>
  <c r="G43" i="1"/>
  <c r="G44" i="1" s="1"/>
  <c r="M43" i="1"/>
  <c r="M44" i="1" s="1"/>
  <c r="E43" i="1"/>
  <c r="E44" i="1" s="1"/>
  <c r="AH103" i="2"/>
  <c r="AI103" i="2" s="1"/>
  <c r="AJ103" i="2" s="1"/>
  <c r="AK103" i="2" s="1"/>
  <c r="AL103" i="2" s="1"/>
  <c r="AH100" i="2"/>
  <c r="AI100" i="2" s="1"/>
  <c r="AJ100" i="2" s="1"/>
  <c r="AK100" i="2" s="1"/>
  <c r="AL100" i="2" s="1"/>
  <c r="AH99" i="2"/>
  <c r="AI99" i="2" s="1"/>
  <c r="AJ99" i="2" s="1"/>
  <c r="AK99" i="2" s="1"/>
  <c r="AL99" i="2" s="1"/>
  <c r="E121" i="1"/>
  <c r="P43" i="1"/>
  <c r="P44" i="1" s="1"/>
  <c r="K17" i="7" s="1"/>
  <c r="H44" i="1"/>
  <c r="AH102" i="2"/>
  <c r="AI102" i="2" s="1"/>
  <c r="AJ102" i="2" s="1"/>
  <c r="AK102" i="2" s="1"/>
  <c r="AL102" i="2" s="1"/>
  <c r="AH101" i="2"/>
  <c r="AI101" i="2" s="1"/>
  <c r="AJ101" i="2" s="1"/>
  <c r="AK101" i="2" s="1"/>
  <c r="AL101" i="2" s="1"/>
  <c r="B66" i="1"/>
  <c r="Q43" i="1"/>
  <c r="Q44" i="1" s="1"/>
  <c r="K18" i="7" s="1"/>
  <c r="R43" i="1"/>
  <c r="J19" i="7" s="1"/>
  <c r="I121" i="1"/>
  <c r="C35" i="9"/>
  <c r="C39" i="9" s="1"/>
  <c r="E24" i="8" s="1"/>
  <c r="C121" i="1"/>
  <c r="D121" i="1"/>
  <c r="C43" i="1"/>
  <c r="C44" i="1" s="1"/>
  <c r="I43" i="1"/>
  <c r="I44" i="1" s="1"/>
  <c r="Y7" i="3"/>
  <c r="Y17" i="3" s="1"/>
  <c r="U94" i="2"/>
  <c r="C27" i="5" s="1"/>
  <c r="M121" i="1"/>
  <c r="F43" i="1"/>
  <c r="F44" i="1" s="1"/>
  <c r="N43" i="1"/>
  <c r="N44" i="1" s="1"/>
  <c r="K15" i="7" s="1"/>
  <c r="F66" i="1"/>
  <c r="G121" i="1"/>
  <c r="H121" i="1"/>
  <c r="AH34" i="2"/>
  <c r="AF33" i="1"/>
  <c r="K43" i="1"/>
  <c r="K44" i="1" s="1"/>
  <c r="D43" i="1"/>
  <c r="D44" i="1" s="1"/>
  <c r="F22" i="7"/>
  <c r="U12" i="1"/>
  <c r="G22" i="7" s="1"/>
  <c r="N66" i="1"/>
  <c r="O15" i="7" s="1"/>
  <c r="N15" i="7"/>
  <c r="O121" i="1"/>
  <c r="U16" i="7" s="1"/>
  <c r="S16" i="7"/>
  <c r="S43" i="1"/>
  <c r="M20" i="7"/>
  <c r="J43" i="1"/>
  <c r="J44" i="1" s="1"/>
  <c r="C22" i="5"/>
  <c r="U15" i="1"/>
  <c r="Q121" i="1"/>
  <c r="U18" i="7" s="1"/>
  <c r="S18" i="7"/>
  <c r="P121" i="1"/>
  <c r="U17" i="7" s="1"/>
  <c r="S17" i="7"/>
  <c r="X126" i="2"/>
  <c r="X114" i="2"/>
  <c r="U118" i="2"/>
  <c r="AF54" i="1"/>
  <c r="AF65" i="1" s="1"/>
  <c r="X7" i="2"/>
  <c r="V10" i="1"/>
  <c r="R66" i="1"/>
  <c r="O19" i="7" s="1"/>
  <c r="N19" i="7"/>
  <c r="J66" i="1"/>
  <c r="K121" i="1"/>
  <c r="R121" i="1"/>
  <c r="U19" i="7" s="1"/>
  <c r="S19" i="7"/>
  <c r="O43" i="1"/>
  <c r="M15" i="7"/>
  <c r="T43" i="1"/>
  <c r="L43" i="1"/>
  <c r="L44" i="1" s="1"/>
  <c r="S121" i="1"/>
  <c r="U20" i="7" s="1"/>
  <c r="L121" i="1"/>
  <c r="Q75" i="3"/>
  <c r="B99" i="1"/>
  <c r="B121" i="1"/>
  <c r="G75" i="3"/>
  <c r="W75" i="3"/>
  <c r="X75" i="3"/>
  <c r="D99" i="3"/>
  <c r="L99" i="3"/>
  <c r="T99" i="3"/>
  <c r="C99" i="3"/>
  <c r="K99" i="3"/>
  <c r="S99" i="3"/>
  <c r="I99" i="3"/>
  <c r="Q99" i="3"/>
  <c r="Y99" i="3"/>
  <c r="E75" i="3"/>
  <c r="U75" i="3"/>
  <c r="R75" i="3"/>
  <c r="K75" i="3"/>
  <c r="L75" i="3"/>
  <c r="H99" i="3"/>
  <c r="D75" i="3"/>
  <c r="F99" i="3"/>
  <c r="N99" i="3"/>
  <c r="V99" i="3"/>
  <c r="N75" i="3"/>
  <c r="J99" i="1"/>
  <c r="J121" i="1"/>
  <c r="I75" i="3"/>
  <c r="Y75" i="3"/>
  <c r="F75" i="3"/>
  <c r="V75" i="3"/>
  <c r="N99" i="1"/>
  <c r="R15" i="7" s="1"/>
  <c r="N121" i="1"/>
  <c r="U15" i="7" s="1"/>
  <c r="F99" i="1"/>
  <c r="F121" i="1"/>
  <c r="O75" i="3"/>
  <c r="P75" i="3"/>
  <c r="P99" i="3"/>
  <c r="X99" i="3"/>
  <c r="G99" i="3"/>
  <c r="O99" i="3"/>
  <c r="W99" i="3"/>
  <c r="E99" i="3"/>
  <c r="M99" i="3"/>
  <c r="U99" i="3"/>
  <c r="M75" i="3"/>
  <c r="J75" i="3"/>
  <c r="Z75" i="3"/>
  <c r="C75" i="3"/>
  <c r="S75" i="3"/>
  <c r="H75" i="3"/>
  <c r="T75" i="3"/>
  <c r="J99" i="3"/>
  <c r="R99" i="3"/>
  <c r="Z99" i="3"/>
  <c r="S109" i="2"/>
  <c r="G109" i="2"/>
  <c r="W121" i="2"/>
  <c r="O121" i="2"/>
  <c r="G121" i="2"/>
  <c r="Z109" i="2"/>
  <c r="V109" i="2"/>
  <c r="R109" i="2"/>
  <c r="N109" i="2"/>
  <c r="J109" i="2"/>
  <c r="F109" i="2"/>
  <c r="Z121" i="2"/>
  <c r="V121" i="2"/>
  <c r="R121" i="2"/>
  <c r="N121" i="2"/>
  <c r="J121" i="2"/>
  <c r="F121" i="2"/>
  <c r="W109" i="2"/>
  <c r="O109" i="2"/>
  <c r="C109" i="2"/>
  <c r="K121" i="2"/>
  <c r="C121" i="2"/>
  <c r="Y109" i="2"/>
  <c r="U109" i="2"/>
  <c r="M109" i="2"/>
  <c r="E109" i="2"/>
  <c r="U121" i="2"/>
  <c r="M121" i="2"/>
  <c r="E121" i="2"/>
  <c r="R99" i="1"/>
  <c r="R19" i="7" s="1"/>
  <c r="K109" i="2"/>
  <c r="S121" i="2"/>
  <c r="Q109" i="2"/>
  <c r="I109" i="2"/>
  <c r="Y121" i="2"/>
  <c r="Q121" i="2"/>
  <c r="I121" i="2"/>
  <c r="X109" i="2"/>
  <c r="T109" i="2"/>
  <c r="P109" i="2"/>
  <c r="L109" i="2"/>
  <c r="H109" i="2"/>
  <c r="D109" i="2"/>
  <c r="X121" i="2"/>
  <c r="T121" i="2"/>
  <c r="P121" i="2"/>
  <c r="L121" i="2"/>
  <c r="H121" i="2"/>
  <c r="D121" i="2"/>
  <c r="U111" i="3"/>
  <c r="U87" i="3"/>
  <c r="K111" i="3"/>
  <c r="K87" i="3"/>
  <c r="D111" i="3"/>
  <c r="D87" i="3"/>
  <c r="L111" i="3"/>
  <c r="L87" i="3"/>
  <c r="T111" i="3"/>
  <c r="T87" i="3"/>
  <c r="P99" i="1"/>
  <c r="R17" i="7" s="1"/>
  <c r="P110" i="1"/>
  <c r="T17" i="7" s="1"/>
  <c r="H99" i="1"/>
  <c r="H110" i="1"/>
  <c r="J88" i="1"/>
  <c r="B88" i="1"/>
  <c r="R88" i="1"/>
  <c r="P19" i="7" s="1"/>
  <c r="S99" i="1"/>
  <c r="R20" i="7" s="1"/>
  <c r="S110" i="1"/>
  <c r="T20" i="7" s="1"/>
  <c r="K110" i="1"/>
  <c r="C99" i="1"/>
  <c r="C110" i="1"/>
  <c r="I111" i="3"/>
  <c r="I87" i="3"/>
  <c r="Y111" i="3"/>
  <c r="Y87" i="3"/>
  <c r="F111" i="3"/>
  <c r="F87" i="3"/>
  <c r="V111" i="3"/>
  <c r="V87" i="3"/>
  <c r="R110" i="1"/>
  <c r="T19" i="7" s="1"/>
  <c r="J110" i="1"/>
  <c r="B110" i="1"/>
  <c r="O111" i="3"/>
  <c r="O87" i="3"/>
  <c r="Q99" i="1"/>
  <c r="R18" i="7" s="1"/>
  <c r="Q110" i="1"/>
  <c r="T18" i="7" s="1"/>
  <c r="M99" i="1"/>
  <c r="M110" i="1"/>
  <c r="M111" i="3"/>
  <c r="M87" i="3"/>
  <c r="J111" i="3"/>
  <c r="J87" i="3"/>
  <c r="Z111" i="3"/>
  <c r="Z87" i="3"/>
  <c r="C111" i="3"/>
  <c r="C87" i="3"/>
  <c r="S111" i="3"/>
  <c r="S87" i="3"/>
  <c r="P111" i="3"/>
  <c r="P87" i="3"/>
  <c r="X111" i="3"/>
  <c r="X87" i="3"/>
  <c r="I99" i="1"/>
  <c r="I110" i="1"/>
  <c r="E111" i="3"/>
  <c r="E87" i="3"/>
  <c r="R111" i="3"/>
  <c r="R87" i="3"/>
  <c r="E99" i="1"/>
  <c r="E110" i="1"/>
  <c r="L99" i="1"/>
  <c r="L110" i="1"/>
  <c r="D99" i="1"/>
  <c r="D110" i="1"/>
  <c r="O99" i="1"/>
  <c r="R16" i="7" s="1"/>
  <c r="O110" i="1"/>
  <c r="T16" i="7" s="1"/>
  <c r="G110" i="1"/>
  <c r="Q111" i="3"/>
  <c r="Q87" i="3"/>
  <c r="N111" i="3"/>
  <c r="N87" i="3"/>
  <c r="N110" i="1"/>
  <c r="T15" i="7" s="1"/>
  <c r="F110" i="1"/>
  <c r="G111" i="3"/>
  <c r="G87" i="3"/>
  <c r="W111" i="3"/>
  <c r="W87" i="3"/>
  <c r="H111" i="3"/>
  <c r="H87" i="3"/>
  <c r="G99" i="1"/>
  <c r="K99" i="1"/>
  <c r="S88" i="1"/>
  <c r="P20" i="7" s="1"/>
  <c r="S66" i="1"/>
  <c r="O20" i="7" s="1"/>
  <c r="P88" i="1"/>
  <c r="P17" i="7" s="1"/>
  <c r="P66" i="1"/>
  <c r="O17" i="7" s="1"/>
  <c r="I88" i="1"/>
  <c r="I66" i="1"/>
  <c r="F88" i="1"/>
  <c r="L88" i="1"/>
  <c r="L66" i="1"/>
  <c r="C88" i="1"/>
  <c r="C66" i="1"/>
  <c r="O88" i="1"/>
  <c r="P16" i="7" s="1"/>
  <c r="O66" i="1"/>
  <c r="O16" i="7" s="1"/>
  <c r="G88" i="1"/>
  <c r="G66" i="1"/>
  <c r="M88" i="1"/>
  <c r="M66" i="1"/>
  <c r="K88" i="1"/>
  <c r="K66" i="1"/>
  <c r="H88" i="1"/>
  <c r="H66" i="1"/>
  <c r="N88" i="1"/>
  <c r="P15" i="7" s="1"/>
  <c r="Q88" i="1"/>
  <c r="P18" i="7" s="1"/>
  <c r="Q66" i="1"/>
  <c r="O18" i="7" s="1"/>
  <c r="E88" i="1"/>
  <c r="E66" i="1"/>
  <c r="D88" i="1"/>
  <c r="D66" i="1"/>
  <c r="R44" i="1" l="1"/>
  <c r="K19" i="7" s="1"/>
  <c r="AM103" i="2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M101" i="2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M102" i="2"/>
  <c r="J17" i="7"/>
  <c r="AA116" i="2"/>
  <c r="AA128" i="2"/>
  <c r="J18" i="7"/>
  <c r="AA110" i="2"/>
  <c r="AA122" i="2"/>
  <c r="AM99" i="2"/>
  <c r="AM100" i="2"/>
  <c r="AI58" i="3"/>
  <c r="AI82" i="3" s="1"/>
  <c r="AI28" i="3" s="1"/>
  <c r="AI118" i="3" s="1"/>
  <c r="V11" i="1"/>
  <c r="V58" i="11"/>
  <c r="J15" i="7"/>
  <c r="C43" i="9"/>
  <c r="C17" i="9"/>
  <c r="C15" i="9" s="1"/>
  <c r="C42" i="9"/>
  <c r="C40" i="9"/>
  <c r="C45" i="9"/>
  <c r="C44" i="9"/>
  <c r="C41" i="9"/>
  <c r="W42" i="3"/>
  <c r="X46" i="3" s="1"/>
  <c r="Y10" i="3"/>
  <c r="AH50" i="2"/>
  <c r="AI34" i="2"/>
  <c r="AG33" i="1"/>
  <c r="AF48" i="1"/>
  <c r="AF59" i="1" s="1"/>
  <c r="AF76" i="1"/>
  <c r="AF87" i="1" s="1"/>
  <c r="J20" i="7"/>
  <c r="S44" i="1"/>
  <c r="K20" i="7" s="1"/>
  <c r="V42" i="2"/>
  <c r="V45" i="2" s="1"/>
  <c r="U34" i="1"/>
  <c r="J16" i="7"/>
  <c r="O44" i="1"/>
  <c r="K16" i="7" s="1"/>
  <c r="C23" i="5"/>
  <c r="W9" i="1"/>
  <c r="W44" i="11" s="1"/>
  <c r="W14" i="2"/>
  <c r="E22" i="7"/>
  <c r="U14" i="1"/>
  <c r="H22" i="7" s="1"/>
  <c r="J21" i="7"/>
  <c r="T44" i="1"/>
  <c r="K21" i="7" s="1"/>
  <c r="U106" i="2"/>
  <c r="C28" i="5" s="1"/>
  <c r="T52" i="1"/>
  <c r="W52" i="1"/>
  <c r="X53" i="1"/>
  <c r="W54" i="1"/>
  <c r="V54" i="1"/>
  <c r="T54" i="1"/>
  <c r="T49" i="1"/>
  <c r="V52" i="1"/>
  <c r="V48" i="1"/>
  <c r="U52" i="1"/>
  <c r="T50" i="1"/>
  <c r="Y54" i="1"/>
  <c r="V53" i="1"/>
  <c r="W48" i="1"/>
  <c r="V51" i="1"/>
  <c r="W53" i="1"/>
  <c r="U54" i="1"/>
  <c r="U53" i="1"/>
  <c r="AN102" i="2" l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N100" i="2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1" i="2"/>
  <c r="AN99" i="2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B116" i="2"/>
  <c r="AB128" i="2"/>
  <c r="AY103" i="2"/>
  <c r="AB110" i="2"/>
  <c r="AB122" i="2"/>
  <c r="AJ58" i="3"/>
  <c r="AJ82" i="3" s="1"/>
  <c r="AJ28" i="3" s="1"/>
  <c r="AJ118" i="3" s="1"/>
  <c r="L23" i="7"/>
  <c r="V22" i="11"/>
  <c r="V55" i="11"/>
  <c r="V54" i="11"/>
  <c r="V57" i="11"/>
  <c r="V53" i="11"/>
  <c r="V56" i="11"/>
  <c r="X60" i="3"/>
  <c r="X42" i="3"/>
  <c r="W47" i="3"/>
  <c r="AF70" i="1"/>
  <c r="AF81" i="1" s="1"/>
  <c r="AI50" i="2"/>
  <c r="AJ34" i="2"/>
  <c r="AH33" i="1"/>
  <c r="AH74" i="2"/>
  <c r="AG48" i="1"/>
  <c r="AG59" i="1" s="1"/>
  <c r="I22" i="7"/>
  <c r="U40" i="1"/>
  <c r="U43" i="1" s="1"/>
  <c r="AH56" i="2"/>
  <c r="AG39" i="1"/>
  <c r="W44" i="2"/>
  <c r="V42" i="1" s="1"/>
  <c r="C23" i="7" s="1"/>
  <c r="X10" i="2"/>
  <c r="W10" i="1" s="1"/>
  <c r="W58" i="11" s="1"/>
  <c r="W7" i="1"/>
  <c r="V35" i="1"/>
  <c r="AA38" i="1"/>
  <c r="X37" i="1"/>
  <c r="V58" i="2"/>
  <c r="V13" i="1"/>
  <c r="W36" i="1"/>
  <c r="AA115" i="2"/>
  <c r="AA127" i="2"/>
  <c r="T61" i="1"/>
  <c r="U63" i="1"/>
  <c r="V59" i="1"/>
  <c r="V62" i="1"/>
  <c r="T48" i="1"/>
  <c r="T51" i="1"/>
  <c r="X48" i="1"/>
  <c r="V64" i="1"/>
  <c r="V63" i="1"/>
  <c r="T65" i="1"/>
  <c r="U65" i="1"/>
  <c r="U48" i="1"/>
  <c r="U50" i="1"/>
  <c r="V65" i="1"/>
  <c r="X64" i="1"/>
  <c r="Y65" i="1"/>
  <c r="T63" i="1"/>
  <c r="U64" i="1"/>
  <c r="U49" i="1"/>
  <c r="V60" i="3"/>
  <c r="W64" i="1"/>
  <c r="U51" i="1"/>
  <c r="T53" i="1"/>
  <c r="W63" i="1"/>
  <c r="W65" i="1"/>
  <c r="W59" i="1"/>
  <c r="Y53" i="1"/>
  <c r="T60" i="1"/>
  <c r="U60" i="3"/>
  <c r="X54" i="1"/>
  <c r="W60" i="3"/>
  <c r="Y48" i="1"/>
  <c r="AY102" i="2" l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Y99" i="2"/>
  <c r="AC122" i="2"/>
  <c r="AC110" i="2"/>
  <c r="AZ101" i="2"/>
  <c r="BA101" i="2" s="1"/>
  <c r="BB101" i="2" s="1"/>
  <c r="BC101" i="2" s="1"/>
  <c r="BD101" i="2" s="1"/>
  <c r="BE101" i="2" s="1"/>
  <c r="BF101" i="2" s="1"/>
  <c r="BG101" i="2" s="1"/>
  <c r="BH101" i="2" s="1"/>
  <c r="BI101" i="2" s="1"/>
  <c r="BJ101" i="2" s="1"/>
  <c r="BK101" i="2" s="1"/>
  <c r="AC116" i="2"/>
  <c r="AC128" i="2"/>
  <c r="AY100" i="2"/>
  <c r="AK58" i="3"/>
  <c r="AK82" i="3" s="1"/>
  <c r="AK28" i="3" s="1"/>
  <c r="AK118" i="3" s="1"/>
  <c r="X47" i="3"/>
  <c r="W57" i="11"/>
  <c r="W56" i="11"/>
  <c r="W53" i="11"/>
  <c r="W55" i="11"/>
  <c r="W54" i="11"/>
  <c r="Y46" i="3"/>
  <c r="Z7" i="3"/>
  <c r="Y42" i="3"/>
  <c r="Y47" i="3" s="1"/>
  <c r="Y60" i="3"/>
  <c r="AG70" i="1"/>
  <c r="AG81" i="1" s="1"/>
  <c r="AJ50" i="2"/>
  <c r="AK34" i="2"/>
  <c r="AI33" i="1"/>
  <c r="AI74" i="2"/>
  <c r="AH48" i="1"/>
  <c r="AH59" i="1" s="1"/>
  <c r="F23" i="7"/>
  <c r="V12" i="1"/>
  <c r="G23" i="7" s="1"/>
  <c r="V82" i="2"/>
  <c r="V94" i="2" s="1"/>
  <c r="D27" i="5" s="1"/>
  <c r="W124" i="2"/>
  <c r="E20" i="5"/>
  <c r="I20" i="5" s="1"/>
  <c r="W112" i="2"/>
  <c r="M22" i="7"/>
  <c r="V70" i="2"/>
  <c r="D26" i="5" s="1"/>
  <c r="J22" i="7"/>
  <c r="U44" i="1"/>
  <c r="K22" i="7" s="1"/>
  <c r="V15" i="1"/>
  <c r="W51" i="1"/>
  <c r="W62" i="1" s="1"/>
  <c r="X125" i="2"/>
  <c r="X113" i="2"/>
  <c r="V50" i="1"/>
  <c r="V61" i="1" s="1"/>
  <c r="Y126" i="2"/>
  <c r="Y114" i="2"/>
  <c r="W11" i="1"/>
  <c r="AH80" i="2"/>
  <c r="AG54" i="1"/>
  <c r="AG65" i="1" s="1"/>
  <c r="X52" i="1"/>
  <c r="X63" i="1" s="1"/>
  <c r="W72" i="3"/>
  <c r="O26" i="5" s="1"/>
  <c r="U60" i="1"/>
  <c r="X59" i="1"/>
  <c r="T55" i="1"/>
  <c r="N21" i="7" s="1"/>
  <c r="T59" i="1"/>
  <c r="X72" i="3"/>
  <c r="P26" i="5" s="1"/>
  <c r="Y64" i="1"/>
  <c r="U62" i="1"/>
  <c r="T64" i="1"/>
  <c r="V72" i="3"/>
  <c r="N26" i="5" s="1"/>
  <c r="U61" i="1"/>
  <c r="T62" i="1"/>
  <c r="U72" i="3"/>
  <c r="M26" i="5" s="1"/>
  <c r="Y59" i="1"/>
  <c r="X65" i="1"/>
  <c r="U55" i="1"/>
  <c r="N22" i="7" s="1"/>
  <c r="U59" i="1"/>
  <c r="Z10" i="3" l="1"/>
  <c r="Z17" i="3"/>
  <c r="BK103" i="2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K102" i="2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X14" i="2"/>
  <c r="Y7" i="2"/>
  <c r="X9" i="1" s="1"/>
  <c r="X44" i="11" s="1"/>
  <c r="AD116" i="2"/>
  <c r="AD128" i="2"/>
  <c r="BL101" i="2"/>
  <c r="BM101" i="2" s="1"/>
  <c r="BN101" i="2" s="1"/>
  <c r="BO101" i="2" s="1"/>
  <c r="BP101" i="2" s="1"/>
  <c r="BQ101" i="2" s="1"/>
  <c r="BR101" i="2" s="1"/>
  <c r="BS101" i="2" s="1"/>
  <c r="BT101" i="2" s="1"/>
  <c r="BU101" i="2" s="1"/>
  <c r="BV101" i="2" s="1"/>
  <c r="AZ99" i="2"/>
  <c r="AZ100" i="2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AD122" i="2"/>
  <c r="AD110" i="2"/>
  <c r="L24" i="7"/>
  <c r="W22" i="11"/>
  <c r="Y72" i="3"/>
  <c r="Q26" i="5" s="1"/>
  <c r="Z46" i="3"/>
  <c r="AK50" i="2"/>
  <c r="AL34" i="2"/>
  <c r="AJ33" i="1"/>
  <c r="AJ74" i="2"/>
  <c r="AI48" i="1"/>
  <c r="AI59" i="1" s="1"/>
  <c r="AH70" i="1"/>
  <c r="AH81" i="1" s="1"/>
  <c r="E23" i="7"/>
  <c r="V14" i="1"/>
  <c r="H23" i="7" s="1"/>
  <c r="V123" i="2"/>
  <c r="V111" i="2"/>
  <c r="D21" i="5"/>
  <c r="V30" i="2"/>
  <c r="AG76" i="1"/>
  <c r="AG87" i="1" s="1"/>
  <c r="W42" i="2"/>
  <c r="W45" i="2" s="1"/>
  <c r="V34" i="1"/>
  <c r="T66" i="1"/>
  <c r="U66" i="1"/>
  <c r="T72" i="1"/>
  <c r="T83" i="1" s="1"/>
  <c r="X76" i="1"/>
  <c r="T75" i="1"/>
  <c r="W75" i="1"/>
  <c r="U76" i="1"/>
  <c r="U87" i="1" s="1"/>
  <c r="Y76" i="1"/>
  <c r="T74" i="1"/>
  <c r="U74" i="1"/>
  <c r="V76" i="1"/>
  <c r="V87" i="1" s="1"/>
  <c r="T71" i="1"/>
  <c r="T82" i="1" s="1"/>
  <c r="Y75" i="1"/>
  <c r="Y86" i="1" s="1"/>
  <c r="T73" i="1"/>
  <c r="U70" i="1"/>
  <c r="W73" i="1"/>
  <c r="W84" i="1" s="1"/>
  <c r="W74" i="1"/>
  <c r="W85" i="1" s="1"/>
  <c r="X75" i="1"/>
  <c r="X86" i="1" s="1"/>
  <c r="X70" i="1"/>
  <c r="W76" i="1"/>
  <c r="T76" i="1"/>
  <c r="V72" i="1"/>
  <c r="V83" i="1" s="1"/>
  <c r="Y70" i="1"/>
  <c r="Y81" i="1" s="1"/>
  <c r="V75" i="1"/>
  <c r="V86" i="1" s="1"/>
  <c r="V73" i="1"/>
  <c r="X74" i="1"/>
  <c r="U71" i="1"/>
  <c r="V74" i="1"/>
  <c r="V85" i="1" s="1"/>
  <c r="BW101" i="2" l="1"/>
  <c r="BX101" i="2" s="1"/>
  <c r="BY101" i="2" s="1"/>
  <c r="BZ101" i="2" s="1"/>
  <c r="CA101" i="2" s="1"/>
  <c r="CB101" i="2" s="1"/>
  <c r="CC101" i="2" s="1"/>
  <c r="CD101" i="2" s="1"/>
  <c r="CE101" i="2" s="1"/>
  <c r="CF101" i="2" s="1"/>
  <c r="CG101" i="2" s="1"/>
  <c r="CH101" i="2" s="1"/>
  <c r="BX103" i="2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AE116" i="2"/>
  <c r="AE128" i="2"/>
  <c r="BA99" i="2"/>
  <c r="AE110" i="2"/>
  <c r="AE122" i="2"/>
  <c r="BW102" i="2"/>
  <c r="BK100" i="2"/>
  <c r="AA7" i="3"/>
  <c r="AA17" i="3" s="1"/>
  <c r="AK74" i="2"/>
  <c r="AJ48" i="1"/>
  <c r="AJ59" i="1" s="1"/>
  <c r="AI70" i="1"/>
  <c r="AI81" i="1" s="1"/>
  <c r="AL50" i="2"/>
  <c r="AK33" i="1"/>
  <c r="AB38" i="1"/>
  <c r="W35" i="1"/>
  <c r="D22" i="5"/>
  <c r="I23" i="7"/>
  <c r="V40" i="1"/>
  <c r="X36" i="1"/>
  <c r="Y10" i="2"/>
  <c r="X10" i="1" s="1"/>
  <c r="X58" i="11" s="1"/>
  <c r="X7" i="1"/>
  <c r="X44" i="2"/>
  <c r="W42" i="1" s="1"/>
  <c r="C24" i="7" s="1"/>
  <c r="AB115" i="2"/>
  <c r="AB127" i="2"/>
  <c r="AI56" i="2"/>
  <c r="AH39" i="1"/>
  <c r="Y37" i="1"/>
  <c r="W58" i="2"/>
  <c r="V49" i="1"/>
  <c r="W13" i="1"/>
  <c r="V130" i="2"/>
  <c r="V106" i="2"/>
  <c r="D28" i="5" s="1"/>
  <c r="V118" i="2"/>
  <c r="D12" i="5"/>
  <c r="O22" i="7"/>
  <c r="C12" i="5"/>
  <c r="O21" i="7"/>
  <c r="X84" i="3"/>
  <c r="X96" i="3" s="1"/>
  <c r="P27" i="5" s="1"/>
  <c r="X87" i="1"/>
  <c r="T87" i="1"/>
  <c r="U81" i="1"/>
  <c r="T85" i="1"/>
  <c r="W87" i="1"/>
  <c r="U85" i="1"/>
  <c r="Y87" i="1"/>
  <c r="T84" i="1"/>
  <c r="T86" i="1"/>
  <c r="W86" i="1"/>
  <c r="X81" i="1"/>
  <c r="V84" i="3"/>
  <c r="V96" i="3" s="1"/>
  <c r="N27" i="5" s="1"/>
  <c r="X85" i="1"/>
  <c r="V84" i="1"/>
  <c r="U75" i="1"/>
  <c r="U72" i="1"/>
  <c r="V70" i="1"/>
  <c r="W84" i="3"/>
  <c r="W96" i="3" s="1"/>
  <c r="O27" i="5" s="1"/>
  <c r="U84" i="3"/>
  <c r="U96" i="3" s="1"/>
  <c r="M27" i="5" s="1"/>
  <c r="W70" i="1"/>
  <c r="U82" i="1"/>
  <c r="Y84" i="3"/>
  <c r="Y96" i="3" s="1"/>
  <c r="Q27" i="5" s="1"/>
  <c r="U73" i="1"/>
  <c r="T70" i="1"/>
  <c r="AF116" i="2" l="1"/>
  <c r="AF128" i="2"/>
  <c r="CI101" i="2"/>
  <c r="CJ101" i="2" s="1"/>
  <c r="CK101" i="2" s="1"/>
  <c r="CL101" i="2" s="1"/>
  <c r="CM101" i="2" s="1"/>
  <c r="CN101" i="2" s="1"/>
  <c r="CO101" i="2" s="1"/>
  <c r="CP101" i="2" s="1"/>
  <c r="CQ101" i="2" s="1"/>
  <c r="CR101" i="2" s="1"/>
  <c r="CS101" i="2" s="1"/>
  <c r="CT101" i="2" s="1"/>
  <c r="BB99" i="2"/>
  <c r="BC99" i="2" s="1"/>
  <c r="BD99" i="2" s="1"/>
  <c r="BE99" i="2" s="1"/>
  <c r="BF99" i="2" s="1"/>
  <c r="BG99" i="2" s="1"/>
  <c r="BH99" i="2" s="1"/>
  <c r="BI99" i="2" s="1"/>
  <c r="BJ99" i="2" s="1"/>
  <c r="AH104" i="2"/>
  <c r="AH98" i="2"/>
  <c r="BL100" i="2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CI103" i="2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10" i="2"/>
  <c r="AF122" i="2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L58" i="3"/>
  <c r="AL82" i="3" s="1"/>
  <c r="AL28" i="3" s="1"/>
  <c r="AL118" i="3" s="1"/>
  <c r="V43" i="1"/>
  <c r="V44" i="1" s="1"/>
  <c r="X53" i="11"/>
  <c r="X55" i="11"/>
  <c r="X56" i="11"/>
  <c r="X57" i="11"/>
  <c r="X54" i="11"/>
  <c r="AA10" i="3"/>
  <c r="Z47" i="3"/>
  <c r="AJ70" i="1"/>
  <c r="AJ81" i="1" s="1"/>
  <c r="AL74" i="2"/>
  <c r="AK48" i="1"/>
  <c r="AK59" i="1" s="1"/>
  <c r="AM50" i="2"/>
  <c r="AN34" i="2"/>
  <c r="AL33" i="1"/>
  <c r="X11" i="1"/>
  <c r="AI80" i="2"/>
  <c r="AH54" i="1"/>
  <c r="AH65" i="1" s="1"/>
  <c r="V55" i="1"/>
  <c r="V60" i="1"/>
  <c r="Y52" i="1"/>
  <c r="Y63" i="1" s="1"/>
  <c r="X51" i="1"/>
  <c r="X62" i="1" s="1"/>
  <c r="W50" i="1"/>
  <c r="F24" i="7"/>
  <c r="W12" i="1"/>
  <c r="G24" i="7" s="1"/>
  <c r="W70" i="2"/>
  <c r="E26" i="5" s="1"/>
  <c r="W15" i="1"/>
  <c r="W82" i="2"/>
  <c r="W94" i="2" s="1"/>
  <c r="E27" i="5" s="1"/>
  <c r="V71" i="1"/>
  <c r="V82" i="1" s="1"/>
  <c r="M23" i="7"/>
  <c r="D23" i="5"/>
  <c r="U84" i="1"/>
  <c r="T77" i="1"/>
  <c r="Q21" i="7" s="1"/>
  <c r="V81" i="1"/>
  <c r="U83" i="1"/>
  <c r="U77" i="1"/>
  <c r="Q22" i="7" s="1"/>
  <c r="T81" i="1"/>
  <c r="W81" i="1"/>
  <c r="U86" i="1"/>
  <c r="BW100" i="2" l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Z7" i="2"/>
  <c r="Z10" i="2" s="1"/>
  <c r="Y10" i="1" s="1"/>
  <c r="Y58" i="11" s="1"/>
  <c r="AF28" i="1"/>
  <c r="AG116" i="2"/>
  <c r="AG128" i="2"/>
  <c r="AI104" i="2"/>
  <c r="AJ104" i="2" s="1"/>
  <c r="AK104" i="2" s="1"/>
  <c r="AL104" i="2" s="1"/>
  <c r="AH28" i="2"/>
  <c r="AI98" i="2"/>
  <c r="AH22" i="2"/>
  <c r="CI102" i="2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G110" i="2"/>
  <c r="AF22" i="1"/>
  <c r="AG122" i="2"/>
  <c r="BK99" i="2"/>
  <c r="AJ40" i="2"/>
  <c r="V77" i="1"/>
  <c r="Q23" i="7" s="1"/>
  <c r="K23" i="7"/>
  <c r="J23" i="7"/>
  <c r="L25" i="7"/>
  <c r="X22" i="11"/>
  <c r="AA46" i="3"/>
  <c r="Z60" i="3"/>
  <c r="Z72" i="3" s="1"/>
  <c r="R26" i="5" s="1"/>
  <c r="Z84" i="3"/>
  <c r="AK70" i="1"/>
  <c r="AK81" i="1" s="1"/>
  <c r="AN50" i="2"/>
  <c r="AO34" i="2"/>
  <c r="AM33" i="1"/>
  <c r="AM74" i="2"/>
  <c r="AL48" i="1"/>
  <c r="AL59" i="1" s="1"/>
  <c r="E24" i="7"/>
  <c r="W14" i="1"/>
  <c r="H24" i="7" s="1"/>
  <c r="Y7" i="1"/>
  <c r="W72" i="1"/>
  <c r="W83" i="1" s="1"/>
  <c r="Y74" i="1"/>
  <c r="Y85" i="1" s="1"/>
  <c r="AH76" i="1"/>
  <c r="AH87" i="1" s="1"/>
  <c r="W123" i="2"/>
  <c r="E21" i="5"/>
  <c r="W111" i="2"/>
  <c r="W30" i="2"/>
  <c r="W61" i="1"/>
  <c r="X42" i="2"/>
  <c r="X45" i="2" s="1"/>
  <c r="W34" i="1"/>
  <c r="X73" i="1"/>
  <c r="X84" i="1" s="1"/>
  <c r="N23" i="7"/>
  <c r="V66" i="1"/>
  <c r="T88" i="1"/>
  <c r="U88" i="1"/>
  <c r="W112" i="3"/>
  <c r="X112" i="3"/>
  <c r="W118" i="3"/>
  <c r="Z117" i="3"/>
  <c r="W116" i="3"/>
  <c r="T27" i="1"/>
  <c r="X22" i="1"/>
  <c r="X114" i="1" s="1"/>
  <c r="X117" i="3"/>
  <c r="T28" i="1"/>
  <c r="X114" i="3"/>
  <c r="U25" i="1"/>
  <c r="U117" i="1" s="1"/>
  <c r="Z115" i="3"/>
  <c r="W117" i="3"/>
  <c r="Z114" i="3"/>
  <c r="Y118" i="3"/>
  <c r="W25" i="1"/>
  <c r="W117" i="1" s="1"/>
  <c r="W114" i="3"/>
  <c r="X27" i="1"/>
  <c r="X119" i="1" s="1"/>
  <c r="X118" i="3"/>
  <c r="Y28" i="1"/>
  <c r="Y120" i="1" s="1"/>
  <c r="U28" i="1"/>
  <c r="U120" i="1" s="1"/>
  <c r="X13" i="1" l="1"/>
  <c r="F25" i="7" s="1"/>
  <c r="Y14" i="2"/>
  <c r="AI28" i="2"/>
  <c r="AI11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Y9" i="1"/>
  <c r="Y44" i="11" s="1"/>
  <c r="V88" i="1"/>
  <c r="E13" i="5" s="1"/>
  <c r="BL99" i="2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AH116" i="2"/>
  <c r="AG28" i="1"/>
  <c r="AH128" i="2"/>
  <c r="AF109" i="1"/>
  <c r="AF120" i="1"/>
  <c r="AF98" i="1"/>
  <c r="AH122" i="2"/>
  <c r="AG22" i="1"/>
  <c r="AH110" i="2"/>
  <c r="CI100" i="2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AF103" i="1"/>
  <c r="AF114" i="1"/>
  <c r="AF92" i="1"/>
  <c r="AJ98" i="2"/>
  <c r="AI22" i="2"/>
  <c r="AM40" i="3"/>
  <c r="AM58" i="3" s="1"/>
  <c r="AM82" i="3" s="1"/>
  <c r="AM28" i="3" s="1"/>
  <c r="AM118" i="3" s="1"/>
  <c r="Y22" i="1"/>
  <c r="Y114" i="1" s="1"/>
  <c r="Y54" i="11"/>
  <c r="Y57" i="11"/>
  <c r="Y53" i="11"/>
  <c r="Y56" i="11"/>
  <c r="Y55" i="11"/>
  <c r="AB7" i="3"/>
  <c r="AB17" i="3" s="1"/>
  <c r="R21" i="5"/>
  <c r="Z96" i="3"/>
  <c r="R27" i="5" s="1"/>
  <c r="AA42" i="3"/>
  <c r="T120" i="1"/>
  <c r="T119" i="1"/>
  <c r="X25" i="1"/>
  <c r="X117" i="1" s="1"/>
  <c r="AO50" i="2"/>
  <c r="AP34" i="2"/>
  <c r="AN33" i="1"/>
  <c r="AN74" i="2"/>
  <c r="AM48" i="1"/>
  <c r="AM59" i="1" s="1"/>
  <c r="AL70" i="1"/>
  <c r="AL81" i="1" s="1"/>
  <c r="Z37" i="1"/>
  <c r="AC115" i="2"/>
  <c r="AC127" i="2"/>
  <c r="Y125" i="2"/>
  <c r="Y113" i="2"/>
  <c r="AC38" i="1"/>
  <c r="X35" i="1"/>
  <c r="W130" i="2"/>
  <c r="W106" i="2"/>
  <c r="E28" i="5" s="1"/>
  <c r="W118" i="2"/>
  <c r="X12" i="1"/>
  <c r="G25" i="7" s="1"/>
  <c r="Z126" i="2"/>
  <c r="Z114" i="2"/>
  <c r="E12" i="5"/>
  <c r="O23" i="7"/>
  <c r="AJ56" i="2"/>
  <c r="AI39" i="1"/>
  <c r="I24" i="7"/>
  <c r="W40" i="1"/>
  <c r="Y36" i="1"/>
  <c r="X124" i="2"/>
  <c r="X112" i="2"/>
  <c r="F20" i="5"/>
  <c r="X58" i="2"/>
  <c r="W49" i="1"/>
  <c r="Y44" i="2"/>
  <c r="X42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3" i="3"/>
  <c r="Q21" i="5"/>
  <c r="X113" i="3"/>
  <c r="P21" i="5"/>
  <c r="W113" i="3"/>
  <c r="O21" i="5"/>
  <c r="E5" i="5" s="1"/>
  <c r="N21" i="5"/>
  <c r="D5" i="5" s="1"/>
  <c r="Y116" i="3"/>
  <c r="Q20" i="5"/>
  <c r="X116" i="3"/>
  <c r="P20" i="5"/>
  <c r="N20" i="5"/>
  <c r="Y26" i="1"/>
  <c r="R20" i="5"/>
  <c r="T23" i="1"/>
  <c r="M21" i="5"/>
  <c r="V25" i="1"/>
  <c r="O20" i="5"/>
  <c r="U27" i="1"/>
  <c r="U97" i="1" s="1"/>
  <c r="X26" i="1"/>
  <c r="X118" i="1" s="1"/>
  <c r="V23" i="1"/>
  <c r="V26" i="1"/>
  <c r="X115" i="3"/>
  <c r="T25" i="1"/>
  <c r="V30" i="3"/>
  <c r="U23" i="1"/>
  <c r="U115" i="1" s="1"/>
  <c r="U98" i="1"/>
  <c r="U109" i="1"/>
  <c r="W95" i="1"/>
  <c r="W106" i="1"/>
  <c r="Y109" i="1"/>
  <c r="Y98" i="1"/>
  <c r="U95" i="1"/>
  <c r="U106" i="1"/>
  <c r="T98" i="1"/>
  <c r="T109" i="1"/>
  <c r="X108" i="1"/>
  <c r="X97" i="1"/>
  <c r="X92" i="1"/>
  <c r="X103" i="1"/>
  <c r="T108" i="1"/>
  <c r="T97" i="1"/>
  <c r="U26" i="1"/>
  <c r="U118" i="1" s="1"/>
  <c r="W27" i="1"/>
  <c r="W119" i="1" s="1"/>
  <c r="T26" i="1"/>
  <c r="T118" i="1" s="1"/>
  <c r="V24" i="1"/>
  <c r="V116" i="1" s="1"/>
  <c r="Z116" i="3"/>
  <c r="W24" i="1"/>
  <c r="W116" i="1" s="1"/>
  <c r="X28" i="1"/>
  <c r="X120" i="1" s="1"/>
  <c r="Y27" i="1"/>
  <c r="Y119" i="1" s="1"/>
  <c r="Y30" i="3"/>
  <c r="Y117" i="3"/>
  <c r="Y115" i="3"/>
  <c r="W28" i="1"/>
  <c r="W120" i="1" s="1"/>
  <c r="U24" i="1"/>
  <c r="Y112" i="3"/>
  <c r="Z112" i="3"/>
  <c r="V28" i="1"/>
  <c r="V120" i="1" s="1"/>
  <c r="U30" i="3"/>
  <c r="W115" i="3"/>
  <c r="U22" i="1"/>
  <c r="U114" i="1" s="1"/>
  <c r="Y114" i="3"/>
  <c r="Z118" i="3"/>
  <c r="W26" i="1"/>
  <c r="V22" i="1"/>
  <c r="X30" i="3"/>
  <c r="T22" i="1"/>
  <c r="T114" i="1" s="1"/>
  <c r="W30" i="3"/>
  <c r="W22" i="1"/>
  <c r="W114" i="1" s="1"/>
  <c r="AH28" i="1" l="1"/>
  <c r="AI128" i="2"/>
  <c r="P23" i="7"/>
  <c r="Y11" i="1"/>
  <c r="L26" i="7" s="1"/>
  <c r="L27" i="7" s="1"/>
  <c r="L4" i="7" s="1"/>
  <c r="D3" i="9" s="1"/>
  <c r="F8" i="8" s="1"/>
  <c r="Y103" i="1"/>
  <c r="Y92" i="1"/>
  <c r="AG98" i="1"/>
  <c r="AG109" i="1"/>
  <c r="AG120" i="1"/>
  <c r="AH22" i="1"/>
  <c r="AI122" i="2"/>
  <c r="AI110" i="2"/>
  <c r="AK98" i="2"/>
  <c r="AJ22" i="2"/>
  <c r="AY104" i="2"/>
  <c r="AG103" i="1"/>
  <c r="AG92" i="1"/>
  <c r="AG114" i="1"/>
  <c r="BW99" i="2"/>
  <c r="AK40" i="2"/>
  <c r="Z30" i="3"/>
  <c r="Z108" i="3" s="1"/>
  <c r="R28" i="5" s="1"/>
  <c r="W43" i="1"/>
  <c r="J24" i="7" s="1"/>
  <c r="AB10" i="3"/>
  <c r="AC7" i="3" s="1"/>
  <c r="AC17" i="3" s="1"/>
  <c r="Z113" i="3"/>
  <c r="X106" i="1"/>
  <c r="V114" i="1"/>
  <c r="D34" i="9"/>
  <c r="AB46" i="3"/>
  <c r="AA47" i="3"/>
  <c r="D32" i="9"/>
  <c r="D33" i="9"/>
  <c r="X95" i="1"/>
  <c r="U116" i="1"/>
  <c r="W118" i="1"/>
  <c r="D31" i="9"/>
  <c r="AO74" i="2"/>
  <c r="AN48" i="1"/>
  <c r="AN59" i="1" s="1"/>
  <c r="AM70" i="1"/>
  <c r="AM81" i="1" s="1"/>
  <c r="AP50" i="2"/>
  <c r="AQ34" i="2"/>
  <c r="AO33" i="1"/>
  <c r="AH109" i="1"/>
  <c r="AH98" i="1"/>
  <c r="AH120" i="1"/>
  <c r="AJ80" i="2"/>
  <c r="AI54" i="1"/>
  <c r="AI65" i="1" s="1"/>
  <c r="F4" i="5"/>
  <c r="E25" i="7"/>
  <c r="X14" i="1"/>
  <c r="H25" i="7" s="1"/>
  <c r="W60" i="1"/>
  <c r="W55" i="1"/>
  <c r="M24" i="7"/>
  <c r="X50" i="1"/>
  <c r="X61" i="1" s="1"/>
  <c r="AA7" i="2"/>
  <c r="Z9" i="1" s="1"/>
  <c r="Z44" i="11" s="1"/>
  <c r="Y42" i="2"/>
  <c r="X34" i="1"/>
  <c r="X70" i="2"/>
  <c r="F26" i="5" s="1"/>
  <c r="E23" i="5"/>
  <c r="I22" i="5"/>
  <c r="I23" i="5" s="1"/>
  <c r="X82" i="2"/>
  <c r="W71" i="1"/>
  <c r="W82" i="1" s="1"/>
  <c r="Y51" i="1"/>
  <c r="Y62" i="1" s="1"/>
  <c r="V106" i="1"/>
  <c r="V117" i="1"/>
  <c r="Y107" i="1"/>
  <c r="Y118" i="1"/>
  <c r="V96" i="1"/>
  <c r="V118" i="1"/>
  <c r="U108" i="1"/>
  <c r="U119" i="1"/>
  <c r="T93" i="1"/>
  <c r="T115" i="1"/>
  <c r="T105" i="1"/>
  <c r="T116" i="1"/>
  <c r="T106" i="1"/>
  <c r="T117" i="1"/>
  <c r="V93" i="1"/>
  <c r="V115" i="1"/>
  <c r="V97" i="1"/>
  <c r="V119" i="1"/>
  <c r="V108" i="1"/>
  <c r="S21" i="5"/>
  <c r="S20" i="5"/>
  <c r="C5" i="5"/>
  <c r="D4" i="5"/>
  <c r="D6" i="5" s="1"/>
  <c r="T94" i="1"/>
  <c r="V107" i="1"/>
  <c r="V95" i="1"/>
  <c r="O22" i="5"/>
  <c r="O23" i="5" s="1"/>
  <c r="E4" i="5"/>
  <c r="R22" i="5"/>
  <c r="Y96" i="1"/>
  <c r="T104" i="1"/>
  <c r="P22" i="5"/>
  <c r="M22" i="5"/>
  <c r="M23" i="5" s="1"/>
  <c r="Q22" i="5"/>
  <c r="N22" i="5"/>
  <c r="N23" i="5" s="1"/>
  <c r="V104" i="1"/>
  <c r="T95" i="1"/>
  <c r="X107" i="1"/>
  <c r="X96" i="1"/>
  <c r="Y120" i="3"/>
  <c r="Y108" i="3"/>
  <c r="Q28" i="5" s="1"/>
  <c r="V120" i="3"/>
  <c r="V108" i="3"/>
  <c r="N28" i="5" s="1"/>
  <c r="W120" i="3"/>
  <c r="W108" i="3"/>
  <c r="O28" i="5" s="1"/>
  <c r="X120" i="3"/>
  <c r="X108" i="3"/>
  <c r="P28" i="5" s="1"/>
  <c r="U120" i="3"/>
  <c r="U108" i="3"/>
  <c r="M28" i="5" s="1"/>
  <c r="U104" i="1"/>
  <c r="U93" i="1"/>
  <c r="U92" i="1"/>
  <c r="U103" i="1"/>
  <c r="U29" i="1"/>
  <c r="V109" i="1"/>
  <c r="V98" i="1"/>
  <c r="W109" i="1"/>
  <c r="W98" i="1"/>
  <c r="Y108" i="1"/>
  <c r="Y97" i="1"/>
  <c r="V94" i="1"/>
  <c r="V105" i="1"/>
  <c r="V92" i="1"/>
  <c r="V29" i="1"/>
  <c r="V103" i="1"/>
  <c r="X109" i="1"/>
  <c r="X98" i="1"/>
  <c r="T103" i="1"/>
  <c r="T29" i="1"/>
  <c r="T92" i="1"/>
  <c r="U105" i="1"/>
  <c r="U94" i="1"/>
  <c r="W105" i="1"/>
  <c r="W94" i="1"/>
  <c r="T96" i="1"/>
  <c r="T107" i="1"/>
  <c r="W97" i="1"/>
  <c r="W108" i="1"/>
  <c r="W92" i="1"/>
  <c r="W103" i="1"/>
  <c r="W96" i="1"/>
  <c r="W107" i="1"/>
  <c r="U107" i="1"/>
  <c r="U96" i="1"/>
  <c r="Y22" i="11" l="1"/>
  <c r="W44" i="1"/>
  <c r="K24" i="7" s="1"/>
  <c r="AH114" i="1"/>
  <c r="AH103" i="1"/>
  <c r="AH92" i="1"/>
  <c r="AL98" i="2"/>
  <c r="AK22" i="2"/>
  <c r="AJ110" i="2"/>
  <c r="AI22" i="1"/>
  <c r="AJ122" i="2"/>
  <c r="BX99" i="2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Y45" i="2"/>
  <c r="Z120" i="3"/>
  <c r="AC10" i="3"/>
  <c r="AQ50" i="2"/>
  <c r="AR34" i="2"/>
  <c r="AP33" i="1"/>
  <c r="AP74" i="2"/>
  <c r="AO48" i="1"/>
  <c r="AO59" i="1" s="1"/>
  <c r="AN70" i="1"/>
  <c r="AN81" i="1" s="1"/>
  <c r="AA10" i="2"/>
  <c r="Z10" i="1" s="1"/>
  <c r="Z58" i="11" s="1"/>
  <c r="Z7" i="1"/>
  <c r="N24" i="7"/>
  <c r="W66" i="1"/>
  <c r="Y73" i="1"/>
  <c r="Y84" i="1" s="1"/>
  <c r="Y35" i="1"/>
  <c r="X123" i="2"/>
  <c r="X30" i="2"/>
  <c r="F21" i="5"/>
  <c r="X111" i="2"/>
  <c r="W23" i="1"/>
  <c r="Y58" i="2"/>
  <c r="X49" i="1"/>
  <c r="AJ28" i="2"/>
  <c r="AI76" i="1"/>
  <c r="AI87" i="1" s="1"/>
  <c r="AD38" i="1"/>
  <c r="AA37" i="1"/>
  <c r="I25" i="7"/>
  <c r="X40" i="1"/>
  <c r="Z36" i="1"/>
  <c r="X72" i="1"/>
  <c r="X83" i="1" s="1"/>
  <c r="X94" i="2"/>
  <c r="F27" i="5" s="1"/>
  <c r="W77" i="1"/>
  <c r="AK56" i="2"/>
  <c r="AJ39" i="1"/>
  <c r="Z44" i="2"/>
  <c r="Y42" i="1" s="1"/>
  <c r="C26" i="7" s="1"/>
  <c r="C27" i="7" s="1"/>
  <c r="C4" i="7" s="1"/>
  <c r="Y13" i="1"/>
  <c r="V121" i="1"/>
  <c r="U23" i="7" s="1"/>
  <c r="S23" i="7"/>
  <c r="T121" i="1"/>
  <c r="U21" i="7" s="1"/>
  <c r="S21" i="7"/>
  <c r="U121" i="1"/>
  <c r="U22" i="7" s="1"/>
  <c r="S22" i="7"/>
  <c r="D8" i="5"/>
  <c r="J4" i="6"/>
  <c r="S22" i="5"/>
  <c r="S23" i="5" s="1"/>
  <c r="C6" i="5"/>
  <c r="I5" i="5"/>
  <c r="I4" i="5"/>
  <c r="E6" i="5"/>
  <c r="V110" i="1"/>
  <c r="T23" i="7" s="1"/>
  <c r="V99" i="1"/>
  <c r="T110" i="1"/>
  <c r="T21" i="7" s="1"/>
  <c r="T99" i="1"/>
  <c r="U110" i="1"/>
  <c r="T22" i="7" s="1"/>
  <c r="U99" i="1"/>
  <c r="BK104" i="2" l="1"/>
  <c r="BL104" i="2" s="1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M98" i="2"/>
  <c r="AL22" i="2"/>
  <c r="AI114" i="1"/>
  <c r="AI103" i="1"/>
  <c r="AI92" i="1"/>
  <c r="CI99" i="2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AK122" i="2"/>
  <c r="AJ22" i="1"/>
  <c r="AK110" i="2"/>
  <c r="AN40" i="3"/>
  <c r="AN58" i="3" s="1"/>
  <c r="AN82" i="3" s="1"/>
  <c r="AN28" i="3" s="1"/>
  <c r="AN118" i="3" s="1"/>
  <c r="X43" i="1"/>
  <c r="X44" i="1" s="1"/>
  <c r="Z56" i="11"/>
  <c r="Z55" i="11"/>
  <c r="Z57" i="11"/>
  <c r="Z54" i="11"/>
  <c r="Z53" i="11"/>
  <c r="AB42" i="3"/>
  <c r="AC46" i="3" s="1"/>
  <c r="AO70" i="1"/>
  <c r="AO81" i="1" s="1"/>
  <c r="AR50" i="2"/>
  <c r="AS34" i="2"/>
  <c r="AQ33" i="1"/>
  <c r="AQ74" i="2"/>
  <c r="AP48" i="1"/>
  <c r="AP59" i="1" s="1"/>
  <c r="Z11" i="1"/>
  <c r="F26" i="7"/>
  <c r="Y12" i="1"/>
  <c r="G26" i="7" s="1"/>
  <c r="AK80" i="2"/>
  <c r="AJ54" i="1"/>
  <c r="AJ65" i="1" s="1"/>
  <c r="X55" i="1"/>
  <c r="X60" i="1"/>
  <c r="Y15" i="1"/>
  <c r="AL40" i="2"/>
  <c r="W88" i="1"/>
  <c r="Q24" i="7"/>
  <c r="W115" i="1"/>
  <c r="W93" i="1"/>
  <c r="W29" i="1"/>
  <c r="W104" i="1"/>
  <c r="Y50" i="1"/>
  <c r="Y61" i="1" s="1"/>
  <c r="M25" i="7"/>
  <c r="AJ116" i="2"/>
  <c r="AI28" i="1"/>
  <c r="AJ128" i="2"/>
  <c r="Y70" i="2"/>
  <c r="G26" i="5" s="1"/>
  <c r="F22" i="5"/>
  <c r="F5" i="5"/>
  <c r="F6" i="5" s="1"/>
  <c r="AA114" i="2"/>
  <c r="AA126" i="2"/>
  <c r="Z125" i="2"/>
  <c r="Z113" i="2"/>
  <c r="Y25" i="1"/>
  <c r="D30" i="9" s="1"/>
  <c r="AD115" i="2"/>
  <c r="AD127" i="2"/>
  <c r="Y124" i="2"/>
  <c r="Y112" i="2"/>
  <c r="G20" i="5"/>
  <c r="G4" i="5" s="1"/>
  <c r="X24" i="1"/>
  <c r="Y82" i="2"/>
  <c r="X71" i="1"/>
  <c r="X82" i="1" s="1"/>
  <c r="X130" i="2"/>
  <c r="X106" i="2"/>
  <c r="F28" i="5" s="1"/>
  <c r="X118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BW104" i="2" l="1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AJ103" i="1"/>
  <c r="AJ92" i="1"/>
  <c r="AJ114" i="1"/>
  <c r="AL110" i="2"/>
  <c r="AL122" i="2"/>
  <c r="AK22" i="1"/>
  <c r="AN98" i="2"/>
  <c r="AM22" i="2"/>
  <c r="J25" i="7"/>
  <c r="AO40" i="3"/>
  <c r="AO58" i="3" s="1"/>
  <c r="AO82" i="3" s="1"/>
  <c r="AO28" i="3" s="1"/>
  <c r="AO118" i="3" s="1"/>
  <c r="K25" i="7"/>
  <c r="L30" i="7"/>
  <c r="Z22" i="11"/>
  <c r="AD7" i="3"/>
  <c r="AB47" i="3"/>
  <c r="AB7" i="2"/>
  <c r="AA9" i="1" s="1"/>
  <c r="AA44" i="11" s="1"/>
  <c r="Z13" i="1"/>
  <c r="F30" i="7" s="1"/>
  <c r="AC42" i="3"/>
  <c r="AC47" i="3" s="1"/>
  <c r="AS50" i="2"/>
  <c r="AT34" i="2"/>
  <c r="AR33" i="1"/>
  <c r="AP70" i="1"/>
  <c r="AP81" i="1" s="1"/>
  <c r="AR74" i="2"/>
  <c r="AQ48" i="1"/>
  <c r="AQ59" i="1" s="1"/>
  <c r="X116" i="1"/>
  <c r="X94" i="1"/>
  <c r="X105" i="1"/>
  <c r="AI109" i="1"/>
  <c r="AI98" i="1"/>
  <c r="AI120" i="1"/>
  <c r="Z42" i="2"/>
  <c r="Z45" i="2" s="1"/>
  <c r="Y34" i="1"/>
  <c r="Y117" i="1"/>
  <c r="Y106" i="1"/>
  <c r="Y95" i="1"/>
  <c r="W110" i="1"/>
  <c r="T24" i="7" s="1"/>
  <c r="S24" i="7"/>
  <c r="W121" i="1"/>
  <c r="U24" i="7" s="1"/>
  <c r="W99" i="1"/>
  <c r="E26" i="7"/>
  <c r="Y14" i="1"/>
  <c r="H26" i="7" s="1"/>
  <c r="N25" i="7"/>
  <c r="X66" i="1"/>
  <c r="AK28" i="2"/>
  <c r="AJ76" i="1"/>
  <c r="AJ87" i="1" s="1"/>
  <c r="Y94" i="2"/>
  <c r="G27" i="5" s="1"/>
  <c r="X77" i="1"/>
  <c r="Y123" i="2"/>
  <c r="Y111" i="2"/>
  <c r="Y30" i="2"/>
  <c r="G21" i="5"/>
  <c r="X23" i="1"/>
  <c r="Y72" i="1"/>
  <c r="Y83" i="1" s="1"/>
  <c r="F13" i="5"/>
  <c r="P24" i="7"/>
  <c r="F27" i="7"/>
  <c r="F4" i="7" s="1"/>
  <c r="G27" i="7"/>
  <c r="G4" i="7" s="1"/>
  <c r="D4" i="9" s="1"/>
  <c r="F9" i="8" s="1"/>
  <c r="L4" i="6"/>
  <c r="L5" i="6" s="1"/>
  <c r="AD10" i="3" l="1"/>
  <c r="AD17" i="3"/>
  <c r="AM122" i="2"/>
  <c r="AM110" i="2"/>
  <c r="AL22" i="1"/>
  <c r="CI104" i="2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AK103" i="1"/>
  <c r="AK92" i="1"/>
  <c r="AK114" i="1"/>
  <c r="AO98" i="2"/>
  <c r="AN22" i="2"/>
  <c r="AM40" i="2"/>
  <c r="AA7" i="1"/>
  <c r="AE7" i="3"/>
  <c r="AE17" i="3" s="1"/>
  <c r="Z15" i="1"/>
  <c r="AB10" i="2"/>
  <c r="AA10" i="1" s="1"/>
  <c r="AA58" i="11" s="1"/>
  <c r="Z12" i="1"/>
  <c r="G30" i="7" s="1"/>
  <c r="AD46" i="3"/>
  <c r="AS74" i="2"/>
  <c r="AR48" i="1"/>
  <c r="AR59" i="1" s="1"/>
  <c r="AQ70" i="1"/>
  <c r="AQ81" i="1" s="1"/>
  <c r="AT50" i="2"/>
  <c r="AU34" i="2"/>
  <c r="AS33" i="1"/>
  <c r="AE38" i="1"/>
  <c r="AA44" i="2"/>
  <c r="Z42" i="1" s="1"/>
  <c r="C30" i="7" s="1"/>
  <c r="X115" i="1"/>
  <c r="X93" i="1"/>
  <c r="X29" i="1"/>
  <c r="X104" i="1"/>
  <c r="AE115" i="2"/>
  <c r="AE127" i="2"/>
  <c r="AB37" i="1"/>
  <c r="Y40" i="1"/>
  <c r="I26" i="7"/>
  <c r="Z35" i="1"/>
  <c r="AA113" i="2"/>
  <c r="AA125" i="2"/>
  <c r="AB114" i="2"/>
  <c r="AB126" i="2"/>
  <c r="G22" i="5"/>
  <c r="G5" i="5"/>
  <c r="G6" i="5" s="1"/>
  <c r="F14" i="5"/>
  <c r="R24" i="7"/>
  <c r="AL56" i="2"/>
  <c r="AK39" i="1"/>
  <c r="AA36" i="1"/>
  <c r="Z124" i="2"/>
  <c r="H20" i="5"/>
  <c r="H4" i="5" s="1"/>
  <c r="Z112" i="2"/>
  <c r="Y24" i="1"/>
  <c r="D29" i="9" s="1"/>
  <c r="O25" i="7"/>
  <c r="G12" i="5"/>
  <c r="AA42" i="2"/>
  <c r="AB44" i="2" s="1"/>
  <c r="AA42" i="1" s="1"/>
  <c r="C31" i="7" s="1"/>
  <c r="Z34" i="1"/>
  <c r="Y130" i="2"/>
  <c r="Y106" i="2"/>
  <c r="G28" i="5" s="1"/>
  <c r="Y118" i="2"/>
  <c r="Q25" i="7"/>
  <c r="X88" i="1"/>
  <c r="AK116" i="2"/>
  <c r="AJ28" i="1"/>
  <c r="AK128" i="2"/>
  <c r="Z58" i="2"/>
  <c r="Z70" i="2" s="1"/>
  <c r="H26" i="5" s="1"/>
  <c r="Y49" i="1"/>
  <c r="AL103" i="1" l="1"/>
  <c r="AL92" i="1"/>
  <c r="AL114" i="1"/>
  <c r="AM22" i="1"/>
  <c r="AN122" i="2"/>
  <c r="AN110" i="2"/>
  <c r="AP98" i="2"/>
  <c r="AO22" i="2"/>
  <c r="AA57" i="11"/>
  <c r="AA56" i="11"/>
  <c r="AA55" i="11"/>
  <c r="AA53" i="11"/>
  <c r="AA54" i="11"/>
  <c r="Y43" i="1"/>
  <c r="Y44" i="1" s="1"/>
  <c r="Z14" i="1"/>
  <c r="H30" i="7" s="1"/>
  <c r="I27" i="7"/>
  <c r="I4" i="7" s="1"/>
  <c r="D6" i="9" s="1"/>
  <c r="F12" i="8" s="1"/>
  <c r="AC7" i="2"/>
  <c r="AB9" i="1" s="1"/>
  <c r="AB44" i="11" s="1"/>
  <c r="AA11" i="1"/>
  <c r="E30" i="7"/>
  <c r="AE10" i="3"/>
  <c r="AG117" i="3"/>
  <c r="AT74" i="2"/>
  <c r="AS48" i="1"/>
  <c r="AS59" i="1" s="1"/>
  <c r="AU50" i="2"/>
  <c r="AV34" i="2"/>
  <c r="AT33" i="1"/>
  <c r="AR70" i="1"/>
  <c r="AR81" i="1" s="1"/>
  <c r="AA45" i="2"/>
  <c r="AF38" i="1"/>
  <c r="Y60" i="1"/>
  <c r="Y55" i="1"/>
  <c r="AC37" i="1"/>
  <c r="AJ120" i="1"/>
  <c r="AJ98" i="1"/>
  <c r="AJ109" i="1"/>
  <c r="AL80" i="2"/>
  <c r="AK54" i="1"/>
  <c r="AK65" i="1" s="1"/>
  <c r="X110" i="1"/>
  <c r="T25" i="7" s="1"/>
  <c r="X121" i="1"/>
  <c r="U25" i="7" s="1"/>
  <c r="X99" i="1"/>
  <c r="S25" i="7"/>
  <c r="AB36" i="1"/>
  <c r="Z82" i="2"/>
  <c r="Y71" i="1"/>
  <c r="Y82" i="1" s="1"/>
  <c r="I30" i="7"/>
  <c r="Z40" i="1"/>
  <c r="Z43" i="1" s="1"/>
  <c r="AA35" i="1"/>
  <c r="Y105" i="1"/>
  <c r="Y116" i="1"/>
  <c r="Y94" i="1"/>
  <c r="G13" i="5"/>
  <c r="P25" i="7"/>
  <c r="AA58" i="2"/>
  <c r="AA70" i="2" s="1"/>
  <c r="AM56" i="2"/>
  <c r="AL39" i="1"/>
  <c r="M26" i="7"/>
  <c r="M27" i="7" s="1"/>
  <c r="M4" i="7" s="1"/>
  <c r="X4" i="7" s="1"/>
  <c r="AA13" i="1" l="1"/>
  <c r="AO122" i="2"/>
  <c r="AN22" i="1"/>
  <c r="AO110" i="2"/>
  <c r="AQ98" i="2"/>
  <c r="AP22" i="2"/>
  <c r="AM103" i="1"/>
  <c r="AM92" i="1"/>
  <c r="AM114" i="1"/>
  <c r="AP40" i="3"/>
  <c r="AP58" i="3" s="1"/>
  <c r="AP82" i="3" s="1"/>
  <c r="AP28" i="3" s="1"/>
  <c r="AP118" i="3" s="1"/>
  <c r="J26" i="7"/>
  <c r="K26" i="7"/>
  <c r="L31" i="7"/>
  <c r="AA22" i="11"/>
  <c r="AQ40" i="3"/>
  <c r="AA15" i="1"/>
  <c r="AG116" i="3"/>
  <c r="AD42" i="3"/>
  <c r="AD47" i="3" s="1"/>
  <c r="D7" i="9"/>
  <c r="F13" i="8" s="1"/>
  <c r="F14" i="8" s="1"/>
  <c r="AV50" i="2"/>
  <c r="AW34" i="2"/>
  <c r="AU33" i="1"/>
  <c r="AU74" i="2"/>
  <c r="AT48" i="1"/>
  <c r="AT59" i="1" s="1"/>
  <c r="AS70" i="1"/>
  <c r="AS81" i="1" s="1"/>
  <c r="Y66" i="1"/>
  <c r="N26" i="7"/>
  <c r="N27" i="7" s="1"/>
  <c r="AA82" i="2"/>
  <c r="M30" i="7"/>
  <c r="Z111" i="2"/>
  <c r="Z30" i="2"/>
  <c r="Z123" i="2"/>
  <c r="H21" i="5"/>
  <c r="Y23" i="1"/>
  <c r="D28" i="9" s="1"/>
  <c r="D35" i="9" s="1"/>
  <c r="AL54" i="1"/>
  <c r="AL65" i="1" s="1"/>
  <c r="AM80" i="2"/>
  <c r="Z94" i="2"/>
  <c r="H27" i="5" s="1"/>
  <c r="Y77" i="1"/>
  <c r="AB7" i="1"/>
  <c r="AC10" i="2"/>
  <c r="AB10" i="1" s="1"/>
  <c r="AB58" i="11" s="1"/>
  <c r="R25" i="7"/>
  <c r="G14" i="5"/>
  <c r="Z44" i="1"/>
  <c r="K30" i="7" s="1"/>
  <c r="J30" i="7"/>
  <c r="AL28" i="2"/>
  <c r="AK76" i="1"/>
  <c r="AK87" i="1" s="1"/>
  <c r="AF53" i="1"/>
  <c r="AF64" i="1" s="1"/>
  <c r="AR98" i="2" l="1"/>
  <c r="AQ22" i="2"/>
  <c r="AN103" i="1"/>
  <c r="AN114" i="1"/>
  <c r="AN92" i="1"/>
  <c r="AP110" i="2"/>
  <c r="AO22" i="1"/>
  <c r="AP122" i="2"/>
  <c r="AN40" i="2"/>
  <c r="J27" i="7"/>
  <c r="J4" i="7" s="1"/>
  <c r="K27" i="7"/>
  <c r="K4" i="7" s="1"/>
  <c r="AB54" i="11"/>
  <c r="AB55" i="11"/>
  <c r="AB53" i="11"/>
  <c r="AB57" i="11"/>
  <c r="AB56" i="11"/>
  <c r="AF7" i="3"/>
  <c r="AF17" i="3" s="1"/>
  <c r="F31" i="7"/>
  <c r="AA12" i="1"/>
  <c r="G31" i="7" s="1"/>
  <c r="AE46" i="3"/>
  <c r="AE42" i="3"/>
  <c r="AG115" i="3"/>
  <c r="AH56" i="3"/>
  <c r="AH80" i="3" s="1"/>
  <c r="AH26" i="3" s="1"/>
  <c r="AH116" i="3" s="1"/>
  <c r="AQ58" i="3"/>
  <c r="AQ82" i="3" s="1"/>
  <c r="AQ28" i="3" s="1"/>
  <c r="AQ118" i="3" s="1"/>
  <c r="D39" i="9"/>
  <c r="F24" i="8" s="1"/>
  <c r="AW50" i="2"/>
  <c r="AX34" i="2"/>
  <c r="AV33" i="1"/>
  <c r="AD7" i="2"/>
  <c r="AC9" i="1" s="1"/>
  <c r="AC44" i="11" s="1"/>
  <c r="AV74" i="2"/>
  <c r="AU48" i="1"/>
  <c r="AU59" i="1" s="1"/>
  <c r="AT70" i="1"/>
  <c r="AT81" i="1" s="1"/>
  <c r="AB11" i="1"/>
  <c r="AC126" i="2"/>
  <c r="AC114" i="2"/>
  <c r="AF75" i="1"/>
  <c r="AF86" i="1" s="1"/>
  <c r="AM28" i="2"/>
  <c r="AL76" i="1"/>
  <c r="AL87" i="1" s="1"/>
  <c r="Z130" i="2"/>
  <c r="Z118" i="2"/>
  <c r="Z106" i="2"/>
  <c r="H28" i="5" s="1"/>
  <c r="Y104" i="1"/>
  <c r="Y115" i="1"/>
  <c r="Y29" i="1"/>
  <c r="Y93" i="1"/>
  <c r="AA94" i="2"/>
  <c r="O27" i="7"/>
  <c r="O4" i="7" s="1"/>
  <c r="D9" i="9" s="1"/>
  <c r="F17" i="8" s="1"/>
  <c r="N4" i="7"/>
  <c r="D8" i="9" s="1"/>
  <c r="AB125" i="2"/>
  <c r="AB113" i="2"/>
  <c r="AF127" i="2"/>
  <c r="AF115" i="2"/>
  <c r="AL116" i="2"/>
  <c r="AK28" i="1"/>
  <c r="AL128" i="2"/>
  <c r="AA112" i="2"/>
  <c r="AA124" i="2"/>
  <c r="Q26" i="7"/>
  <c r="Q27" i="7" s="1"/>
  <c r="Y88" i="1"/>
  <c r="AA14" i="1"/>
  <c r="H31" i="7" s="1"/>
  <c r="E31" i="7"/>
  <c r="H22" i="5"/>
  <c r="H5" i="5"/>
  <c r="H6" i="5" s="1"/>
  <c r="AA111" i="2"/>
  <c r="AA123" i="2"/>
  <c r="AA30" i="2"/>
  <c r="O26" i="7"/>
  <c r="H12" i="5"/>
  <c r="AH39" i="2" l="1"/>
  <c r="AG38" i="1" s="1"/>
  <c r="AD37" i="1"/>
  <c r="AB42" i="2"/>
  <c r="AC44" i="2" s="1"/>
  <c r="AB42" i="1" s="1"/>
  <c r="C32" i="7" s="1"/>
  <c r="AA34" i="1"/>
  <c r="I31" i="7" s="1"/>
  <c r="AB35" i="1"/>
  <c r="AO114" i="1"/>
  <c r="AO103" i="1"/>
  <c r="AO92" i="1"/>
  <c r="AQ110" i="2"/>
  <c r="AP22" i="1"/>
  <c r="AQ122" i="2"/>
  <c r="AS98" i="2"/>
  <c r="AR22" i="2"/>
  <c r="L32" i="7"/>
  <c r="AB22" i="11"/>
  <c r="AB23" i="11" s="1"/>
  <c r="AF10" i="3"/>
  <c r="AG7" i="3" s="1"/>
  <c r="AG17" i="3" s="1"/>
  <c r="D23" i="9"/>
  <c r="F16" i="8"/>
  <c r="AF46" i="3"/>
  <c r="AE47" i="3"/>
  <c r="AH57" i="3"/>
  <c r="AH81" i="3" s="1"/>
  <c r="AH27" i="3" s="1"/>
  <c r="AH117" i="3" s="1"/>
  <c r="D42" i="9"/>
  <c r="D43" i="9"/>
  <c r="D45" i="9"/>
  <c r="D44" i="9"/>
  <c r="D41" i="9"/>
  <c r="D40" i="9"/>
  <c r="AW74" i="2"/>
  <c r="AV48" i="1"/>
  <c r="AV59" i="1" s="1"/>
  <c r="AU70" i="1"/>
  <c r="AU81" i="1" s="1"/>
  <c r="AX50" i="2"/>
  <c r="AW33" i="1"/>
  <c r="AL28" i="1"/>
  <c r="AM128" i="2"/>
  <c r="AM116" i="2"/>
  <c r="Y121" i="1"/>
  <c r="U26" i="7" s="1"/>
  <c r="S26" i="7"/>
  <c r="Y99" i="1"/>
  <c r="Y110" i="1"/>
  <c r="T26" i="7" s="1"/>
  <c r="AD10" i="2"/>
  <c r="AC10" i="1" s="1"/>
  <c r="AC58" i="11" s="1"/>
  <c r="AC7" i="1"/>
  <c r="AK120" i="1"/>
  <c r="AK109" i="1"/>
  <c r="AK98" i="1"/>
  <c r="AG127" i="2"/>
  <c r="AG115" i="2"/>
  <c r="AF27" i="1"/>
  <c r="H13" i="5"/>
  <c r="P26" i="7"/>
  <c r="AD114" i="2"/>
  <c r="AD126" i="2"/>
  <c r="AM39" i="1"/>
  <c r="AN56" i="2"/>
  <c r="AB58" i="2"/>
  <c r="AA106" i="2"/>
  <c r="AA118" i="2"/>
  <c r="AA130" i="2"/>
  <c r="Q4" i="7"/>
  <c r="P27" i="7"/>
  <c r="P4" i="7" s="1"/>
  <c r="D10" i="9" s="1"/>
  <c r="AC113" i="2"/>
  <c r="AC125" i="2"/>
  <c r="AB124" i="2"/>
  <c r="AB112" i="2"/>
  <c r="AH55" i="2" l="1"/>
  <c r="AG53" i="1" s="1"/>
  <c r="AG64" i="1" s="1"/>
  <c r="AA40" i="1"/>
  <c r="M31" i="7" s="1"/>
  <c r="AB45" i="2"/>
  <c r="AC36" i="1"/>
  <c r="AB70" i="2"/>
  <c r="AT98" i="2"/>
  <c r="AS22" i="2"/>
  <c r="AR122" i="2"/>
  <c r="AQ22" i="1"/>
  <c r="AR110" i="2"/>
  <c r="AP92" i="1"/>
  <c r="AP114" i="1"/>
  <c r="AP103" i="1"/>
  <c r="S27" i="7"/>
  <c r="S4" i="7" s="1"/>
  <c r="AC55" i="11"/>
  <c r="AC54" i="11"/>
  <c r="AC57" i="11"/>
  <c r="AC53" i="11"/>
  <c r="AC56" i="11"/>
  <c r="D24" i="9"/>
  <c r="F18" i="8"/>
  <c r="AC42" i="2"/>
  <c r="AB13" i="1"/>
  <c r="AY50" i="2"/>
  <c r="AZ34" i="2"/>
  <c r="AX33" i="1"/>
  <c r="AX74" i="2"/>
  <c r="AW48" i="1"/>
  <c r="AW59" i="1" s="1"/>
  <c r="AC11" i="1"/>
  <c r="AV70" i="1"/>
  <c r="AV81" i="1" s="1"/>
  <c r="AH79" i="2"/>
  <c r="AA43" i="1"/>
  <c r="AB82" i="2"/>
  <c r="R26" i="7"/>
  <c r="H14" i="5"/>
  <c r="AL109" i="1"/>
  <c r="AL120" i="1"/>
  <c r="AL98" i="1"/>
  <c r="AN80" i="2"/>
  <c r="AM54" i="1"/>
  <c r="AM65" i="1" s="1"/>
  <c r="AF97" i="1"/>
  <c r="AF108" i="1"/>
  <c r="AF119" i="1"/>
  <c r="AQ92" i="1" l="1"/>
  <c r="AQ114" i="1"/>
  <c r="AQ103" i="1"/>
  <c r="AR22" i="1"/>
  <c r="AS122" i="2"/>
  <c r="AS110" i="2"/>
  <c r="AU98" i="2"/>
  <c r="AT22" i="2"/>
  <c r="AO40" i="2"/>
  <c r="AO56" i="2" s="1"/>
  <c r="AH55" i="3"/>
  <c r="AH79" i="3" s="1"/>
  <c r="AH25" i="3" s="1"/>
  <c r="AH115" i="3" s="1"/>
  <c r="AR40" i="3"/>
  <c r="AR58" i="3" s="1"/>
  <c r="AR82" i="3" s="1"/>
  <c r="AR28" i="3" s="1"/>
  <c r="AR11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39" i="2"/>
  <c r="AI55" i="2" s="1"/>
  <c r="AA2" i="7"/>
  <c r="D17" i="9"/>
  <c r="D18" i="9" s="1"/>
  <c r="D21" i="9" s="1"/>
  <c r="F22" i="8"/>
  <c r="AI57" i="3"/>
  <c r="AI81" i="3" s="1"/>
  <c r="AI27" i="3" s="1"/>
  <c r="AI117" i="3" s="1"/>
  <c r="AI56" i="3"/>
  <c r="AI80" i="3" s="1"/>
  <c r="AI26" i="3" s="1"/>
  <c r="AI116" i="3" s="1"/>
  <c r="AD36" i="1"/>
  <c r="AC35" i="1"/>
  <c r="AB34" i="1"/>
  <c r="AB40" i="1" s="1"/>
  <c r="AF42" i="3"/>
  <c r="AF47" i="3" s="1"/>
  <c r="AG114" i="3"/>
  <c r="AB15" i="1"/>
  <c r="F32" i="7"/>
  <c r="AB12" i="1"/>
  <c r="G32" i="7" s="1"/>
  <c r="AA3" i="7"/>
  <c r="AA4" i="7"/>
  <c r="AX22" i="2"/>
  <c r="AW70" i="1"/>
  <c r="AW81" i="1" s="1"/>
  <c r="AZ50" i="2"/>
  <c r="BA34" i="2"/>
  <c r="AY33" i="1"/>
  <c r="AY74" i="2"/>
  <c r="AX48" i="1"/>
  <c r="AX59" i="1" s="1"/>
  <c r="AG75" i="1"/>
  <c r="AG86" i="1" s="1"/>
  <c r="AH27" i="2"/>
  <c r="AC45" i="2"/>
  <c r="AD44" i="2"/>
  <c r="AC42" i="1" s="1"/>
  <c r="C33" i="7" s="1"/>
  <c r="AB94" i="2"/>
  <c r="AC58" i="2"/>
  <c r="AC70" i="2" s="1"/>
  <c r="AB123" i="2"/>
  <c r="AB111" i="2"/>
  <c r="AB30" i="2"/>
  <c r="AN28" i="2"/>
  <c r="AM76" i="1"/>
  <c r="AM87" i="1" s="1"/>
  <c r="AE7" i="2"/>
  <c r="AD9" i="1" s="1"/>
  <c r="AD44" i="11" s="1"/>
  <c r="J31" i="7"/>
  <c r="AA44" i="1"/>
  <c r="K31" i="7" s="1"/>
  <c r="AR103" i="1" l="1"/>
  <c r="AR114" i="1"/>
  <c r="AR92" i="1"/>
  <c r="AV98" i="2"/>
  <c r="AU22" i="2"/>
  <c r="AT110" i="2"/>
  <c r="AS22" i="1"/>
  <c r="AT122" i="2"/>
  <c r="F23" i="8"/>
  <c r="AS40" i="3"/>
  <c r="D22" i="9"/>
  <c r="E32" i="7"/>
  <c r="AC38" i="11"/>
  <c r="AE37" i="1"/>
  <c r="I32" i="7"/>
  <c r="AH38" i="1"/>
  <c r="AG46" i="3"/>
  <c r="AN39" i="1"/>
  <c r="AB14" i="1"/>
  <c r="H32" i="7" s="1"/>
  <c r="AC13" i="1"/>
  <c r="AH36" i="3"/>
  <c r="AH54" i="3" s="1"/>
  <c r="AH78" i="3" s="1"/>
  <c r="AH24" i="3" s="1"/>
  <c r="AH114" i="3" s="1"/>
  <c r="AG42" i="3"/>
  <c r="AI37" i="3"/>
  <c r="AI55" i="3" s="1"/>
  <c r="AI79" i="3" s="1"/>
  <c r="AI25" i="3" s="1"/>
  <c r="AI115" i="3" s="1"/>
  <c r="AJ56" i="3"/>
  <c r="AJ80" i="3" s="1"/>
  <c r="AJ26" i="3" s="1"/>
  <c r="AJ116" i="3" s="1"/>
  <c r="AS58" i="3"/>
  <c r="AS82" i="3" s="1"/>
  <c r="AS28" i="3" s="1"/>
  <c r="AS118" i="3" s="1"/>
  <c r="AX70" i="1"/>
  <c r="AX81" i="1" s="1"/>
  <c r="AX110" i="2"/>
  <c r="AW22" i="1"/>
  <c r="AX122" i="2"/>
  <c r="BA50" i="2"/>
  <c r="BB34" i="2"/>
  <c r="AZ33" i="1"/>
  <c r="AZ74" i="2"/>
  <c r="AY48" i="1"/>
  <c r="AY59" i="1" s="1"/>
  <c r="AE10" i="2"/>
  <c r="AD10" i="1" s="1"/>
  <c r="AD58" i="11" s="1"/>
  <c r="AD7" i="1"/>
  <c r="AC82" i="2"/>
  <c r="AO80" i="2"/>
  <c r="AN54" i="1"/>
  <c r="AC112" i="2"/>
  <c r="AC124" i="2"/>
  <c r="AE114" i="2"/>
  <c r="AE126" i="2"/>
  <c r="AM28" i="1"/>
  <c r="AN128" i="2"/>
  <c r="AN116" i="2"/>
  <c r="AD113" i="2"/>
  <c r="AD125" i="2"/>
  <c r="AH53" i="1"/>
  <c r="AI79" i="2"/>
  <c r="AG27" i="1"/>
  <c r="AH127" i="2"/>
  <c r="AH115" i="2"/>
  <c r="AB43" i="1"/>
  <c r="M32" i="7"/>
  <c r="AB106" i="2"/>
  <c r="AB118" i="2"/>
  <c r="AB130" i="2"/>
  <c r="AS114" i="1" l="1"/>
  <c r="AS103" i="1"/>
  <c r="AS92" i="1"/>
  <c r="AW98" i="2"/>
  <c r="AV22" i="2"/>
  <c r="AU110" i="2"/>
  <c r="AT22" i="1"/>
  <c r="AU122" i="2"/>
  <c r="AP40" i="2"/>
  <c r="AD55" i="11"/>
  <c r="AD54" i="11"/>
  <c r="AD57" i="11"/>
  <c r="AD53" i="11"/>
  <c r="AD56" i="11"/>
  <c r="AC41" i="11"/>
  <c r="AC43" i="11"/>
  <c r="AC40" i="11"/>
  <c r="AC42" i="11"/>
  <c r="AC15" i="1"/>
  <c r="AH10" i="3"/>
  <c r="AH64" i="1"/>
  <c r="AN65" i="1"/>
  <c r="F33" i="7"/>
  <c r="AC12" i="1"/>
  <c r="G33" i="7" s="1"/>
  <c r="AH46" i="3"/>
  <c r="AG47" i="3"/>
  <c r="AG60" i="3"/>
  <c r="AG72" i="3" s="1"/>
  <c r="AW92" i="1"/>
  <c r="AW114" i="1"/>
  <c r="AW103" i="1"/>
  <c r="BB50" i="2"/>
  <c r="BC34" i="2"/>
  <c r="BA33" i="1"/>
  <c r="AY70" i="1"/>
  <c r="AY81" i="1" s="1"/>
  <c r="BA74" i="2"/>
  <c r="AZ48" i="1"/>
  <c r="AZ59" i="1" s="1"/>
  <c r="AD11" i="1"/>
  <c r="AD22" i="11" s="1"/>
  <c r="AG119" i="1"/>
  <c r="AG97" i="1"/>
  <c r="AG108" i="1"/>
  <c r="AM120" i="1"/>
  <c r="AM109" i="1"/>
  <c r="AM98" i="1"/>
  <c r="AO28" i="2"/>
  <c r="AN76" i="1"/>
  <c r="AN87" i="1" s="1"/>
  <c r="J32" i="7"/>
  <c r="AB44" i="1"/>
  <c r="K32" i="7" s="1"/>
  <c r="AH75" i="1"/>
  <c r="AH86" i="1" s="1"/>
  <c r="AI27" i="2"/>
  <c r="AC34" i="1"/>
  <c r="AD42" i="2"/>
  <c r="AJ39" i="2"/>
  <c r="AC94" i="2"/>
  <c r="AC111" i="2"/>
  <c r="AC30" i="2"/>
  <c r="AC106" i="2" s="1"/>
  <c r="AC123" i="2"/>
  <c r="AH35" i="3" l="1"/>
  <c r="AL38" i="3" s="1"/>
  <c r="AT103" i="1"/>
  <c r="AT114" i="1"/>
  <c r="AT92" i="1"/>
  <c r="AY98" i="2"/>
  <c r="AW22" i="2"/>
  <c r="AU22" i="1"/>
  <c r="AV122" i="2"/>
  <c r="AV110" i="2"/>
  <c r="E33" i="7"/>
  <c r="AC14" i="1"/>
  <c r="H33" i="7" s="1"/>
  <c r="AD38" i="11"/>
  <c r="AF7" i="2"/>
  <c r="AE9" i="1" s="1"/>
  <c r="AE44" i="11" s="1"/>
  <c r="AD13" i="1"/>
  <c r="F34" i="7" s="1"/>
  <c r="AG84" i="3"/>
  <c r="AG96" i="3" s="1"/>
  <c r="L34" i="7"/>
  <c r="AJ57" i="3"/>
  <c r="AJ81" i="3" s="1"/>
  <c r="AJ27" i="3" s="1"/>
  <c r="AJ117" i="3" s="1"/>
  <c r="BB74" i="2"/>
  <c r="BA48" i="1"/>
  <c r="BA59" i="1" s="1"/>
  <c r="AZ70" i="1"/>
  <c r="AZ81" i="1" s="1"/>
  <c r="BC50" i="2"/>
  <c r="BD34" i="2"/>
  <c r="BB33" i="1"/>
  <c r="AC118" i="2"/>
  <c r="AC130" i="2"/>
  <c r="AD58" i="2"/>
  <c r="AD70" i="2" s="1"/>
  <c r="AI115" i="2"/>
  <c r="AI127" i="2"/>
  <c r="AH27" i="1"/>
  <c r="AO116" i="2"/>
  <c r="AN28" i="1"/>
  <c r="AO128" i="2"/>
  <c r="AF126" i="2"/>
  <c r="AF114" i="2"/>
  <c r="AF37" i="1"/>
  <c r="I33" i="7"/>
  <c r="AC40" i="1"/>
  <c r="AI38" i="1"/>
  <c r="AJ55" i="2"/>
  <c r="AO39" i="1"/>
  <c r="AP56" i="2"/>
  <c r="AD45" i="2"/>
  <c r="AE44" i="2"/>
  <c r="AD42" i="1" s="1"/>
  <c r="C34" i="7" s="1"/>
  <c r="AD35" i="1"/>
  <c r="AD112" i="2"/>
  <c r="AD124" i="2"/>
  <c r="AE36" i="1"/>
  <c r="AE125" i="2"/>
  <c r="AE113" i="2"/>
  <c r="AT40" i="3" l="1"/>
  <c r="AT58" i="3" s="1"/>
  <c r="AT82" i="3" s="1"/>
  <c r="AT28" i="3" s="1"/>
  <c r="AT118" i="3" s="1"/>
  <c r="AJ37" i="3"/>
  <c r="AJ55" i="3" s="1"/>
  <c r="AJ79" i="3" s="1"/>
  <c r="AJ25" i="3" s="1"/>
  <c r="AJ115" i="3" s="1"/>
  <c r="AK56" i="3"/>
  <c r="AK80" i="3" s="1"/>
  <c r="AK26" i="3" s="1"/>
  <c r="AK116" i="3" s="1"/>
  <c r="AH42" i="3"/>
  <c r="AI46" i="3" s="1"/>
  <c r="AH53" i="3"/>
  <c r="AH77" i="3" s="1"/>
  <c r="AI36" i="3"/>
  <c r="AI54" i="3" s="1"/>
  <c r="AI78" i="3" s="1"/>
  <c r="AI24" i="3" s="1"/>
  <c r="AI114" i="3" s="1"/>
  <c r="AI7" i="3"/>
  <c r="AI9" i="3" s="1"/>
  <c r="AU103" i="1"/>
  <c r="AU92" i="1"/>
  <c r="AU114" i="1"/>
  <c r="AV22" i="1"/>
  <c r="AW122" i="2"/>
  <c r="AW110" i="2"/>
  <c r="AZ98" i="2"/>
  <c r="AY22" i="2"/>
  <c r="AD15" i="1"/>
  <c r="AE38" i="11" s="1"/>
  <c r="AF10" i="2"/>
  <c r="AE10" i="1" s="1"/>
  <c r="AE58" i="11" s="1"/>
  <c r="AE56" i="11" s="1"/>
  <c r="AQ40" i="2"/>
  <c r="AD43" i="11"/>
  <c r="AD40" i="11"/>
  <c r="AD41" i="11"/>
  <c r="AD42" i="11"/>
  <c r="AE7" i="1"/>
  <c r="AD12" i="1"/>
  <c r="G34" i="7" s="1"/>
  <c r="AG113" i="3"/>
  <c r="AG30" i="3"/>
  <c r="BC74" i="2"/>
  <c r="BB48" i="1"/>
  <c r="BB59" i="1" s="1"/>
  <c r="BA70" i="1"/>
  <c r="BA81" i="1" s="1"/>
  <c r="BD50" i="2"/>
  <c r="BE34" i="2"/>
  <c r="BC33" i="1"/>
  <c r="AP80" i="2"/>
  <c r="AO54" i="1"/>
  <c r="AO65" i="1" s="1"/>
  <c r="AN109" i="1"/>
  <c r="AN120" i="1"/>
  <c r="AN98" i="1"/>
  <c r="AF52" i="1"/>
  <c r="AF63" i="1" s="1"/>
  <c r="AD82" i="2"/>
  <c r="AC43" i="1"/>
  <c r="M33" i="7"/>
  <c r="AE42" i="2"/>
  <c r="AD34" i="1"/>
  <c r="AK39" i="2"/>
  <c r="AH38" i="2"/>
  <c r="AH9" i="2" s="1"/>
  <c r="AJ79" i="2"/>
  <c r="AI53" i="1"/>
  <c r="AI64" i="1" s="1"/>
  <c r="AH97" i="1"/>
  <c r="AH119" i="1"/>
  <c r="AH108" i="1"/>
  <c r="AI10" i="3" l="1"/>
  <c r="AI11" i="3" s="1"/>
  <c r="AI13" i="3" s="1"/>
  <c r="AI15" i="3" s="1"/>
  <c r="AI35" i="3" s="1"/>
  <c r="AU40" i="3" s="1"/>
  <c r="AU58" i="3" s="1"/>
  <c r="AU82" i="3" s="1"/>
  <c r="AU28" i="3" s="1"/>
  <c r="AU118" i="3" s="1"/>
  <c r="AH60" i="3"/>
  <c r="AH72" i="3" s="1"/>
  <c r="AH47" i="3"/>
  <c r="E34" i="7"/>
  <c r="AD14" i="1"/>
  <c r="H34" i="7" s="1"/>
  <c r="AG7" i="2"/>
  <c r="AG10" i="2" s="1"/>
  <c r="AF10" i="1" s="1"/>
  <c r="AF58" i="11" s="1"/>
  <c r="BA98" i="2"/>
  <c r="AZ22" i="2"/>
  <c r="AV92" i="1"/>
  <c r="AV103" i="1"/>
  <c r="AV114" i="1"/>
  <c r="F34" i="9"/>
  <c r="AY122" i="2"/>
  <c r="AY110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H23" i="3"/>
  <c r="AH84" i="3"/>
  <c r="AH96" i="3" s="1"/>
  <c r="AG120" i="3"/>
  <c r="AG108" i="3"/>
  <c r="AK57" i="3"/>
  <c r="AK81" i="3" s="1"/>
  <c r="AK27" i="3" s="1"/>
  <c r="AK117" i="3" s="1"/>
  <c r="BE50" i="2"/>
  <c r="BF34" i="2"/>
  <c r="BD33" i="1"/>
  <c r="BD74" i="2"/>
  <c r="BC48" i="1"/>
  <c r="BC59" i="1" s="1"/>
  <c r="BB70" i="1"/>
  <c r="BB81" i="1" s="1"/>
  <c r="AJ27" i="2"/>
  <c r="AI75" i="1"/>
  <c r="AI86" i="1" s="1"/>
  <c r="I34" i="7"/>
  <c r="AD40" i="1"/>
  <c r="AD94" i="2"/>
  <c r="AQ56" i="2"/>
  <c r="AP39" i="1"/>
  <c r="AF36" i="1"/>
  <c r="AG37" i="1"/>
  <c r="AH54" i="2"/>
  <c r="AE58" i="2"/>
  <c r="AE70" i="2" s="1"/>
  <c r="J33" i="7"/>
  <c r="AC44" i="1"/>
  <c r="K33" i="7" s="1"/>
  <c r="AD123" i="2"/>
  <c r="AD30" i="2"/>
  <c r="AD111" i="2"/>
  <c r="AE35" i="1"/>
  <c r="AF74" i="1"/>
  <c r="AF85" i="1" s="1"/>
  <c r="AJ38" i="1"/>
  <c r="AK55" i="2"/>
  <c r="AE45" i="2"/>
  <c r="AF44" i="2"/>
  <c r="AE42" i="1" s="1"/>
  <c r="C35" i="7" s="1"/>
  <c r="AP28" i="2"/>
  <c r="AO76" i="1"/>
  <c r="AO87" i="1" s="1"/>
  <c r="AF9" i="1" l="1"/>
  <c r="AL56" i="3"/>
  <c r="AL80" i="3" s="1"/>
  <c r="AL26" i="3" s="1"/>
  <c r="AL116" i="3" s="1"/>
  <c r="AJ7" i="3"/>
  <c r="AJ10" i="3" s="1"/>
  <c r="AI42" i="3"/>
  <c r="AI47" i="3" s="1"/>
  <c r="AJ36" i="3"/>
  <c r="AJ54" i="3" s="1"/>
  <c r="AJ78" i="3" s="1"/>
  <c r="AJ24" i="3" s="1"/>
  <c r="AJ114" i="3" s="1"/>
  <c r="AI53" i="3"/>
  <c r="AI60" i="3" s="1"/>
  <c r="AK37" i="3"/>
  <c r="AK55" i="3" s="1"/>
  <c r="AK79" i="3" s="1"/>
  <c r="AK25" i="3" s="1"/>
  <c r="AK115" i="3" s="1"/>
  <c r="L35" i="7"/>
  <c r="AF7" i="1"/>
  <c r="AX114" i="1"/>
  <c r="AX103" i="1"/>
  <c r="AX92" i="1"/>
  <c r="AY22" i="1"/>
  <c r="AZ122" i="2"/>
  <c r="AZ110" i="2"/>
  <c r="BB98" i="2"/>
  <c r="BA22" i="2"/>
  <c r="AF55" i="11"/>
  <c r="AF54" i="11"/>
  <c r="AF57" i="11"/>
  <c r="AF53" i="11"/>
  <c r="AF56" i="11"/>
  <c r="AE13" i="1"/>
  <c r="AJ9" i="3"/>
  <c r="AJ11" i="3" s="1"/>
  <c r="AJ13" i="3" s="1"/>
  <c r="AJ15" i="3" s="1"/>
  <c r="AJ35" i="3" s="1"/>
  <c r="AH30" i="3"/>
  <c r="AH113" i="3"/>
  <c r="BE74" i="2"/>
  <c r="BD48" i="1"/>
  <c r="BD59" i="1" s="1"/>
  <c r="BC70" i="1"/>
  <c r="BC81" i="1" s="1"/>
  <c r="BF50" i="2"/>
  <c r="BG34" i="2"/>
  <c r="BE33" i="1"/>
  <c r="AJ53" i="1"/>
  <c r="AJ64" i="1" s="1"/>
  <c r="AK79" i="2"/>
  <c r="AF26" i="1"/>
  <c r="AG126" i="2"/>
  <c r="AG114" i="2"/>
  <c r="AJ115" i="2"/>
  <c r="AI27" i="1"/>
  <c r="AJ127" i="2"/>
  <c r="AP116" i="2"/>
  <c r="AO28" i="1"/>
  <c r="AP128" i="2"/>
  <c r="AE112" i="2"/>
  <c r="AE124" i="2"/>
  <c r="AD106" i="2"/>
  <c r="AD130" i="2"/>
  <c r="AD118" i="2"/>
  <c r="AH78" i="2"/>
  <c r="AG52" i="1"/>
  <c r="AG63" i="1" s="1"/>
  <c r="AQ80" i="2"/>
  <c r="AP54" i="1"/>
  <c r="AP65" i="1" s="1"/>
  <c r="AD43" i="1"/>
  <c r="M34" i="7"/>
  <c r="AE82" i="2"/>
  <c r="AF51" i="1"/>
  <c r="AF62" i="1" s="1"/>
  <c r="AF113" i="2"/>
  <c r="AF125" i="2"/>
  <c r="AI72" i="3" l="1"/>
  <c r="AJ46" i="3"/>
  <c r="AF44" i="11"/>
  <c r="AF11" i="1"/>
  <c r="AF22" i="11" s="1"/>
  <c r="AI77" i="3"/>
  <c r="AI23" i="3" s="1"/>
  <c r="BC98" i="2"/>
  <c r="BB22" i="2"/>
  <c r="AZ22" i="1"/>
  <c r="BA122" i="2"/>
  <c r="BA110" i="2"/>
  <c r="AY92" i="1"/>
  <c r="AY114" i="1"/>
  <c r="AY103" i="1"/>
  <c r="AV40" i="3"/>
  <c r="AV58" i="3" s="1"/>
  <c r="AV82" i="3" s="1"/>
  <c r="AV28" i="3" s="1"/>
  <c r="AV118" i="3" s="1"/>
  <c r="F35" i="7"/>
  <c r="AE12" i="1"/>
  <c r="G35" i="7" s="1"/>
  <c r="AE15" i="1"/>
  <c r="AK7" i="3"/>
  <c r="AK10" i="3" s="1"/>
  <c r="AH108" i="3"/>
  <c r="AH120" i="3"/>
  <c r="AI84" i="3"/>
  <c r="AI96" i="3" s="1"/>
  <c r="AJ42" i="3"/>
  <c r="AL37" i="3"/>
  <c r="AL55" i="3" s="1"/>
  <c r="AL79" i="3" s="1"/>
  <c r="AL25" i="3" s="1"/>
  <c r="AL115" i="3" s="1"/>
  <c r="AJ53" i="3"/>
  <c r="AM38" i="3"/>
  <c r="AM56" i="3" s="1"/>
  <c r="AM80" i="3" s="1"/>
  <c r="AM26" i="3" s="1"/>
  <c r="AM116" i="3" s="1"/>
  <c r="AK36" i="3"/>
  <c r="AK54" i="3" s="1"/>
  <c r="AK78" i="3" s="1"/>
  <c r="AK24" i="3" s="1"/>
  <c r="AK114" i="3" s="1"/>
  <c r="BF74" i="2"/>
  <c r="BE48" i="1"/>
  <c r="BE59" i="1" s="1"/>
  <c r="BG50" i="2"/>
  <c r="BH34" i="2"/>
  <c r="BF33" i="1"/>
  <c r="BD70" i="1"/>
  <c r="BD81" i="1" s="1"/>
  <c r="AF107" i="1"/>
  <c r="AF118" i="1"/>
  <c r="AF96" i="1"/>
  <c r="AF73" i="1"/>
  <c r="AF84" i="1" s="1"/>
  <c r="AE94" i="2"/>
  <c r="J34" i="7"/>
  <c r="AD44" i="1"/>
  <c r="K34" i="7" s="1"/>
  <c r="AQ28" i="2"/>
  <c r="AP76" i="1"/>
  <c r="AP87" i="1" s="1"/>
  <c r="AI108" i="1"/>
  <c r="AI119" i="1"/>
  <c r="AI97" i="1"/>
  <c r="AJ75" i="1"/>
  <c r="AJ86" i="1" s="1"/>
  <c r="AK27" i="2"/>
  <c r="AH7" i="2"/>
  <c r="AE111" i="2"/>
  <c r="AE123" i="2"/>
  <c r="AE30" i="2"/>
  <c r="AH26" i="2"/>
  <c r="AG74" i="1"/>
  <c r="AG85" i="1" s="1"/>
  <c r="AO98" i="1"/>
  <c r="AO109" i="1"/>
  <c r="AO120" i="1"/>
  <c r="L36" i="7" l="1"/>
  <c r="AG9" i="1"/>
  <c r="AG44" i="11" s="1"/>
  <c r="BA22" i="1"/>
  <c r="BB122" i="2"/>
  <c r="BB110" i="2"/>
  <c r="AZ114" i="1"/>
  <c r="AZ92" i="1"/>
  <c r="AZ103" i="1"/>
  <c r="BD98" i="2"/>
  <c r="BC22" i="2"/>
  <c r="AF38" i="11"/>
  <c r="AR40" i="2"/>
  <c r="AF42" i="2"/>
  <c r="AL57" i="3"/>
  <c r="AL81" i="3" s="1"/>
  <c r="AL27" i="3" s="1"/>
  <c r="AL117" i="3" s="1"/>
  <c r="AE34" i="1"/>
  <c r="AI38" i="2"/>
  <c r="AH37" i="2"/>
  <c r="AL39" i="2"/>
  <c r="AF15" i="1"/>
  <c r="AF13" i="1"/>
  <c r="E35" i="7"/>
  <c r="AE14" i="1"/>
  <c r="H35" i="7" s="1"/>
  <c r="AK9" i="3"/>
  <c r="AK11" i="3" s="1"/>
  <c r="AK13" i="3" s="1"/>
  <c r="AK15" i="3" s="1"/>
  <c r="AK35" i="3" s="1"/>
  <c r="AK46" i="3"/>
  <c r="AJ47" i="3"/>
  <c r="AI30" i="3"/>
  <c r="AI113" i="3"/>
  <c r="AJ77" i="3"/>
  <c r="AJ60" i="3"/>
  <c r="AJ72" i="3" s="1"/>
  <c r="BH50" i="2"/>
  <c r="BI34" i="2"/>
  <c r="BG33" i="1"/>
  <c r="BG74" i="2"/>
  <c r="BF48" i="1"/>
  <c r="BF59" i="1" s="1"/>
  <c r="BE70" i="1"/>
  <c r="BE81" i="1" s="1"/>
  <c r="AE106" i="2"/>
  <c r="AE130" i="2"/>
  <c r="AE118" i="2"/>
  <c r="AH10" i="2"/>
  <c r="AG10" i="1" s="1"/>
  <c r="AG58" i="11" s="1"/>
  <c r="AG7" i="1"/>
  <c r="AK115" i="2"/>
  <c r="AJ27" i="1"/>
  <c r="AK127" i="2"/>
  <c r="AQ116" i="2"/>
  <c r="AP28" i="1"/>
  <c r="AQ128" i="2"/>
  <c r="AF124" i="2"/>
  <c r="AF112" i="2"/>
  <c r="AH114" i="2"/>
  <c r="AH126" i="2"/>
  <c r="AG26" i="1"/>
  <c r="AF25" i="1"/>
  <c r="AG113" i="2"/>
  <c r="AG125" i="2"/>
  <c r="AG45" i="2" l="1"/>
  <c r="AG44" i="2"/>
  <c r="AH11" i="2"/>
  <c r="BE98" i="2"/>
  <c r="BD22" i="2"/>
  <c r="BC110" i="2"/>
  <c r="BB22" i="1"/>
  <c r="BC122" i="2"/>
  <c r="BA92" i="1"/>
  <c r="BA103" i="1"/>
  <c r="BA114" i="1"/>
  <c r="AG38" i="11"/>
  <c r="AG41" i="11" s="1"/>
  <c r="AW40" i="3"/>
  <c r="AW58" i="3" s="1"/>
  <c r="AW82" i="3" s="1"/>
  <c r="AW28" i="3" s="1"/>
  <c r="AW118" i="3" s="1"/>
  <c r="AG56" i="11"/>
  <c r="AG55" i="11"/>
  <c r="AG54" i="11"/>
  <c r="AG53" i="11"/>
  <c r="AG57" i="11"/>
  <c r="AF42" i="11"/>
  <c r="AF40" i="11"/>
  <c r="AF41" i="11"/>
  <c r="AF43" i="11"/>
  <c r="AG36" i="1"/>
  <c r="AH53" i="2"/>
  <c r="AE40" i="1"/>
  <c r="I35" i="7"/>
  <c r="F36" i="7"/>
  <c r="AF12" i="1"/>
  <c r="G36" i="7" s="1"/>
  <c r="AQ39" i="1"/>
  <c r="AR56" i="2"/>
  <c r="AF35" i="1"/>
  <c r="AF45" i="2"/>
  <c r="AF42" i="1"/>
  <c r="C36" i="7" s="1"/>
  <c r="AK38" i="1"/>
  <c r="AL55" i="2"/>
  <c r="AI54" i="2"/>
  <c r="AH37" i="1"/>
  <c r="AF58" i="2"/>
  <c r="AF70" i="2" s="1"/>
  <c r="AL7" i="3"/>
  <c r="AL10" i="3" s="1"/>
  <c r="AJ84" i="3"/>
  <c r="AJ96" i="3" s="1"/>
  <c r="AJ23" i="3"/>
  <c r="AI120" i="3"/>
  <c r="AI108" i="3"/>
  <c r="AM37" i="3"/>
  <c r="AM55" i="3" s="1"/>
  <c r="AM79" i="3" s="1"/>
  <c r="AM25" i="3" s="1"/>
  <c r="AM115" i="3" s="1"/>
  <c r="AK42" i="3"/>
  <c r="AK53" i="3"/>
  <c r="AL36" i="3"/>
  <c r="AL54" i="3" s="1"/>
  <c r="AL78" i="3" s="1"/>
  <c r="AL24" i="3" s="1"/>
  <c r="AL114" i="3" s="1"/>
  <c r="AN38" i="3"/>
  <c r="AN56" i="3" s="1"/>
  <c r="AN80" i="3" s="1"/>
  <c r="AN26" i="3" s="1"/>
  <c r="AN116" i="3" s="1"/>
  <c r="BH74" i="2"/>
  <c r="BG48" i="1"/>
  <c r="BG59" i="1" s="1"/>
  <c r="BF70" i="1"/>
  <c r="BF81" i="1" s="1"/>
  <c r="BI50" i="2"/>
  <c r="BJ34" i="2"/>
  <c r="BH33" i="1"/>
  <c r="AI7" i="2"/>
  <c r="AF106" i="1"/>
  <c r="AF95" i="1"/>
  <c r="AF117" i="1"/>
  <c r="AG11" i="1"/>
  <c r="AG22" i="11" s="1"/>
  <c r="AP98" i="1"/>
  <c r="AP120" i="1"/>
  <c r="AP109" i="1"/>
  <c r="AG118" i="1"/>
  <c r="AG96" i="1"/>
  <c r="AG107" i="1"/>
  <c r="AJ108" i="1"/>
  <c r="AJ97" i="1"/>
  <c r="AJ119" i="1"/>
  <c r="AF14" i="1"/>
  <c r="H36" i="7" s="1"/>
  <c r="E36" i="7"/>
  <c r="AI9" i="2" l="1"/>
  <c r="AH9" i="1" s="1"/>
  <c r="AH44" i="11" s="1"/>
  <c r="BD122" i="2"/>
  <c r="BC22" i="1"/>
  <c r="BD110" i="2"/>
  <c r="BB114" i="1"/>
  <c r="BB92" i="1"/>
  <c r="BB103" i="1"/>
  <c r="BF98" i="2"/>
  <c r="BE22" i="2"/>
  <c r="AG40" i="11"/>
  <c r="AG42" i="11"/>
  <c r="AG43" i="11"/>
  <c r="AS40" i="2"/>
  <c r="AS56" i="2" s="1"/>
  <c r="AH36" i="2"/>
  <c r="AH52" i="2" s="1"/>
  <c r="AM39" i="2"/>
  <c r="AM55" i="2" s="1"/>
  <c r="AJ38" i="2"/>
  <c r="AJ54" i="2" s="1"/>
  <c r="AI37" i="2"/>
  <c r="AH36" i="1" s="1"/>
  <c r="AM39" i="3"/>
  <c r="AF34" i="1"/>
  <c r="AF40" i="1" s="1"/>
  <c r="AR80" i="2"/>
  <c r="AQ54" i="1"/>
  <c r="AQ65" i="1" s="1"/>
  <c r="AI78" i="2"/>
  <c r="AH52" i="1"/>
  <c r="AH63" i="1" s="1"/>
  <c r="AE43" i="1"/>
  <c r="M35" i="7"/>
  <c r="AL79" i="2"/>
  <c r="AK53" i="1"/>
  <c r="AK64" i="1" s="1"/>
  <c r="AH77" i="2"/>
  <c r="AG51" i="1"/>
  <c r="AG62" i="1" s="1"/>
  <c r="AF82" i="2"/>
  <c r="AF94" i="2" s="1"/>
  <c r="AF50" i="1"/>
  <c r="AF61" i="1" s="1"/>
  <c r="AL9" i="3"/>
  <c r="AK77" i="3"/>
  <c r="AK60" i="3"/>
  <c r="AK72" i="3" s="1"/>
  <c r="AJ30" i="3"/>
  <c r="AJ113" i="3"/>
  <c r="AK47" i="3"/>
  <c r="AL46" i="3"/>
  <c r="AH13" i="2"/>
  <c r="BJ50" i="2"/>
  <c r="BI33" i="1"/>
  <c r="BI74" i="2"/>
  <c r="BH48" i="1"/>
  <c r="BH59" i="1" s="1"/>
  <c r="BG70" i="1"/>
  <c r="BG81" i="1" s="1"/>
  <c r="L37" i="7"/>
  <c r="AH7" i="1"/>
  <c r="AI10" i="2"/>
  <c r="AH10" i="1" s="1"/>
  <c r="AH58" i="11" s="1"/>
  <c r="AL11" i="3" l="1"/>
  <c r="AL13" i="3" s="1"/>
  <c r="AL15" i="3" s="1"/>
  <c r="AL35" i="3" s="1"/>
  <c r="AI11" i="2"/>
  <c r="AR39" i="1"/>
  <c r="AL38" i="1"/>
  <c r="BE110" i="2"/>
  <c r="BE122" i="2"/>
  <c r="BD22" i="1"/>
  <c r="BG98" i="2"/>
  <c r="BF22" i="2"/>
  <c r="AF49" i="1"/>
  <c r="AF55" i="1" s="1"/>
  <c r="BC103" i="1"/>
  <c r="BC92" i="1"/>
  <c r="BC114" i="1"/>
  <c r="AG58" i="2"/>
  <c r="AG70" i="2" s="1"/>
  <c r="AH44" i="2"/>
  <c r="AG42" i="1" s="1"/>
  <c r="C37" i="7" s="1"/>
  <c r="AI53" i="2"/>
  <c r="AI77" i="2" s="1"/>
  <c r="AG35" i="1"/>
  <c r="AM57" i="3"/>
  <c r="AM81" i="3" s="1"/>
  <c r="AM27" i="3" s="1"/>
  <c r="AM117" i="3" s="1"/>
  <c r="AI37" i="1"/>
  <c r="I36" i="7"/>
  <c r="AH56" i="11"/>
  <c r="AH55" i="11"/>
  <c r="AH54" i="11"/>
  <c r="AH57" i="11"/>
  <c r="AH53" i="11"/>
  <c r="AF123" i="2"/>
  <c r="AF111" i="2"/>
  <c r="AF30" i="2"/>
  <c r="AL27" i="2"/>
  <c r="AK75" i="1"/>
  <c r="AK86" i="1" s="1"/>
  <c r="AH74" i="1"/>
  <c r="AH85" i="1" s="1"/>
  <c r="AI26" i="2"/>
  <c r="AH15" i="2"/>
  <c r="AG15" i="1" s="1"/>
  <c r="AG13" i="1"/>
  <c r="AF72" i="1"/>
  <c r="AF83" i="1" s="1"/>
  <c r="AH25" i="2"/>
  <c r="AG73" i="1"/>
  <c r="AG84" i="1" s="1"/>
  <c r="J35" i="7"/>
  <c r="AE44" i="1"/>
  <c r="K35" i="7" s="1"/>
  <c r="AR28" i="2"/>
  <c r="AQ76" i="1"/>
  <c r="AQ87" i="1" s="1"/>
  <c r="AM7" i="3"/>
  <c r="AM9" i="3" s="1"/>
  <c r="AK23" i="3"/>
  <c r="AK84" i="3"/>
  <c r="AK96" i="3" s="1"/>
  <c r="AJ120" i="3"/>
  <c r="AJ108" i="3"/>
  <c r="BH70" i="1"/>
  <c r="BH81" i="1" s="1"/>
  <c r="BK50" i="2"/>
  <c r="BL34" i="2"/>
  <c r="BJ33" i="1"/>
  <c r="AH11" i="1"/>
  <c r="AH22" i="11" s="1"/>
  <c r="AH23" i="11" s="1"/>
  <c r="BJ74" i="2"/>
  <c r="BI48" i="1"/>
  <c r="BI59" i="1" s="1"/>
  <c r="AM79" i="2"/>
  <c r="AH76" i="2"/>
  <c r="AG50" i="1"/>
  <c r="AR54" i="1"/>
  <c r="AR65" i="1" s="1"/>
  <c r="AS80" i="2"/>
  <c r="AI52" i="1"/>
  <c r="AJ78" i="2"/>
  <c r="AG82" i="2"/>
  <c r="AF71" i="1"/>
  <c r="AF43" i="1"/>
  <c r="M36" i="7"/>
  <c r="AM36" i="3" l="1"/>
  <c r="AM54" i="3" s="1"/>
  <c r="AM78" i="3" s="1"/>
  <c r="AM24" i="3" s="1"/>
  <c r="AM114" i="3" s="1"/>
  <c r="AO38" i="3"/>
  <c r="AO56" i="3" s="1"/>
  <c r="AO80" i="3" s="1"/>
  <c r="AO26" i="3" s="1"/>
  <c r="AO116" i="3" s="1"/>
  <c r="AX40" i="3"/>
  <c r="AX58" i="3" s="1"/>
  <c r="AX82" i="3" s="1"/>
  <c r="AX28" i="3" s="1"/>
  <c r="AX118" i="3" s="1"/>
  <c r="AN37" i="3"/>
  <c r="AN55" i="3" s="1"/>
  <c r="AN79" i="3" s="1"/>
  <c r="AN25" i="3" s="1"/>
  <c r="AN115" i="3" s="1"/>
  <c r="AL42" i="3"/>
  <c r="AL47" i="3" s="1"/>
  <c r="AL53" i="3"/>
  <c r="AF60" i="1"/>
  <c r="AF82" i="1"/>
  <c r="BD103" i="1"/>
  <c r="BD92" i="1"/>
  <c r="BD114" i="1"/>
  <c r="BH98" i="2"/>
  <c r="BG22" i="2"/>
  <c r="AH51" i="1"/>
  <c r="AH62" i="1" s="1"/>
  <c r="BF110" i="2"/>
  <c r="BE22" i="1"/>
  <c r="BF122" i="2"/>
  <c r="AG61" i="1"/>
  <c r="AL53" i="1"/>
  <c r="AL64" i="1" s="1"/>
  <c r="AI63" i="1"/>
  <c r="E37" i="7"/>
  <c r="AH38" i="11"/>
  <c r="AG14" i="1"/>
  <c r="H37" i="7" s="1"/>
  <c r="AH35" i="2"/>
  <c r="AH42" i="2" s="1"/>
  <c r="AH45" i="2" s="1"/>
  <c r="AR116" i="2"/>
  <c r="AQ28" i="1"/>
  <c r="AR128" i="2"/>
  <c r="AH113" i="2"/>
  <c r="AH125" i="2"/>
  <c r="AG25" i="1"/>
  <c r="AL115" i="2"/>
  <c r="AK27" i="1"/>
  <c r="AL127" i="2"/>
  <c r="AG124" i="2"/>
  <c r="AG112" i="2"/>
  <c r="AF24" i="1"/>
  <c r="AI114" i="2"/>
  <c r="AI126" i="2"/>
  <c r="AH26" i="1"/>
  <c r="AF106" i="2"/>
  <c r="AF118" i="2"/>
  <c r="AF130" i="2"/>
  <c r="F37" i="7"/>
  <c r="AG12" i="1"/>
  <c r="G37" i="7" s="1"/>
  <c r="AM10" i="3"/>
  <c r="AM11" i="3" s="1"/>
  <c r="AM46" i="3"/>
  <c r="AL60" i="3"/>
  <c r="AL77" i="3"/>
  <c r="AK30" i="3"/>
  <c r="AK113" i="3"/>
  <c r="L38" i="7"/>
  <c r="BL50" i="2"/>
  <c r="BM34" i="2"/>
  <c r="BK33" i="1"/>
  <c r="BK74" i="2"/>
  <c r="BJ48" i="1"/>
  <c r="BJ59" i="1" s="1"/>
  <c r="BI70" i="1"/>
  <c r="BI81" i="1" s="1"/>
  <c r="AI74" i="1"/>
  <c r="AI85" i="1" s="1"/>
  <c r="AJ26" i="2"/>
  <c r="AL75" i="1"/>
  <c r="AM27" i="2"/>
  <c r="AF23" i="1"/>
  <c r="AG123" i="2"/>
  <c r="AG111" i="2"/>
  <c r="N36" i="7"/>
  <c r="AF66" i="1"/>
  <c r="O36" i="7" s="1"/>
  <c r="J36" i="7"/>
  <c r="AF44" i="1"/>
  <c r="K36" i="7" s="1"/>
  <c r="AR76" i="1"/>
  <c r="AR87" i="1" s="1"/>
  <c r="AS28" i="2"/>
  <c r="AF77" i="1"/>
  <c r="AG94" i="2"/>
  <c r="AJ7" i="2"/>
  <c r="AJ9" i="2" s="1"/>
  <c r="AI9" i="1" s="1"/>
  <c r="AI44" i="11" s="1"/>
  <c r="AI13" i="2"/>
  <c r="AG72" i="1"/>
  <c r="AG83" i="1" s="1"/>
  <c r="AH24" i="2"/>
  <c r="AH73" i="1"/>
  <c r="AI25" i="2"/>
  <c r="AL72" i="3" l="1"/>
  <c r="AH84" i="1"/>
  <c r="BI98" i="2"/>
  <c r="BH22" i="2"/>
  <c r="BE103" i="1"/>
  <c r="BE92" i="1"/>
  <c r="BE114" i="1"/>
  <c r="BF22" i="1"/>
  <c r="BG122" i="2"/>
  <c r="BG110" i="2"/>
  <c r="AL86" i="1"/>
  <c r="AT40" i="2"/>
  <c r="AS39" i="1" s="1"/>
  <c r="AH43" i="11"/>
  <c r="AH42" i="11"/>
  <c r="AH41" i="11"/>
  <c r="AH40" i="11"/>
  <c r="AH51" i="2"/>
  <c r="AG49" i="1" s="1"/>
  <c r="AG55" i="1" s="1"/>
  <c r="AK38" i="2"/>
  <c r="AJ37" i="2"/>
  <c r="AJ53" i="2" s="1"/>
  <c r="AI51" i="1" s="1"/>
  <c r="AI36" i="2"/>
  <c r="AG34" i="1"/>
  <c r="AN39" i="3"/>
  <c r="AN57" i="3" s="1"/>
  <c r="AN81" i="3" s="1"/>
  <c r="AN27" i="3" s="1"/>
  <c r="AN117" i="3" s="1"/>
  <c r="AN39" i="2"/>
  <c r="AF116" i="1"/>
  <c r="AF94" i="1"/>
  <c r="AF105" i="1"/>
  <c r="AK119" i="1"/>
  <c r="AK97" i="1"/>
  <c r="AK108" i="1"/>
  <c r="AH107" i="1"/>
  <c r="AH118" i="1"/>
  <c r="AH96" i="1"/>
  <c r="AI15" i="2"/>
  <c r="AI35" i="2" s="1"/>
  <c r="AH13" i="1"/>
  <c r="AG106" i="1"/>
  <c r="AG95" i="1"/>
  <c r="AG117" i="1"/>
  <c r="AQ120" i="1"/>
  <c r="AQ98" i="1"/>
  <c r="AQ109" i="1"/>
  <c r="AN7" i="3"/>
  <c r="AM13" i="3"/>
  <c r="AM15" i="3" s="1"/>
  <c r="AM35" i="3" s="1"/>
  <c r="AK120" i="3"/>
  <c r="AK108" i="3"/>
  <c r="AL23" i="3"/>
  <c r="AL84" i="3"/>
  <c r="AL96" i="3" s="1"/>
  <c r="BJ70" i="1"/>
  <c r="BJ81" i="1" s="1"/>
  <c r="BM50" i="2"/>
  <c r="BN34" i="2"/>
  <c r="BL33" i="1"/>
  <c r="BL74" i="2"/>
  <c r="BK48" i="1"/>
  <c r="BK59" i="1" s="1"/>
  <c r="AJ10" i="2"/>
  <c r="AI10" i="1" s="1"/>
  <c r="AI58" i="11" s="1"/>
  <c r="AI7" i="1"/>
  <c r="AI125" i="2"/>
  <c r="AI113" i="2"/>
  <c r="AH25" i="1"/>
  <c r="AG106" i="2"/>
  <c r="AG130" i="2"/>
  <c r="AG118" i="2"/>
  <c r="AH124" i="2"/>
  <c r="AG24" i="1"/>
  <c r="AH112" i="2"/>
  <c r="AF88" i="1"/>
  <c r="P36" i="7" s="1"/>
  <c r="Q36" i="7"/>
  <c r="AJ114" i="2"/>
  <c r="AJ126" i="2"/>
  <c r="AI26" i="1"/>
  <c r="AM127" i="2"/>
  <c r="AM115" i="2"/>
  <c r="AL27" i="1"/>
  <c r="AR28" i="1"/>
  <c r="AS116" i="2"/>
  <c r="AS128" i="2"/>
  <c r="AF29" i="1"/>
  <c r="AF93" i="1"/>
  <c r="AF115" i="1"/>
  <c r="AF104" i="1"/>
  <c r="BF114" i="1" l="1"/>
  <c r="BF103" i="1"/>
  <c r="BF92" i="1"/>
  <c r="BH110" i="2"/>
  <c r="BG22" i="1"/>
  <c r="BH122" i="2"/>
  <c r="BJ98" i="2"/>
  <c r="BI22" i="2"/>
  <c r="AU40" i="2"/>
  <c r="AY40" i="3"/>
  <c r="AY58" i="3" s="1"/>
  <c r="AY82" i="3" s="1"/>
  <c r="AY28" i="3" s="1"/>
  <c r="AY118" i="3" s="1"/>
  <c r="AH75" i="2"/>
  <c r="AH23" i="2" s="1"/>
  <c r="AG23" i="1" s="1"/>
  <c r="AI56" i="11"/>
  <c r="AI57" i="11"/>
  <c r="AI54" i="11"/>
  <c r="AI53" i="11"/>
  <c r="AI55" i="11"/>
  <c r="AH58" i="2"/>
  <c r="AH70" i="2" s="1"/>
  <c r="AG60" i="1"/>
  <c r="AI36" i="1"/>
  <c r="AI62" i="1" s="1"/>
  <c r="AI44" i="2"/>
  <c r="AH42" i="1" s="1"/>
  <c r="C38" i="7" s="1"/>
  <c r="AH15" i="1"/>
  <c r="AT56" i="2"/>
  <c r="AS54" i="1" s="1"/>
  <c r="AS65" i="1" s="1"/>
  <c r="AJ77" i="2"/>
  <c r="AJ25" i="2" s="1"/>
  <c r="AJ37" i="1"/>
  <c r="AK54" i="2"/>
  <c r="I37" i="7"/>
  <c r="AG40" i="1"/>
  <c r="AG66" i="1" s="1"/>
  <c r="O37" i="7" s="1"/>
  <c r="AN55" i="2"/>
  <c r="AM38" i="1"/>
  <c r="AI52" i="2"/>
  <c r="AH35" i="1"/>
  <c r="F38" i="7"/>
  <c r="AH12" i="1"/>
  <c r="G38" i="7" s="1"/>
  <c r="AN36" i="3"/>
  <c r="AN54" i="3" s="1"/>
  <c r="AN78" i="3" s="1"/>
  <c r="AN24" i="3" s="1"/>
  <c r="AN114" i="3" s="1"/>
  <c r="AP38" i="3"/>
  <c r="AP56" i="3" s="1"/>
  <c r="AP80" i="3" s="1"/>
  <c r="AP26" i="3" s="1"/>
  <c r="AP116" i="3" s="1"/>
  <c r="AO37" i="3"/>
  <c r="AO55" i="3" s="1"/>
  <c r="AO79" i="3" s="1"/>
  <c r="AO25" i="3" s="1"/>
  <c r="AO115" i="3" s="1"/>
  <c r="AM42" i="3"/>
  <c r="AN46" i="3" s="1"/>
  <c r="AM53" i="3"/>
  <c r="AL30" i="3"/>
  <c r="AL113" i="3"/>
  <c r="AN10" i="3"/>
  <c r="AN9" i="3"/>
  <c r="AO39" i="3"/>
  <c r="AJ11" i="2"/>
  <c r="AJ13" i="2" s="1"/>
  <c r="BN50" i="2"/>
  <c r="BO34" i="2"/>
  <c r="BM33" i="1"/>
  <c r="BK70" i="1"/>
  <c r="BK81" i="1" s="1"/>
  <c r="BM74" i="2"/>
  <c r="BL48" i="1"/>
  <c r="BL59" i="1" s="1"/>
  <c r="AI11" i="1"/>
  <c r="AH117" i="1"/>
  <c r="AH95" i="1"/>
  <c r="AH106" i="1"/>
  <c r="AL119" i="1"/>
  <c r="AL108" i="1"/>
  <c r="AL97" i="1"/>
  <c r="N37" i="7"/>
  <c r="AR120" i="1"/>
  <c r="AR98" i="1"/>
  <c r="AR109" i="1"/>
  <c r="AK37" i="2"/>
  <c r="AJ36" i="2"/>
  <c r="AI42" i="2"/>
  <c r="AI51" i="2"/>
  <c r="AH34" i="1"/>
  <c r="AO39" i="2"/>
  <c r="AL38" i="2"/>
  <c r="AI107" i="1"/>
  <c r="AI96" i="1"/>
  <c r="AI118" i="1"/>
  <c r="AF121" i="1"/>
  <c r="U36" i="7" s="1"/>
  <c r="S36" i="7"/>
  <c r="AF110" i="1"/>
  <c r="T36" i="7" s="1"/>
  <c r="AF99" i="1"/>
  <c r="R36" i="7" s="1"/>
  <c r="AG94" i="1"/>
  <c r="AG105" i="1"/>
  <c r="AG116" i="1"/>
  <c r="AH30" i="2" l="1"/>
  <c r="AH118" i="2" s="1"/>
  <c r="BI122" i="2"/>
  <c r="BH22" i="1"/>
  <c r="BI110" i="2"/>
  <c r="BK98" i="2"/>
  <c r="BJ22" i="2"/>
  <c r="BG103" i="1"/>
  <c r="BG92" i="1"/>
  <c r="BG114" i="1"/>
  <c r="AH82" i="2"/>
  <c r="AG77" i="1" s="1"/>
  <c r="AG88" i="1" s="1"/>
  <c r="P37" i="7" s="1"/>
  <c r="AG71" i="1"/>
  <c r="AG82" i="1" s="1"/>
  <c r="AH123" i="2"/>
  <c r="AH111" i="2"/>
  <c r="AH14" i="1"/>
  <c r="H38" i="7" s="1"/>
  <c r="AI38" i="11"/>
  <c r="L39" i="7"/>
  <c r="AI22" i="11"/>
  <c r="AI73" i="1"/>
  <c r="AI84" i="1" s="1"/>
  <c r="AT80" i="2"/>
  <c r="AS76" i="1" s="1"/>
  <c r="AS87" i="1" s="1"/>
  <c r="E38" i="7"/>
  <c r="AJ52" i="1"/>
  <c r="AJ63" i="1" s="1"/>
  <c r="AK78" i="2"/>
  <c r="AN79" i="2"/>
  <c r="AM53" i="1"/>
  <c r="AM64" i="1" s="1"/>
  <c r="M37" i="7"/>
  <c r="AG43" i="1"/>
  <c r="AI76" i="2"/>
  <c r="AH50" i="1"/>
  <c r="AH61" i="1" s="1"/>
  <c r="AJ15" i="2"/>
  <c r="AJ35" i="2" s="1"/>
  <c r="AI13" i="1"/>
  <c r="F39" i="7" s="1"/>
  <c r="AN11" i="3"/>
  <c r="AN13" i="3" s="1"/>
  <c r="AN15" i="3" s="1"/>
  <c r="AN35" i="3" s="1"/>
  <c r="AM47" i="3"/>
  <c r="AL108" i="3"/>
  <c r="AL120" i="3"/>
  <c r="AM77" i="3"/>
  <c r="AM60" i="3"/>
  <c r="AM72" i="3" s="1"/>
  <c r="AK7" i="2"/>
  <c r="AK10" i="2" s="1"/>
  <c r="AJ10" i="1" s="1"/>
  <c r="AJ58" i="11" s="1"/>
  <c r="AO57" i="3"/>
  <c r="AO81" i="3" s="1"/>
  <c r="AO27" i="3" s="1"/>
  <c r="AO117" i="3" s="1"/>
  <c r="BN74" i="2"/>
  <c r="BM48" i="1"/>
  <c r="BM59" i="1" s="1"/>
  <c r="BL70" i="1"/>
  <c r="BL81" i="1" s="1"/>
  <c r="BO50" i="2"/>
  <c r="BP34" i="2"/>
  <c r="BN33" i="1"/>
  <c r="AG104" i="1"/>
  <c r="AG29" i="1"/>
  <c r="AG115" i="1"/>
  <c r="AK37" i="1"/>
  <c r="AL54" i="2"/>
  <c r="AU56" i="2"/>
  <c r="AT39" i="1"/>
  <c r="AI58" i="2"/>
  <c r="AI70" i="2" s="1"/>
  <c r="AH49" i="1"/>
  <c r="AI75" i="2"/>
  <c r="AO55" i="2"/>
  <c r="AN38" i="1"/>
  <c r="AI45" i="2"/>
  <c r="AJ44" i="2"/>
  <c r="AI42" i="1" s="1"/>
  <c r="C39" i="7" s="1"/>
  <c r="AJ125" i="2"/>
  <c r="AJ113" i="2"/>
  <c r="AI25" i="1"/>
  <c r="AJ36" i="1"/>
  <c r="AK53" i="2"/>
  <c r="AH40" i="1"/>
  <c r="I38" i="7"/>
  <c r="AJ52" i="2"/>
  <c r="AI35" i="1"/>
  <c r="Q37" i="7" l="1"/>
  <c r="AH130" i="2"/>
  <c r="AH106" i="2"/>
  <c r="AH94" i="2"/>
  <c r="BH92" i="1"/>
  <c r="BH103" i="1"/>
  <c r="BH114" i="1"/>
  <c r="BL98" i="2"/>
  <c r="BK22" i="2"/>
  <c r="BJ122" i="2"/>
  <c r="BJ110" i="2"/>
  <c r="BI22" i="1"/>
  <c r="AG93" i="1"/>
  <c r="AV40" i="2"/>
  <c r="AZ40" i="3"/>
  <c r="AZ58" i="3" s="1"/>
  <c r="AZ82" i="3" s="1"/>
  <c r="AZ28" i="3" s="1"/>
  <c r="AZ118" i="3" s="1"/>
  <c r="AI42" i="11"/>
  <c r="AI41" i="11"/>
  <c r="AI40" i="11"/>
  <c r="AI43" i="11"/>
  <c r="AJ56" i="11"/>
  <c r="AJ53" i="11"/>
  <c r="AJ54" i="11"/>
  <c r="AJ57" i="11"/>
  <c r="AJ55" i="11"/>
  <c r="AT28" i="2"/>
  <c r="AT128" i="2" s="1"/>
  <c r="AK26" i="2"/>
  <c r="AJ74" i="1"/>
  <c r="AJ85" i="1" s="1"/>
  <c r="AG44" i="1"/>
  <c r="K37" i="7" s="1"/>
  <c r="J37" i="7"/>
  <c r="AI15" i="1"/>
  <c r="AI12" i="1"/>
  <c r="G39" i="7" s="1"/>
  <c r="AH72" i="1"/>
  <c r="AH83" i="1" s="1"/>
  <c r="AI24" i="2"/>
  <c r="AN27" i="2"/>
  <c r="AM75" i="1"/>
  <c r="AM86" i="1" s="1"/>
  <c r="AO7" i="3"/>
  <c r="AO10" i="3" s="1"/>
  <c r="AM23" i="3"/>
  <c r="AM84" i="3"/>
  <c r="AM96" i="3" s="1"/>
  <c r="AN42" i="3"/>
  <c r="AQ38" i="3"/>
  <c r="AQ56" i="3" s="1"/>
  <c r="AQ80" i="3" s="1"/>
  <c r="AQ26" i="3" s="1"/>
  <c r="AQ116" i="3" s="1"/>
  <c r="AP37" i="3"/>
  <c r="AP55" i="3" s="1"/>
  <c r="AP79" i="3" s="1"/>
  <c r="AP25" i="3" s="1"/>
  <c r="AP115" i="3" s="1"/>
  <c r="AO36" i="3"/>
  <c r="AO54" i="3" s="1"/>
  <c r="AO78" i="3" s="1"/>
  <c r="AO24" i="3" s="1"/>
  <c r="AO114" i="3" s="1"/>
  <c r="AN53" i="3"/>
  <c r="AJ7" i="1"/>
  <c r="AK9" i="2"/>
  <c r="AJ9" i="1" s="1"/>
  <c r="AJ44" i="11" s="1"/>
  <c r="AP39" i="3"/>
  <c r="BP50" i="2"/>
  <c r="BQ34" i="2"/>
  <c r="BO33" i="1"/>
  <c r="BO74" i="2"/>
  <c r="BN48" i="1"/>
  <c r="BN59" i="1" s="1"/>
  <c r="BM70" i="1"/>
  <c r="BM81" i="1" s="1"/>
  <c r="AH43" i="1"/>
  <c r="M38" i="7"/>
  <c r="AK77" i="2"/>
  <c r="AJ51" i="1"/>
  <c r="AJ62" i="1" s="1"/>
  <c r="AN53" i="1"/>
  <c r="AN64" i="1" s="1"/>
  <c r="AO79" i="2"/>
  <c r="AI23" i="2"/>
  <c r="AH71" i="1"/>
  <c r="AH82" i="1" s="1"/>
  <c r="AI82" i="2"/>
  <c r="AL37" i="2"/>
  <c r="AJ51" i="2"/>
  <c r="AK36" i="2"/>
  <c r="AM38" i="2"/>
  <c r="AI34" i="1"/>
  <c r="AJ42" i="2"/>
  <c r="AP39" i="2"/>
  <c r="AT54" i="1"/>
  <c r="AT65" i="1" s="1"/>
  <c r="AU80" i="2"/>
  <c r="AH55" i="1"/>
  <c r="AH60" i="1"/>
  <c r="S37" i="7"/>
  <c r="AG99" i="1"/>
  <c r="R37" i="7" s="1"/>
  <c r="AG121" i="1"/>
  <c r="U37" i="7" s="1"/>
  <c r="AG110" i="1"/>
  <c r="T37" i="7" s="1"/>
  <c r="AI50" i="1"/>
  <c r="AI61" i="1" s="1"/>
  <c r="AJ76" i="2"/>
  <c r="AI106" i="1"/>
  <c r="AI95" i="1"/>
  <c r="AI117" i="1"/>
  <c r="AL78" i="2"/>
  <c r="AK52" i="1"/>
  <c r="AK63" i="1" s="1"/>
  <c r="BM98" i="2" l="1"/>
  <c r="BL22" i="2"/>
  <c r="BK122" i="2"/>
  <c r="BK110" i="2"/>
  <c r="BJ22" i="1"/>
  <c r="G34" i="9"/>
  <c r="BI114" i="1"/>
  <c r="BI92" i="1"/>
  <c r="BI103" i="1"/>
  <c r="E39" i="7"/>
  <c r="AJ38" i="11"/>
  <c r="AJ42" i="11" s="1"/>
  <c r="AS28" i="1"/>
  <c r="AS109" i="1" s="1"/>
  <c r="AT116" i="2"/>
  <c r="AI14" i="1"/>
  <c r="H39" i="7" s="1"/>
  <c r="AJ26" i="1"/>
  <c r="AK126" i="2"/>
  <c r="AK114" i="2"/>
  <c r="AN127" i="2"/>
  <c r="AN115" i="2"/>
  <c r="AM27" i="1"/>
  <c r="AH24" i="1"/>
  <c r="AI112" i="2"/>
  <c r="AI124" i="2"/>
  <c r="AJ11" i="1"/>
  <c r="AO9" i="3"/>
  <c r="AO11" i="3" s="1"/>
  <c r="AP7" i="3" s="1"/>
  <c r="AP10" i="3" s="1"/>
  <c r="AK11" i="2"/>
  <c r="AM30" i="3"/>
  <c r="AM108" i="3" s="1"/>
  <c r="AM113" i="3"/>
  <c r="AN77" i="3"/>
  <c r="AN60" i="3"/>
  <c r="AN72" i="3" s="1"/>
  <c r="AO46" i="3"/>
  <c r="AN47" i="3"/>
  <c r="AP57" i="3"/>
  <c r="AP81" i="3" s="1"/>
  <c r="AP27" i="3" s="1"/>
  <c r="AP117" i="3" s="1"/>
  <c r="BN70" i="1"/>
  <c r="BN81" i="1" s="1"/>
  <c r="BQ50" i="2"/>
  <c r="BR34" i="2"/>
  <c r="BP33" i="1"/>
  <c r="BP74" i="2"/>
  <c r="BO48" i="1"/>
  <c r="BO59" i="1" s="1"/>
  <c r="AJ24" i="2"/>
  <c r="AI72" i="1"/>
  <c r="AI83" i="1" s="1"/>
  <c r="AK74" i="1"/>
  <c r="AK85" i="1" s="1"/>
  <c r="AL26" i="2"/>
  <c r="AU28" i="2"/>
  <c r="AT76" i="1"/>
  <c r="AT87" i="1" s="1"/>
  <c r="AM54" i="2"/>
  <c r="AL37" i="1"/>
  <c r="AL53" i="2"/>
  <c r="AK36" i="1"/>
  <c r="AO27" i="2"/>
  <c r="AN75" i="1"/>
  <c r="AN86" i="1" s="1"/>
  <c r="AI40" i="1"/>
  <c r="M39" i="7" s="1"/>
  <c r="I39" i="7"/>
  <c r="AI30" i="2"/>
  <c r="AH23" i="1"/>
  <c r="AI111" i="2"/>
  <c r="AI123" i="2"/>
  <c r="AP55" i="2"/>
  <c r="AO38" i="1"/>
  <c r="AK52" i="2"/>
  <c r="AJ35" i="1"/>
  <c r="AI94" i="2"/>
  <c r="AH77" i="1"/>
  <c r="J38" i="7"/>
  <c r="AH44" i="1"/>
  <c r="K38" i="7" s="1"/>
  <c r="AU39" i="1"/>
  <c r="AV56" i="2"/>
  <c r="AK25" i="2"/>
  <c r="AJ73" i="1"/>
  <c r="AJ84" i="1" s="1"/>
  <c r="N38" i="7"/>
  <c r="AH66" i="1"/>
  <c r="O38" i="7" s="1"/>
  <c r="AJ45" i="2"/>
  <c r="AK44" i="2"/>
  <c r="AJ42" i="1" s="1"/>
  <c r="C40" i="7" s="1"/>
  <c r="AI49" i="1"/>
  <c r="AJ58" i="2"/>
  <c r="AJ70" i="2" s="1"/>
  <c r="AJ75" i="2"/>
  <c r="BK22" i="1" l="1"/>
  <c r="BL110" i="2"/>
  <c r="BL122" i="2"/>
  <c r="BJ92" i="1"/>
  <c r="BJ103" i="1"/>
  <c r="BJ114" i="1"/>
  <c r="BN98" i="2"/>
  <c r="BM22" i="2"/>
  <c r="AJ43" i="11"/>
  <c r="L40" i="7"/>
  <c r="AJ22" i="11"/>
  <c r="AJ41" i="11"/>
  <c r="AJ40" i="11"/>
  <c r="AS98" i="1"/>
  <c r="AS120" i="1"/>
  <c r="AJ118" i="1"/>
  <c r="AJ96" i="1"/>
  <c r="AJ107" i="1"/>
  <c r="AM119" i="1"/>
  <c r="AM108" i="1"/>
  <c r="AM97" i="1"/>
  <c r="AH105" i="1"/>
  <c r="AH116" i="1"/>
  <c r="AH94" i="1"/>
  <c r="AP9" i="3"/>
  <c r="AP11" i="3" s="1"/>
  <c r="AO13" i="3"/>
  <c r="AO15" i="3" s="1"/>
  <c r="AO35" i="3" s="1"/>
  <c r="AK13" i="2"/>
  <c r="AL7" i="2"/>
  <c r="AM120" i="3"/>
  <c r="AN84" i="3"/>
  <c r="AN96" i="3" s="1"/>
  <c r="AN23" i="3"/>
  <c r="AI43" i="1"/>
  <c r="AI44" i="1" s="1"/>
  <c r="K39" i="7" s="1"/>
  <c r="BR50" i="2"/>
  <c r="BS34" i="2"/>
  <c r="BQ33" i="1"/>
  <c r="BO70" i="1"/>
  <c r="BO81" i="1" s="1"/>
  <c r="BQ74" i="2"/>
  <c r="BP48" i="1"/>
  <c r="BP59" i="1" s="1"/>
  <c r="AI106" i="2"/>
  <c r="AI118" i="2"/>
  <c r="AI130" i="2"/>
  <c r="AO115" i="2"/>
  <c r="AN27" i="1"/>
  <c r="AO127" i="2"/>
  <c r="AL52" i="1"/>
  <c r="AL63" i="1" s="1"/>
  <c r="AM78" i="2"/>
  <c r="AL114" i="2"/>
  <c r="AK26" i="1"/>
  <c r="AL126" i="2"/>
  <c r="AO53" i="1"/>
  <c r="AO64" i="1" s="1"/>
  <c r="AP79" i="2"/>
  <c r="AU128" i="2"/>
  <c r="AU116" i="2"/>
  <c r="AT28" i="1"/>
  <c r="AI60" i="1"/>
  <c r="AI55" i="1"/>
  <c r="AJ25" i="1"/>
  <c r="AK113" i="2"/>
  <c r="AK125" i="2"/>
  <c r="AJ50" i="1"/>
  <c r="AJ61" i="1" s="1"/>
  <c r="AK76" i="2"/>
  <c r="AJ23" i="2"/>
  <c r="AJ82" i="2"/>
  <c r="AI71" i="1"/>
  <c r="AI82" i="1" s="1"/>
  <c r="AV80" i="2"/>
  <c r="AU54" i="1"/>
  <c r="AU65" i="1" s="1"/>
  <c r="AH88" i="1"/>
  <c r="P38" i="7" s="1"/>
  <c r="Q38" i="7"/>
  <c r="AH29" i="1"/>
  <c r="AH104" i="1"/>
  <c r="AH93" i="1"/>
  <c r="AH115" i="1"/>
  <c r="AK51" i="1"/>
  <c r="AK62" i="1" s="1"/>
  <c r="AL77" i="2"/>
  <c r="AJ124" i="2"/>
  <c r="AJ112" i="2"/>
  <c r="AI24" i="1"/>
  <c r="BM110" i="2" l="1"/>
  <c r="BL22" i="1"/>
  <c r="BM122" i="2"/>
  <c r="BO98" i="2"/>
  <c r="BN22" i="2"/>
  <c r="BK92" i="1"/>
  <c r="BK114" i="1"/>
  <c r="BK103" i="1"/>
  <c r="BA40" i="3"/>
  <c r="BA58" i="3" s="1"/>
  <c r="BA82" i="3" s="1"/>
  <c r="BA28" i="3" s="1"/>
  <c r="BA118" i="3" s="1"/>
  <c r="AK15" i="2"/>
  <c r="AK35" i="2" s="1"/>
  <c r="AJ13" i="1"/>
  <c r="AP13" i="3"/>
  <c r="AP15" i="3" s="1"/>
  <c r="AP35" i="3" s="1"/>
  <c r="AQ7" i="3"/>
  <c r="AQ10" i="3" s="1"/>
  <c r="AP36" i="3"/>
  <c r="AP54" i="3" s="1"/>
  <c r="AP78" i="3" s="1"/>
  <c r="AP24" i="3" s="1"/>
  <c r="AP114" i="3" s="1"/>
  <c r="AQ37" i="3"/>
  <c r="AQ55" i="3" s="1"/>
  <c r="AQ79" i="3" s="1"/>
  <c r="AQ25" i="3" s="1"/>
  <c r="AQ115" i="3" s="1"/>
  <c r="AO53" i="3"/>
  <c r="AO42" i="3"/>
  <c r="AP46" i="3" s="1"/>
  <c r="AR38" i="3"/>
  <c r="AR56" i="3" s="1"/>
  <c r="AR80" i="3" s="1"/>
  <c r="AR26" i="3" s="1"/>
  <c r="AR116" i="3" s="1"/>
  <c r="AL9" i="2"/>
  <c r="AK7" i="1"/>
  <c r="AL10" i="2"/>
  <c r="AK10" i="1" s="1"/>
  <c r="AK58" i="11" s="1"/>
  <c r="AN30" i="3"/>
  <c r="AN108" i="3" s="1"/>
  <c r="AN113" i="3"/>
  <c r="J39" i="7"/>
  <c r="BP70" i="1"/>
  <c r="BP81" i="1" s="1"/>
  <c r="BS50" i="2"/>
  <c r="BT34" i="2"/>
  <c r="BR33" i="1"/>
  <c r="BR74" i="2"/>
  <c r="BQ48" i="1"/>
  <c r="BQ59" i="1" s="1"/>
  <c r="AJ117" i="1"/>
  <c r="AJ106" i="1"/>
  <c r="AJ95" i="1"/>
  <c r="N39" i="7"/>
  <c r="AI66" i="1"/>
  <c r="O39" i="7" s="1"/>
  <c r="AI94" i="1"/>
  <c r="AI116" i="1"/>
  <c r="AI105" i="1"/>
  <c r="AV28" i="2"/>
  <c r="AU76" i="1"/>
  <c r="AU87" i="1" s="1"/>
  <c r="AJ72" i="1"/>
  <c r="AJ83" i="1" s="1"/>
  <c r="AK24" i="2"/>
  <c r="AI77" i="1"/>
  <c r="AJ94" i="2"/>
  <c r="AO75" i="1"/>
  <c r="AO86" i="1" s="1"/>
  <c r="AP27" i="2"/>
  <c r="AK118" i="1"/>
  <c r="AK96" i="1"/>
  <c r="AK107" i="1"/>
  <c r="S38" i="7"/>
  <c r="AH99" i="1"/>
  <c r="R38" i="7" s="1"/>
  <c r="AH121" i="1"/>
  <c r="U38" i="7" s="1"/>
  <c r="AH110" i="1"/>
  <c r="T38" i="7" s="1"/>
  <c r="AM26" i="2"/>
  <c r="AL74" i="1"/>
  <c r="AL85" i="1" s="1"/>
  <c r="AK73" i="1"/>
  <c r="AK84" i="1" s="1"/>
  <c r="AL25" i="2"/>
  <c r="AJ111" i="2"/>
  <c r="AJ123" i="2"/>
  <c r="AJ30" i="2"/>
  <c r="AI23" i="1"/>
  <c r="AT109" i="1"/>
  <c r="AT120" i="1"/>
  <c r="AT98" i="1"/>
  <c r="AN119" i="1"/>
  <c r="AN108" i="1"/>
  <c r="AN97" i="1"/>
  <c r="BL103" i="1" l="1"/>
  <c r="BL114" i="1"/>
  <c r="BL92" i="1"/>
  <c r="BP98" i="2"/>
  <c r="BO22" i="2"/>
  <c r="BN122" i="2"/>
  <c r="BM22" i="1"/>
  <c r="BN110" i="2"/>
  <c r="AW40" i="2"/>
  <c r="AP53" i="3"/>
  <c r="AP60" i="3" s="1"/>
  <c r="BB40" i="3"/>
  <c r="BB58" i="3" s="1"/>
  <c r="BB82" i="3" s="1"/>
  <c r="BB28" i="3" s="1"/>
  <c r="BB118" i="3" s="1"/>
  <c r="AK57" i="11"/>
  <c r="AK53" i="11"/>
  <c r="AK56" i="11"/>
  <c r="AK55" i="11"/>
  <c r="AK54" i="11"/>
  <c r="AJ15" i="1"/>
  <c r="AQ36" i="3"/>
  <c r="AQ54" i="3" s="1"/>
  <c r="AQ78" i="3" s="1"/>
  <c r="AQ24" i="3" s="1"/>
  <c r="AQ114" i="3" s="1"/>
  <c r="F40" i="7"/>
  <c r="AJ12" i="1"/>
  <c r="G40" i="7" s="1"/>
  <c r="AS38" i="3"/>
  <c r="AS56" i="3" s="1"/>
  <c r="AS80" i="3" s="1"/>
  <c r="AS26" i="3" s="1"/>
  <c r="AS116" i="3" s="1"/>
  <c r="AR37" i="3"/>
  <c r="AR55" i="3" s="1"/>
  <c r="AR79" i="3" s="1"/>
  <c r="AR25" i="3" s="1"/>
  <c r="AR115" i="3" s="1"/>
  <c r="AP42" i="3"/>
  <c r="AQ46" i="3" s="1"/>
  <c r="AO77" i="3"/>
  <c r="AO60" i="3"/>
  <c r="AO72" i="3" s="1"/>
  <c r="AO47" i="3"/>
  <c r="AJ34" i="1"/>
  <c r="AL36" i="2"/>
  <c r="AM37" i="2"/>
  <c r="AK51" i="2"/>
  <c r="AN38" i="2"/>
  <c r="AQ39" i="3"/>
  <c r="AK42" i="2"/>
  <c r="AQ39" i="2"/>
  <c r="AK9" i="1"/>
  <c r="AL11" i="2"/>
  <c r="AN120" i="3"/>
  <c r="BQ70" i="1"/>
  <c r="BQ81" i="1" s="1"/>
  <c r="BT50" i="2"/>
  <c r="BU34" i="2"/>
  <c r="BS33" i="1"/>
  <c r="BS74" i="2"/>
  <c r="BR48" i="1"/>
  <c r="BR59" i="1" s="1"/>
  <c r="AM114" i="2"/>
  <c r="AL26" i="1"/>
  <c r="AM126" i="2"/>
  <c r="AK112" i="2"/>
  <c r="AJ24" i="1"/>
  <c r="AK124" i="2"/>
  <c r="AI104" i="1"/>
  <c r="AI115" i="1"/>
  <c r="AI93" i="1"/>
  <c r="AI29" i="1"/>
  <c r="AK25" i="1"/>
  <c r="AL125" i="2"/>
  <c r="AL113" i="2"/>
  <c r="AJ106" i="2"/>
  <c r="AJ118" i="2"/>
  <c r="AJ130" i="2"/>
  <c r="AP127" i="2"/>
  <c r="AO27" i="1"/>
  <c r="AP115" i="2"/>
  <c r="Q39" i="7"/>
  <c r="AI88" i="1"/>
  <c r="P39" i="7" s="1"/>
  <c r="AV116" i="2"/>
  <c r="AV128" i="2"/>
  <c r="AU28" i="1"/>
  <c r="BM92" i="1" l="1"/>
  <c r="BM114" i="1"/>
  <c r="BM103" i="1"/>
  <c r="BO110" i="2"/>
  <c r="BN22" i="1"/>
  <c r="BO122" i="2"/>
  <c r="BQ98" i="2"/>
  <c r="BP22" i="2"/>
  <c r="AJ14" i="1"/>
  <c r="H40" i="7" s="1"/>
  <c r="AP77" i="3"/>
  <c r="AP84" i="3" s="1"/>
  <c r="AP96" i="3" s="1"/>
  <c r="AK11" i="1"/>
  <c r="AK22" i="11" s="1"/>
  <c r="AK23" i="11" s="1"/>
  <c r="AK44" i="11"/>
  <c r="E40" i="7"/>
  <c r="AK38" i="11"/>
  <c r="AP47" i="3"/>
  <c r="AO84" i="3"/>
  <c r="AO96" i="3" s="1"/>
  <c r="AO23" i="3"/>
  <c r="AJ49" i="1"/>
  <c r="AK75" i="2"/>
  <c r="AK58" i="2"/>
  <c r="AK70" i="2" s="1"/>
  <c r="AL44" i="2"/>
  <c r="AK42" i="1" s="1"/>
  <c r="C41" i="7" s="1"/>
  <c r="C42" i="7" s="1"/>
  <c r="C5" i="7" s="1"/>
  <c r="AK45" i="2"/>
  <c r="AL36" i="1"/>
  <c r="AM53" i="2"/>
  <c r="AM7" i="2"/>
  <c r="AL13" i="2"/>
  <c r="AQ9" i="3"/>
  <c r="AQ11" i="3" s="1"/>
  <c r="AQ57" i="3"/>
  <c r="AQ81" i="3" s="1"/>
  <c r="AQ27" i="3" s="1"/>
  <c r="AQ117" i="3" s="1"/>
  <c r="AL52" i="2"/>
  <c r="AK35" i="1"/>
  <c r="AW56" i="2"/>
  <c r="AV39" i="1"/>
  <c r="AQ55" i="2"/>
  <c r="AP38" i="1"/>
  <c r="AM37" i="1"/>
  <c r="AN54" i="2"/>
  <c r="I40" i="7"/>
  <c r="AJ40" i="1"/>
  <c r="AP72" i="3"/>
  <c r="BU50" i="2"/>
  <c r="BV34" i="2"/>
  <c r="BT33" i="1"/>
  <c r="BR70" i="1"/>
  <c r="BR81" i="1" s="1"/>
  <c r="BT74" i="2"/>
  <c r="BS48" i="1"/>
  <c r="BS59" i="1" s="1"/>
  <c r="AL96" i="1"/>
  <c r="AL118" i="1"/>
  <c r="AL107" i="1"/>
  <c r="AK106" i="1"/>
  <c r="AK117" i="1"/>
  <c r="AK95" i="1"/>
  <c r="AO97" i="1"/>
  <c r="AO108" i="1"/>
  <c r="AO119" i="1"/>
  <c r="AI121" i="1"/>
  <c r="U39" i="7" s="1"/>
  <c r="AI99" i="1"/>
  <c r="R39" i="7" s="1"/>
  <c r="AI110" i="1"/>
  <c r="T39" i="7" s="1"/>
  <c r="S39" i="7"/>
  <c r="AU120" i="1"/>
  <c r="AU109" i="1"/>
  <c r="AU98" i="1"/>
  <c r="AJ116" i="1"/>
  <c r="AJ94" i="1"/>
  <c r="AJ105" i="1"/>
  <c r="BP110" i="2" l="1"/>
  <c r="BO22" i="1"/>
  <c r="BP122" i="2"/>
  <c r="BR98" i="2"/>
  <c r="BQ22" i="2"/>
  <c r="BN114" i="1"/>
  <c r="BN103" i="1"/>
  <c r="BN92" i="1"/>
  <c r="AP23" i="3"/>
  <c r="L41" i="7"/>
  <c r="L42" i="7" s="1"/>
  <c r="L5" i="7" s="1"/>
  <c r="E3" i="9" s="1"/>
  <c r="G8" i="8" s="1"/>
  <c r="AK43" i="11"/>
  <c r="AK40" i="11"/>
  <c r="AK42" i="11"/>
  <c r="AK41" i="11"/>
  <c r="AL15" i="2"/>
  <c r="AL35" i="2" s="1"/>
  <c r="AK13" i="1"/>
  <c r="AO113" i="3"/>
  <c r="AO30" i="3"/>
  <c r="AJ43" i="1"/>
  <c r="M40" i="7"/>
  <c r="AL51" i="1"/>
  <c r="AL62" i="1" s="1"/>
  <c r="AM77" i="2"/>
  <c r="AR7" i="3"/>
  <c r="AR10" i="3" s="1"/>
  <c r="AQ13" i="3"/>
  <c r="AQ15" i="3" s="1"/>
  <c r="AQ35" i="3" s="1"/>
  <c r="AP53" i="1"/>
  <c r="AP64" i="1" s="1"/>
  <c r="AQ79" i="2"/>
  <c r="AK50" i="1"/>
  <c r="AK61" i="1" s="1"/>
  <c r="AL76" i="2"/>
  <c r="AK82" i="2"/>
  <c r="AK23" i="2"/>
  <c r="AJ71" i="1"/>
  <c r="AJ82" i="1" s="1"/>
  <c r="AW80" i="2"/>
  <c r="AV54" i="1"/>
  <c r="AV65" i="1" s="1"/>
  <c r="AM9" i="2"/>
  <c r="AM10" i="2"/>
  <c r="AL10" i="1" s="1"/>
  <c r="AL58" i="11" s="1"/>
  <c r="AL7" i="1"/>
  <c r="AN78" i="2"/>
  <c r="AM52" i="1"/>
  <c r="AM63" i="1" s="1"/>
  <c r="AJ55" i="1"/>
  <c r="AJ60" i="1"/>
  <c r="AP113" i="3"/>
  <c r="AP30" i="3"/>
  <c r="AP108" i="3" s="1"/>
  <c r="BU74" i="2"/>
  <c r="BT48" i="1"/>
  <c r="BT59" i="1" s="1"/>
  <c r="BS70" i="1"/>
  <c r="BS81" i="1" s="1"/>
  <c r="BV50" i="2"/>
  <c r="BU33" i="1"/>
  <c r="AM11" i="2" l="1"/>
  <c r="BS98" i="2"/>
  <c r="BR22" i="2"/>
  <c r="BO103" i="1"/>
  <c r="BO92" i="1"/>
  <c r="BO114" i="1"/>
  <c r="BQ122" i="2"/>
  <c r="BQ110" i="2"/>
  <c r="BP22" i="1"/>
  <c r="AX40" i="2"/>
  <c r="BC40" i="3"/>
  <c r="BC58" i="3" s="1"/>
  <c r="BC82" i="3" s="1"/>
  <c r="BC28" i="3" s="1"/>
  <c r="BC118" i="3" s="1"/>
  <c r="AL57" i="11"/>
  <c r="AL53" i="11"/>
  <c r="AL56" i="11"/>
  <c r="AL55" i="11"/>
  <c r="AL54" i="11"/>
  <c r="AK15" i="1"/>
  <c r="F41" i="7"/>
  <c r="AK12" i="1"/>
  <c r="G41" i="7" s="1"/>
  <c r="AO108" i="3"/>
  <c r="AO120" i="3"/>
  <c r="AV76" i="1"/>
  <c r="AV87" i="1" s="1"/>
  <c r="AW28" i="2"/>
  <c r="AO38" i="2"/>
  <c r="AR39" i="2"/>
  <c r="AR39" i="3"/>
  <c r="AL51" i="2"/>
  <c r="AL42" i="2"/>
  <c r="AM44" i="2" s="1"/>
  <c r="AL42" i="1" s="1"/>
  <c r="C45" i="7" s="1"/>
  <c r="AK34" i="1"/>
  <c r="AM36" i="2"/>
  <c r="AN37" i="2"/>
  <c r="AL24" i="2"/>
  <c r="AK72" i="1"/>
  <c r="AK83" i="1" s="1"/>
  <c r="AL9" i="1"/>
  <c r="AK30" i="2"/>
  <c r="AJ23" i="1"/>
  <c r="AK111" i="2"/>
  <c r="AK123" i="2"/>
  <c r="AQ27" i="2"/>
  <c r="AP75" i="1"/>
  <c r="AP86" i="1" s="1"/>
  <c r="AM25" i="2"/>
  <c r="AL73" i="1"/>
  <c r="AL84" i="1" s="1"/>
  <c r="AS37" i="3"/>
  <c r="AS55" i="3" s="1"/>
  <c r="AS79" i="3" s="1"/>
  <c r="AS25" i="3" s="1"/>
  <c r="AS115" i="3" s="1"/>
  <c r="AR36" i="3"/>
  <c r="AR54" i="3" s="1"/>
  <c r="AR78" i="3" s="1"/>
  <c r="AR24" i="3" s="1"/>
  <c r="AR114" i="3" s="1"/>
  <c r="AQ53" i="3"/>
  <c r="AQ42" i="3"/>
  <c r="AR46" i="3" s="1"/>
  <c r="AT38" i="3"/>
  <c r="AT56" i="3" s="1"/>
  <c r="AT80" i="3" s="1"/>
  <c r="AT26" i="3" s="1"/>
  <c r="AT116" i="3" s="1"/>
  <c r="N40" i="7"/>
  <c r="AJ66" i="1"/>
  <c r="O40" i="7" s="1"/>
  <c r="AM74" i="1"/>
  <c r="AM85" i="1" s="1"/>
  <c r="AN26" i="2"/>
  <c r="AK94" i="2"/>
  <c r="AJ77" i="1"/>
  <c r="J40" i="7"/>
  <c r="AJ44" i="1"/>
  <c r="K40" i="7" s="1"/>
  <c r="AP120" i="3"/>
  <c r="BW50" i="2"/>
  <c r="BX34" i="2"/>
  <c r="BV33" i="1"/>
  <c r="BV74" i="2"/>
  <c r="BU48" i="1"/>
  <c r="BU59" i="1" s="1"/>
  <c r="BT70" i="1"/>
  <c r="BT81" i="1" s="1"/>
  <c r="BP92" i="1" l="1"/>
  <c r="BP114" i="1"/>
  <c r="BP103" i="1"/>
  <c r="BQ22" i="1"/>
  <c r="BR122" i="2"/>
  <c r="BR110" i="2"/>
  <c r="BT98" i="2"/>
  <c r="BS22" i="2"/>
  <c r="AL11" i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Q127" i="2"/>
  <c r="AQ115" i="2"/>
  <c r="AP27" i="1"/>
  <c r="AL112" i="2"/>
  <c r="AL124" i="2"/>
  <c r="AK24" i="1"/>
  <c r="AN37" i="1"/>
  <c r="AO54" i="2"/>
  <c r="AM13" i="2"/>
  <c r="AN7" i="2"/>
  <c r="AW39" i="1"/>
  <c r="AX56" i="2"/>
  <c r="AL58" i="2"/>
  <c r="AL70" i="2" s="1"/>
  <c r="AK49" i="1"/>
  <c r="AL75" i="2"/>
  <c r="AW128" i="2"/>
  <c r="AW116" i="2"/>
  <c r="AV28" i="1"/>
  <c r="AJ88" i="1"/>
  <c r="P40" i="7" s="1"/>
  <c r="Q40" i="7"/>
  <c r="AK130" i="2"/>
  <c r="AK118" i="2"/>
  <c r="AK106" i="2"/>
  <c r="AN53" i="2"/>
  <c r="AM36" i="1"/>
  <c r="AM26" i="1"/>
  <c r="AN126" i="2"/>
  <c r="AN114" i="2"/>
  <c r="AL45" i="2"/>
  <c r="AQ77" i="3"/>
  <c r="AQ60" i="3"/>
  <c r="AQ72" i="3" s="1"/>
  <c r="AM125" i="2"/>
  <c r="AM113" i="2"/>
  <c r="AL25" i="1"/>
  <c r="AL35" i="1"/>
  <c r="AM52" i="2"/>
  <c r="AR9" i="3"/>
  <c r="AR11" i="3" s="1"/>
  <c r="AR57" i="3"/>
  <c r="AR81" i="3" s="1"/>
  <c r="AR27" i="3" s="1"/>
  <c r="AR117" i="3" s="1"/>
  <c r="AJ115" i="1"/>
  <c r="AJ93" i="1"/>
  <c r="AJ104" i="1"/>
  <c r="AJ29" i="1"/>
  <c r="I41" i="7"/>
  <c r="I42" i="7" s="1"/>
  <c r="I5" i="7" s="1"/>
  <c r="E6" i="9" s="1"/>
  <c r="G12" i="8" s="1"/>
  <c r="AK40" i="1"/>
  <c r="AQ38" i="1"/>
  <c r="AR55" i="2"/>
  <c r="AQ47" i="3"/>
  <c r="BU70" i="1"/>
  <c r="BU81" i="1" s="1"/>
  <c r="BX50" i="2"/>
  <c r="BY34" i="2"/>
  <c r="BW33" i="1"/>
  <c r="BW74" i="2"/>
  <c r="BV48" i="1"/>
  <c r="BV59" i="1" s="1"/>
  <c r="BU98" i="2" l="1"/>
  <c r="BT22" i="2"/>
  <c r="BQ103" i="1"/>
  <c r="BQ92" i="1"/>
  <c r="BQ114" i="1"/>
  <c r="BR22" i="1"/>
  <c r="BS122" i="2"/>
  <c r="BS110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3" i="1"/>
  <c r="AL50" i="1"/>
  <c r="AL61" i="1" s="1"/>
  <c r="AM76" i="2"/>
  <c r="AQ84" i="3"/>
  <c r="AQ96" i="3" s="1"/>
  <c r="AQ23" i="3"/>
  <c r="AM118" i="1"/>
  <c r="AM107" i="1"/>
  <c r="AM96" i="1"/>
  <c r="AK60" i="1"/>
  <c r="AK55" i="1"/>
  <c r="AN9" i="2"/>
  <c r="AM9" i="1" s="1"/>
  <c r="AM44" i="11" s="1"/>
  <c r="AM7" i="1"/>
  <c r="AN10" i="2"/>
  <c r="AM10" i="1" s="1"/>
  <c r="AM58" i="11" s="1"/>
  <c r="AM35" i="2"/>
  <c r="AV120" i="1"/>
  <c r="AV98" i="1"/>
  <c r="AV109" i="1"/>
  <c r="AQ53" i="1"/>
  <c r="AQ64" i="1" s="1"/>
  <c r="AR79" i="2"/>
  <c r="AJ110" i="1"/>
  <c r="T40" i="7" s="1"/>
  <c r="S40" i="7"/>
  <c r="AJ121" i="1"/>
  <c r="U40" i="7" s="1"/>
  <c r="AJ99" i="1"/>
  <c r="R40" i="7" s="1"/>
  <c r="AM51" i="1"/>
  <c r="AM62" i="1" s="1"/>
  <c r="AN77" i="2"/>
  <c r="AX80" i="2"/>
  <c r="AW54" i="1"/>
  <c r="AW65" i="1" s="1"/>
  <c r="AN52" i="1"/>
  <c r="AN63" i="1" s="1"/>
  <c r="AO78" i="2"/>
  <c r="AL106" i="1"/>
  <c r="AL95" i="1"/>
  <c r="AL117" i="1"/>
  <c r="AK116" i="1"/>
  <c r="AK94" i="1"/>
  <c r="AK105" i="1"/>
  <c r="AR13" i="3"/>
  <c r="AR15" i="3" s="1"/>
  <c r="AR35" i="3" s="1"/>
  <c r="AS7" i="3"/>
  <c r="AS10" i="3" s="1"/>
  <c r="AK71" i="1"/>
  <c r="AK82" i="1" s="1"/>
  <c r="AL82" i="2"/>
  <c r="AL23" i="2"/>
  <c r="AP119" i="1"/>
  <c r="AP108" i="1"/>
  <c r="AP97" i="1"/>
  <c r="BY50" i="2"/>
  <c r="BZ34" i="2"/>
  <c r="BX33" i="1"/>
  <c r="BX74" i="2"/>
  <c r="BW48" i="1"/>
  <c r="BW59" i="1" s="1"/>
  <c r="BV70" i="1"/>
  <c r="BV81" i="1" s="1"/>
  <c r="BR114" i="1" l="1"/>
  <c r="BR92" i="1"/>
  <c r="BR103" i="1"/>
  <c r="BT110" i="2"/>
  <c r="BS22" i="1"/>
  <c r="BT122" i="2"/>
  <c r="BV98" i="2"/>
  <c r="BU22" i="2"/>
  <c r="AY40" i="2"/>
  <c r="BD40" i="3"/>
  <c r="BD58" i="3" s="1"/>
  <c r="BD82" i="3" s="1"/>
  <c r="BD28" i="3" s="1"/>
  <c r="BD118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6" i="1"/>
  <c r="AW87" i="1" s="1"/>
  <c r="AL14" i="1"/>
  <c r="H45" i="7" s="1"/>
  <c r="E45" i="7"/>
  <c r="AM24" i="2"/>
  <c r="AL72" i="1"/>
  <c r="AL83" i="1" s="1"/>
  <c r="AL111" i="2"/>
  <c r="AL30" i="2"/>
  <c r="AL123" i="2"/>
  <c r="AK23" i="1"/>
  <c r="AS36" i="3"/>
  <c r="AS54" i="3" s="1"/>
  <c r="AS78" i="3" s="1"/>
  <c r="AS24" i="3" s="1"/>
  <c r="AS114" i="3" s="1"/>
  <c r="AR53" i="3"/>
  <c r="AR42" i="3"/>
  <c r="AT37" i="3"/>
  <c r="AT55" i="3" s="1"/>
  <c r="AT79" i="3" s="1"/>
  <c r="AT25" i="3" s="1"/>
  <c r="AT115" i="3" s="1"/>
  <c r="AU38" i="3"/>
  <c r="AU56" i="3" s="1"/>
  <c r="AU80" i="3" s="1"/>
  <c r="AU26" i="3" s="1"/>
  <c r="AU116" i="3" s="1"/>
  <c r="AO26" i="2"/>
  <c r="AN74" i="1"/>
  <c r="AN85" i="1" s="1"/>
  <c r="AN25" i="2"/>
  <c r="AM73" i="1"/>
  <c r="AM84" i="1" s="1"/>
  <c r="AS39" i="3"/>
  <c r="AP38" i="2"/>
  <c r="AS39" i="2"/>
  <c r="AL34" i="1"/>
  <c r="AN36" i="2"/>
  <c r="AO37" i="2"/>
  <c r="AM51" i="2"/>
  <c r="AM42" i="2"/>
  <c r="AK66" i="1"/>
  <c r="O41" i="7" s="1"/>
  <c r="N41" i="7"/>
  <c r="AK77" i="1"/>
  <c r="AL94" i="2"/>
  <c r="AN11" i="2"/>
  <c r="AM11" i="1"/>
  <c r="AM22" i="11" s="1"/>
  <c r="AQ30" i="3"/>
  <c r="AQ108" i="3" s="1"/>
  <c r="AQ113" i="3"/>
  <c r="AK44" i="1"/>
  <c r="K41" i="7" s="1"/>
  <c r="J41" i="7"/>
  <c r="AR27" i="2"/>
  <c r="AQ75" i="1"/>
  <c r="AQ86" i="1" s="1"/>
  <c r="E7" i="9"/>
  <c r="G13" i="8" s="1"/>
  <c r="X5" i="7"/>
  <c r="BW70" i="1"/>
  <c r="BW81" i="1" s="1"/>
  <c r="BY74" i="2"/>
  <c r="BX48" i="1"/>
  <c r="BX59" i="1" s="1"/>
  <c r="BZ50" i="2"/>
  <c r="CA34" i="2"/>
  <c r="BY33" i="1"/>
  <c r="BW98" i="2" l="1"/>
  <c r="BV22" i="2"/>
  <c r="BT22" i="1"/>
  <c r="BU122" i="2"/>
  <c r="BU110" i="2"/>
  <c r="BS103" i="1"/>
  <c r="BS92" i="1"/>
  <c r="BS114" i="1"/>
  <c r="G14" i="8"/>
  <c r="G4" i="8"/>
  <c r="E5" i="9"/>
  <c r="G10" i="8" s="1"/>
  <c r="AM43" i="11"/>
  <c r="AM41" i="11"/>
  <c r="AM40" i="11"/>
  <c r="L46" i="7"/>
  <c r="AM58" i="2"/>
  <c r="AM70" i="2" s="1"/>
  <c r="AM75" i="2"/>
  <c r="AL49" i="1"/>
  <c r="AR38" i="1"/>
  <c r="AS55" i="2"/>
  <c r="AO7" i="2"/>
  <c r="AN13" i="2"/>
  <c r="AN36" i="1"/>
  <c r="AO53" i="2"/>
  <c r="AO37" i="1"/>
  <c r="AP54" i="2"/>
  <c r="AS46" i="3"/>
  <c r="AR47" i="3"/>
  <c r="AK93" i="1"/>
  <c r="AK104" i="1"/>
  <c r="AK115" i="1"/>
  <c r="AK29" i="1"/>
  <c r="J42" i="7"/>
  <c r="J5" i="7" s="1"/>
  <c r="K42" i="7"/>
  <c r="K5" i="7" s="1"/>
  <c r="AN113" i="2"/>
  <c r="AM25" i="1"/>
  <c r="AN125" i="2"/>
  <c r="AN44" i="2"/>
  <c r="AM42" i="1" s="1"/>
  <c r="C46" i="7" s="1"/>
  <c r="AM45" i="2"/>
  <c r="AM35" i="1"/>
  <c r="AN52" i="2"/>
  <c r="AS9" i="3"/>
  <c r="AS11" i="3" s="1"/>
  <c r="AS57" i="3"/>
  <c r="AS81" i="3" s="1"/>
  <c r="AS27" i="3" s="1"/>
  <c r="AS117" i="3" s="1"/>
  <c r="AN26" i="1"/>
  <c r="AO114" i="2"/>
  <c r="AO126" i="2"/>
  <c r="AR115" i="2"/>
  <c r="AQ27" i="1"/>
  <c r="AR127" i="2"/>
  <c r="AQ120" i="3"/>
  <c r="Q41" i="7"/>
  <c r="AK88" i="1"/>
  <c r="P41" i="7" s="1"/>
  <c r="AY56" i="2"/>
  <c r="AX39" i="1"/>
  <c r="I45" i="7"/>
  <c r="AL40" i="1"/>
  <c r="AR60" i="3"/>
  <c r="AR72" i="3" s="1"/>
  <c r="AR77" i="3"/>
  <c r="AL118" i="2"/>
  <c r="AL106" i="2"/>
  <c r="AL130" i="2"/>
  <c r="AM112" i="2"/>
  <c r="AM124" i="2"/>
  <c r="AL24" i="1"/>
  <c r="AX116" i="2"/>
  <c r="AX128" i="2"/>
  <c r="AW28" i="1"/>
  <c r="CA50" i="2"/>
  <c r="CB34" i="2"/>
  <c r="BZ33" i="1"/>
  <c r="BZ74" i="2"/>
  <c r="BY48" i="1"/>
  <c r="BY59" i="1" s="1"/>
  <c r="BX70" i="1"/>
  <c r="BX81" i="1" s="1"/>
  <c r="BT92" i="1" l="1"/>
  <c r="BT114" i="1"/>
  <c r="BT103" i="1"/>
  <c r="BU22" i="1"/>
  <c r="BV122" i="2"/>
  <c r="BV110" i="2"/>
  <c r="BX98" i="2"/>
  <c r="BW22" i="2"/>
  <c r="AN15" i="2"/>
  <c r="AN35" i="2" s="1"/>
  <c r="AM13" i="1"/>
  <c r="AL116" i="1"/>
  <c r="AL105" i="1"/>
  <c r="AL94" i="1"/>
  <c r="AL43" i="1"/>
  <c r="M45" i="7"/>
  <c r="AN76" i="2"/>
  <c r="AM50" i="1"/>
  <c r="AM61" i="1" s="1"/>
  <c r="AO9" i="2"/>
  <c r="AO10" i="2"/>
  <c r="AN10" i="1" s="1"/>
  <c r="AN58" i="11" s="1"/>
  <c r="AN7" i="1"/>
  <c r="AM82" i="2"/>
  <c r="AM23" i="2"/>
  <c r="AL71" i="1"/>
  <c r="AL82" i="1" s="1"/>
  <c r="F33" i="9"/>
  <c r="AW98" i="1"/>
  <c r="AW109" i="1"/>
  <c r="AW120" i="1"/>
  <c r="AQ108" i="1"/>
  <c r="AQ97" i="1"/>
  <c r="AQ119" i="1"/>
  <c r="AN118" i="1"/>
  <c r="AN107" i="1"/>
  <c r="AN96" i="1"/>
  <c r="AM117" i="1"/>
  <c r="AM106" i="1"/>
  <c r="AM95" i="1"/>
  <c r="AK121" i="1"/>
  <c r="U41" i="7" s="1"/>
  <c r="S41" i="7"/>
  <c r="AK110" i="1"/>
  <c r="T41" i="7" s="1"/>
  <c r="AK99" i="1"/>
  <c r="R41" i="7" s="1"/>
  <c r="AO77" i="2"/>
  <c r="AN51" i="1"/>
  <c r="AN62" i="1" s="1"/>
  <c r="AS79" i="2"/>
  <c r="AR53" i="1"/>
  <c r="AR64" i="1" s="1"/>
  <c r="AR84" i="3"/>
  <c r="AR96" i="3" s="1"/>
  <c r="AR23" i="3"/>
  <c r="AX54" i="1"/>
  <c r="AX65" i="1" s="1"/>
  <c r="AY80" i="2"/>
  <c r="AS13" i="3"/>
  <c r="AS15" i="3" s="1"/>
  <c r="AS35" i="3" s="1"/>
  <c r="AT7" i="3"/>
  <c r="AT10" i="3" s="1"/>
  <c r="AP78" i="2"/>
  <c r="AO52" i="1"/>
  <c r="AO63" i="1" s="1"/>
  <c r="AM15" i="1"/>
  <c r="AL60" i="1"/>
  <c r="AL55" i="1"/>
  <c r="CB50" i="2"/>
  <c r="CC34" i="2"/>
  <c r="CA33" i="1"/>
  <c r="CA74" i="2"/>
  <c r="BZ48" i="1"/>
  <c r="BZ59" i="1" s="1"/>
  <c r="BY70" i="1"/>
  <c r="BY81" i="1" s="1"/>
  <c r="BW110" i="2" l="1"/>
  <c r="BV22" i="1"/>
  <c r="BW122" i="2"/>
  <c r="H34" i="9"/>
  <c r="BU103" i="1"/>
  <c r="BU92" i="1"/>
  <c r="BU114" i="1"/>
  <c r="BY98" i="2"/>
  <c r="BX22" i="2"/>
  <c r="AZ40" i="2"/>
  <c r="BE40" i="3"/>
  <c r="BE58" i="3" s="1"/>
  <c r="BE82" i="3" s="1"/>
  <c r="BE28" i="3" s="1"/>
  <c r="BE118" i="3" s="1"/>
  <c r="AN54" i="11"/>
  <c r="AN53" i="11"/>
  <c r="AN56" i="11"/>
  <c r="AN57" i="11"/>
  <c r="AN55" i="11"/>
  <c r="AN38" i="11"/>
  <c r="F46" i="7"/>
  <c r="AM12" i="1"/>
  <c r="G46" i="7" s="1"/>
  <c r="AO36" i="2"/>
  <c r="AP37" i="2"/>
  <c r="AQ38" i="2"/>
  <c r="AT39" i="3"/>
  <c r="AT39" i="2"/>
  <c r="AN42" i="2"/>
  <c r="AN51" i="2"/>
  <c r="AM34" i="1"/>
  <c r="AR30" i="3"/>
  <c r="AR108" i="3" s="1"/>
  <c r="AR113" i="3"/>
  <c r="AL44" i="1"/>
  <c r="K45" i="7" s="1"/>
  <c r="J45" i="7"/>
  <c r="AM14" i="1"/>
  <c r="H46" i="7" s="1"/>
  <c r="E46" i="7"/>
  <c r="AS53" i="3"/>
  <c r="AS42" i="3"/>
  <c r="AV38" i="3"/>
  <c r="AV56" i="3" s="1"/>
  <c r="AV80" i="3" s="1"/>
  <c r="AV26" i="3" s="1"/>
  <c r="AV116" i="3" s="1"/>
  <c r="AU37" i="3"/>
  <c r="AU55" i="3" s="1"/>
  <c r="AU79" i="3" s="1"/>
  <c r="AU25" i="3" s="1"/>
  <c r="AU115" i="3" s="1"/>
  <c r="AT36" i="3"/>
  <c r="AT54" i="3" s="1"/>
  <c r="AT78" i="3" s="1"/>
  <c r="AT24" i="3" s="1"/>
  <c r="AT114" i="3" s="1"/>
  <c r="AO25" i="2"/>
  <c r="AN73" i="1"/>
  <c r="AN84" i="1" s="1"/>
  <c r="AM94" i="2"/>
  <c r="AL77" i="1"/>
  <c r="AM30" i="2"/>
  <c r="AM123" i="2"/>
  <c r="AL23" i="1"/>
  <c r="AM111" i="2"/>
  <c r="AL66" i="1"/>
  <c r="O45" i="7" s="1"/>
  <c r="N45" i="7"/>
  <c r="AY28" i="2"/>
  <c r="AX76" i="1"/>
  <c r="AX87" i="1" s="1"/>
  <c r="AN24" i="2"/>
  <c r="AM72" i="1"/>
  <c r="AM83" i="1" s="1"/>
  <c r="AN9" i="1"/>
  <c r="AO11" i="2"/>
  <c r="AO74" i="1"/>
  <c r="AO85" i="1" s="1"/>
  <c r="AP26" i="2"/>
  <c r="AS27" i="2"/>
  <c r="AR75" i="1"/>
  <c r="AR86" i="1" s="1"/>
  <c r="BZ70" i="1"/>
  <c r="BZ81" i="1" s="1"/>
  <c r="CC50" i="2"/>
  <c r="CD34" i="2"/>
  <c r="CB33" i="1"/>
  <c r="CB74" i="2"/>
  <c r="CA48" i="1"/>
  <c r="CA59" i="1" s="1"/>
  <c r="BZ98" i="2" l="1"/>
  <c r="BY22" i="2"/>
  <c r="BV114" i="1"/>
  <c r="BV103" i="1"/>
  <c r="BV92" i="1"/>
  <c r="BW22" i="1"/>
  <c r="BX110" i="2"/>
  <c r="BX122" i="2"/>
  <c r="AN11" i="1"/>
  <c r="AN22" i="11" s="1"/>
  <c r="AN44" i="11"/>
  <c r="AO26" i="1"/>
  <c r="AP126" i="2"/>
  <c r="AP114" i="2"/>
  <c r="AY116" i="2"/>
  <c r="AX28" i="1"/>
  <c r="AY128" i="2"/>
  <c r="AL29" i="1"/>
  <c r="AL104" i="1"/>
  <c r="AL93" i="1"/>
  <c r="AL115" i="1"/>
  <c r="AS60" i="3"/>
  <c r="AS72" i="3" s="1"/>
  <c r="AS77" i="3"/>
  <c r="AT9" i="3"/>
  <c r="AT11" i="3" s="1"/>
  <c r="AT57" i="3"/>
  <c r="AT81" i="3" s="1"/>
  <c r="AT27" i="3" s="1"/>
  <c r="AT117" i="3" s="1"/>
  <c r="AO44" i="2"/>
  <c r="AN42" i="1" s="1"/>
  <c r="C47" i="7" s="1"/>
  <c r="AN45" i="2"/>
  <c r="AQ54" i="2"/>
  <c r="AP37" i="1"/>
  <c r="AN112" i="2"/>
  <c r="AM24" i="1"/>
  <c r="AN124" i="2"/>
  <c r="AM106" i="2"/>
  <c r="AM118" i="2"/>
  <c r="AM130" i="2"/>
  <c r="AN25" i="1"/>
  <c r="AO113" i="2"/>
  <c r="AO125" i="2"/>
  <c r="AT46" i="3"/>
  <c r="AS47" i="3"/>
  <c r="AR120" i="3"/>
  <c r="AZ56" i="2"/>
  <c r="AY39" i="1"/>
  <c r="AP53" i="2"/>
  <c r="AO36" i="1"/>
  <c r="AM49" i="1"/>
  <c r="AN58" i="2"/>
  <c r="AN70" i="2" s="1"/>
  <c r="AN75" i="2"/>
  <c r="AS115" i="2"/>
  <c r="AS127" i="2"/>
  <c r="AR27" i="1"/>
  <c r="AO13" i="2"/>
  <c r="AP7" i="2"/>
  <c r="AL88" i="1"/>
  <c r="P45" i="7" s="1"/>
  <c r="Q45" i="7"/>
  <c r="AM40" i="1"/>
  <c r="I46" i="7"/>
  <c r="AT55" i="2"/>
  <c r="AS38" i="1"/>
  <c r="AO52" i="2"/>
  <c r="AN35" i="1"/>
  <c r="CC74" i="2"/>
  <c r="CB48" i="1"/>
  <c r="CB59" i="1" s="1"/>
  <c r="CA70" i="1"/>
  <c r="CA81" i="1" s="1"/>
  <c r="CD50" i="2"/>
  <c r="CE34" i="2"/>
  <c r="CC33" i="1"/>
  <c r="BW114" i="1" l="1"/>
  <c r="BW103" i="1"/>
  <c r="BW92" i="1"/>
  <c r="BY110" i="2"/>
  <c r="BY122" i="2"/>
  <c r="BX22" i="1"/>
  <c r="CA98" i="2"/>
  <c r="BZ22" i="2"/>
  <c r="L47" i="7"/>
  <c r="AN41" i="11"/>
  <c r="AN40" i="11"/>
  <c r="AN43" i="11"/>
  <c r="AN42" i="11"/>
  <c r="AO15" i="2"/>
  <c r="AO35" i="2" s="1"/>
  <c r="AN13" i="1"/>
  <c r="AO76" i="2"/>
  <c r="AN50" i="1"/>
  <c r="AN61" i="1" s="1"/>
  <c r="AM43" i="1"/>
  <c r="M46" i="7"/>
  <c r="AN82" i="2"/>
  <c r="AM71" i="1"/>
  <c r="AM82" i="1" s="1"/>
  <c r="AN23" i="2"/>
  <c r="AR119" i="1"/>
  <c r="AR97" i="1"/>
  <c r="AR108" i="1"/>
  <c r="AN95" i="1"/>
  <c r="AN106" i="1"/>
  <c r="AN117" i="1"/>
  <c r="AP52" i="1"/>
  <c r="AP63" i="1" s="1"/>
  <c r="AQ78" i="2"/>
  <c r="AU7" i="3"/>
  <c r="AU10" i="3" s="1"/>
  <c r="AT13" i="3"/>
  <c r="AT15" i="3" s="1"/>
  <c r="AT35" i="3" s="1"/>
  <c r="AX120" i="1"/>
  <c r="AX109" i="1"/>
  <c r="AX98" i="1"/>
  <c r="AO107" i="1"/>
  <c r="AO96" i="1"/>
  <c r="AO118" i="1"/>
  <c r="AT79" i="2"/>
  <c r="AS53" i="1"/>
  <c r="AS64" i="1" s="1"/>
  <c r="AM60" i="1"/>
  <c r="AM55" i="1"/>
  <c r="AZ80" i="2"/>
  <c r="AY54" i="1"/>
  <c r="AY65" i="1" s="1"/>
  <c r="AM105" i="1"/>
  <c r="AM94" i="1"/>
  <c r="AM116" i="1"/>
  <c r="AS84" i="3"/>
  <c r="AS96" i="3" s="1"/>
  <c r="AS23" i="3"/>
  <c r="AN15" i="1"/>
  <c r="AO51" i="1"/>
  <c r="AO62" i="1" s="1"/>
  <c r="AP77" i="2"/>
  <c r="AP9" i="2"/>
  <c r="AO7" i="1"/>
  <c r="AP10" i="2"/>
  <c r="AO10" i="1" s="1"/>
  <c r="AO58" i="11" s="1"/>
  <c r="AL99" i="1"/>
  <c r="R45" i="7" s="1"/>
  <c r="AL110" i="1"/>
  <c r="T45" i="7" s="1"/>
  <c r="S45" i="7"/>
  <c r="AL121" i="1"/>
  <c r="U45" i="7" s="1"/>
  <c r="CE50" i="2"/>
  <c r="CF34" i="2"/>
  <c r="CD33" i="1"/>
  <c r="CD74" i="2"/>
  <c r="CC48" i="1"/>
  <c r="CC59" i="1" s="1"/>
  <c r="CB70" i="1"/>
  <c r="CB81" i="1" s="1"/>
  <c r="CB98" i="2" l="1"/>
  <c r="CA22" i="2"/>
  <c r="BZ110" i="2"/>
  <c r="BY22" i="1"/>
  <c r="BZ122" i="2"/>
  <c r="BX103" i="1"/>
  <c r="BX114" i="1"/>
  <c r="BX92" i="1"/>
  <c r="BA40" i="2"/>
  <c r="BF40" i="3"/>
  <c r="AO54" i="11"/>
  <c r="AO57" i="11"/>
  <c r="AO53" i="11"/>
  <c r="AO56" i="11"/>
  <c r="AO55" i="11"/>
  <c r="AO38" i="11"/>
  <c r="F47" i="7"/>
  <c r="AN12" i="1"/>
  <c r="G47" i="7" s="1"/>
  <c r="AY76" i="1"/>
  <c r="AY87" i="1" s="1"/>
  <c r="AZ28" i="2"/>
  <c r="AT27" i="2"/>
  <c r="AS75" i="1"/>
  <c r="AS86" i="1" s="1"/>
  <c r="AO9" i="1"/>
  <c r="AP11" i="2"/>
  <c r="E47" i="7"/>
  <c r="AN14" i="1"/>
  <c r="H47" i="7" s="1"/>
  <c r="N46" i="7"/>
  <c r="AM66" i="1"/>
  <c r="O46" i="7" s="1"/>
  <c r="AQ26" i="2"/>
  <c r="AP74" i="1"/>
  <c r="AP85" i="1" s="1"/>
  <c r="AM23" i="1"/>
  <c r="AN30" i="2"/>
  <c r="AN123" i="2"/>
  <c r="AN111" i="2"/>
  <c r="J46" i="7"/>
  <c r="AM44" i="1"/>
  <c r="K46" i="7" s="1"/>
  <c r="AO73" i="1"/>
  <c r="AO84" i="1" s="1"/>
  <c r="AP25" i="2"/>
  <c r="AS113" i="3"/>
  <c r="AS30" i="3"/>
  <c r="AS108" i="3" s="1"/>
  <c r="AU39" i="3"/>
  <c r="AQ37" i="2"/>
  <c r="AN34" i="1"/>
  <c r="AO51" i="2"/>
  <c r="AP36" i="2"/>
  <c r="AU39" i="2"/>
  <c r="AO42" i="2"/>
  <c r="AP44" i="2" s="1"/>
  <c r="AO42" i="1" s="1"/>
  <c r="C48" i="7" s="1"/>
  <c r="AR38" i="2"/>
  <c r="AV37" i="3"/>
  <c r="AV55" i="3" s="1"/>
  <c r="AV79" i="3" s="1"/>
  <c r="AV25" i="3" s="1"/>
  <c r="AV115" i="3" s="1"/>
  <c r="AU36" i="3"/>
  <c r="AU54" i="3" s="1"/>
  <c r="AU78" i="3" s="1"/>
  <c r="AU24" i="3" s="1"/>
  <c r="AU114" i="3" s="1"/>
  <c r="AT42" i="3"/>
  <c r="AW38" i="3"/>
  <c r="AW56" i="3" s="1"/>
  <c r="AW80" i="3" s="1"/>
  <c r="AW26" i="3" s="1"/>
  <c r="AW116" i="3" s="1"/>
  <c r="AT53" i="3"/>
  <c r="BF58" i="3"/>
  <c r="BF82" i="3" s="1"/>
  <c r="BF28" i="3" s="1"/>
  <c r="BF118" i="3" s="1"/>
  <c r="AM77" i="1"/>
  <c r="AN94" i="2"/>
  <c r="AO24" i="2"/>
  <c r="AN72" i="1"/>
  <c r="AN83" i="1" s="1"/>
  <c r="CC70" i="1"/>
  <c r="CC81" i="1" s="1"/>
  <c r="CE74" i="2"/>
  <c r="CD48" i="1"/>
  <c r="CD59" i="1" s="1"/>
  <c r="CF50" i="2"/>
  <c r="CG34" i="2"/>
  <c r="CE33" i="1"/>
  <c r="BY114" i="1" l="1"/>
  <c r="BY103" i="1"/>
  <c r="BY92" i="1"/>
  <c r="CA122" i="2"/>
  <c r="CA110" i="2"/>
  <c r="BZ22" i="1"/>
  <c r="CC98" i="2"/>
  <c r="CB22" i="2"/>
  <c r="AO11" i="1"/>
  <c r="AO22" i="11" s="1"/>
  <c r="AO44" i="11"/>
  <c r="AO40" i="11" s="1"/>
  <c r="AO58" i="2"/>
  <c r="AO70" i="2" s="1"/>
  <c r="AO75" i="2"/>
  <c r="AN49" i="1"/>
  <c r="AS120" i="3"/>
  <c r="AN106" i="2"/>
  <c r="AN118" i="2"/>
  <c r="AN130" i="2"/>
  <c r="AQ7" i="2"/>
  <c r="AP13" i="2"/>
  <c r="AT127" i="2"/>
  <c r="AT115" i="2"/>
  <c r="AS27" i="1"/>
  <c r="AN24" i="1"/>
  <c r="AO112" i="2"/>
  <c r="AO124" i="2"/>
  <c r="AT60" i="3"/>
  <c r="AT72" i="3" s="1"/>
  <c r="AT77" i="3"/>
  <c r="AZ39" i="1"/>
  <c r="BA56" i="2"/>
  <c r="I47" i="7"/>
  <c r="AN40" i="1"/>
  <c r="AM29" i="1"/>
  <c r="AM115" i="1"/>
  <c r="AM93" i="1"/>
  <c r="AM104" i="1"/>
  <c r="AZ128" i="2"/>
  <c r="AY28" i="1"/>
  <c r="AZ116" i="2"/>
  <c r="AU55" i="2"/>
  <c r="AT38" i="1"/>
  <c r="AQ53" i="2"/>
  <c r="AP36" i="1"/>
  <c r="AO25" i="1"/>
  <c r="AP125" i="2"/>
  <c r="AP113" i="2"/>
  <c r="Q46" i="7"/>
  <c r="AM88" i="1"/>
  <c r="P46" i="7" s="1"/>
  <c r="AU46" i="3"/>
  <c r="AT47" i="3"/>
  <c r="AR54" i="2"/>
  <c r="AQ37" i="1"/>
  <c r="AO35" i="1"/>
  <c r="AP52" i="2"/>
  <c r="AU9" i="3"/>
  <c r="AU11" i="3" s="1"/>
  <c r="AU57" i="3"/>
  <c r="AU81" i="3" s="1"/>
  <c r="AU27" i="3" s="1"/>
  <c r="AU117" i="3" s="1"/>
  <c r="AQ114" i="2"/>
  <c r="AP26" i="1"/>
  <c r="AQ126" i="2"/>
  <c r="AO45" i="2"/>
  <c r="CG50" i="2"/>
  <c r="CH34" i="2"/>
  <c r="CF33" i="1"/>
  <c r="CF74" i="2"/>
  <c r="CE48" i="1"/>
  <c r="CE59" i="1" s="1"/>
  <c r="CD70" i="1"/>
  <c r="CD81" i="1" s="1"/>
  <c r="CA22" i="1" l="1"/>
  <c r="CB110" i="2"/>
  <c r="CB122" i="2"/>
  <c r="CD98" i="2"/>
  <c r="CC22" i="2"/>
  <c r="BZ103" i="1"/>
  <c r="BZ114" i="1"/>
  <c r="BZ92" i="1"/>
  <c r="L48" i="7"/>
  <c r="AO43" i="11"/>
  <c r="AO42" i="11"/>
  <c r="AO41" i="11"/>
  <c r="AP15" i="2"/>
  <c r="AP35" i="2" s="1"/>
  <c r="AO13" i="1"/>
  <c r="AU79" i="2"/>
  <c r="AT53" i="1"/>
  <c r="AT64" i="1" s="1"/>
  <c r="AZ54" i="1"/>
  <c r="AZ65" i="1" s="1"/>
  <c r="BA80" i="2"/>
  <c r="AV7" i="3"/>
  <c r="AV10" i="3" s="1"/>
  <c r="AU13" i="3"/>
  <c r="AU15" i="3" s="1"/>
  <c r="AU35" i="3" s="1"/>
  <c r="AQ52" i="1"/>
  <c r="AQ63" i="1" s="1"/>
  <c r="AR78" i="2"/>
  <c r="AM110" i="1"/>
  <c r="T46" i="7" s="1"/>
  <c r="AM121" i="1"/>
  <c r="U46" i="7" s="1"/>
  <c r="AM99" i="1"/>
  <c r="R46" i="7" s="1"/>
  <c r="S46" i="7"/>
  <c r="AN55" i="1"/>
  <c r="AN60" i="1"/>
  <c r="AY98" i="1"/>
  <c r="AY109" i="1"/>
  <c r="AY120" i="1"/>
  <c r="AP107" i="1"/>
  <c r="AP118" i="1"/>
  <c r="AP96" i="1"/>
  <c r="AP76" i="2"/>
  <c r="AO50" i="1"/>
  <c r="AO61" i="1" s="1"/>
  <c r="AQ77" i="2"/>
  <c r="AP51" i="1"/>
  <c r="AP62" i="1" s="1"/>
  <c r="M47" i="7"/>
  <c r="AN43" i="1"/>
  <c r="AT84" i="3"/>
  <c r="AT96" i="3" s="1"/>
  <c r="AT23" i="3"/>
  <c r="AN116" i="1"/>
  <c r="AN105" i="1"/>
  <c r="AN94" i="1"/>
  <c r="AN71" i="1"/>
  <c r="AN82" i="1" s="1"/>
  <c r="AO82" i="2"/>
  <c r="AO23" i="2"/>
  <c r="AO106" i="1"/>
  <c r="AO95" i="1"/>
  <c r="AO117" i="1"/>
  <c r="AS119" i="1"/>
  <c r="AS108" i="1"/>
  <c r="AS97" i="1"/>
  <c r="AQ9" i="2"/>
  <c r="AQ10" i="2"/>
  <c r="AP10" i="1" s="1"/>
  <c r="AP58" i="11" s="1"/>
  <c r="AP7" i="1"/>
  <c r="CE70" i="1"/>
  <c r="CE81" i="1" s="1"/>
  <c r="CG74" i="2"/>
  <c r="CF48" i="1"/>
  <c r="CF59" i="1" s="1"/>
  <c r="CH50" i="2"/>
  <c r="CG33" i="1"/>
  <c r="CE98" i="2" l="1"/>
  <c r="CD22" i="2"/>
  <c r="CC110" i="2"/>
  <c r="CB22" i="1"/>
  <c r="CC122" i="2"/>
  <c r="CA103" i="1"/>
  <c r="CA92" i="1"/>
  <c r="CA114" i="1"/>
  <c r="BB40" i="2"/>
  <c r="BG40" i="3"/>
  <c r="BG58" i="3" s="1"/>
  <c r="BG82" i="3" s="1"/>
  <c r="BG28" i="3" s="1"/>
  <c r="BG118" i="3" s="1"/>
  <c r="AP54" i="11"/>
  <c r="AP57" i="11"/>
  <c r="AP53" i="11"/>
  <c r="AP56" i="11"/>
  <c r="AP55" i="11"/>
  <c r="AO15" i="1"/>
  <c r="F48" i="7"/>
  <c r="AO12" i="1"/>
  <c r="G48" i="7" s="1"/>
  <c r="AO123" i="2"/>
  <c r="AO30" i="2"/>
  <c r="AN23" i="1"/>
  <c r="AO111" i="2"/>
  <c r="AT30" i="3"/>
  <c r="AT108" i="3" s="1"/>
  <c r="AT113" i="3"/>
  <c r="AR26" i="2"/>
  <c r="AQ74" i="1"/>
  <c r="AQ85" i="1" s="1"/>
  <c r="BA28" i="2"/>
  <c r="AZ76" i="1"/>
  <c r="AZ87" i="1" s="1"/>
  <c r="AP9" i="1"/>
  <c r="AQ11" i="2"/>
  <c r="AO94" i="2"/>
  <c r="AN77" i="1"/>
  <c r="AP73" i="1"/>
  <c r="AP84" i="1" s="1"/>
  <c r="AQ25" i="2"/>
  <c r="AN44" i="1"/>
  <c r="K47" i="7" s="1"/>
  <c r="J47" i="7"/>
  <c r="AV36" i="3"/>
  <c r="AV54" i="3" s="1"/>
  <c r="AV78" i="3" s="1"/>
  <c r="AV24" i="3" s="1"/>
  <c r="AV114" i="3" s="1"/>
  <c r="AU53" i="3"/>
  <c r="AU42" i="3"/>
  <c r="AX38" i="3"/>
  <c r="AX56" i="3" s="1"/>
  <c r="AX80" i="3" s="1"/>
  <c r="AX26" i="3" s="1"/>
  <c r="AX116" i="3" s="1"/>
  <c r="AW37" i="3"/>
  <c r="AW55" i="3" s="1"/>
  <c r="AW79" i="3" s="1"/>
  <c r="AW25" i="3" s="1"/>
  <c r="AW115" i="3" s="1"/>
  <c r="AP42" i="2"/>
  <c r="AQ44" i="2" s="1"/>
  <c r="AP42" i="1" s="1"/>
  <c r="C49" i="7" s="1"/>
  <c r="AR37" i="2"/>
  <c r="AP51" i="2"/>
  <c r="AO34" i="1"/>
  <c r="AV39" i="2"/>
  <c r="AS38" i="2"/>
  <c r="AV39" i="3"/>
  <c r="AQ36" i="2"/>
  <c r="AO72" i="1"/>
  <c r="AO83" i="1" s="1"/>
  <c r="AP24" i="2"/>
  <c r="AN66" i="1"/>
  <c r="O47" i="7" s="1"/>
  <c r="N47" i="7"/>
  <c r="AT75" i="1"/>
  <c r="AT86" i="1" s="1"/>
  <c r="AU27" i="2"/>
  <c r="CI50" i="2"/>
  <c r="CJ34" i="2"/>
  <c r="CH33" i="1"/>
  <c r="CF70" i="1"/>
  <c r="CF81" i="1" s="1"/>
  <c r="CH74" i="2"/>
  <c r="CG48" i="1"/>
  <c r="CG59" i="1" s="1"/>
  <c r="CB114" i="1" l="1"/>
  <c r="CB92" i="1"/>
  <c r="CB103" i="1"/>
  <c r="CD122" i="2"/>
  <c r="CD110" i="2"/>
  <c r="CC22" i="1"/>
  <c r="CF98" i="2"/>
  <c r="CE22" i="2"/>
  <c r="AP11" i="1"/>
  <c r="AP22" i="11" s="1"/>
  <c r="AP44" i="11"/>
  <c r="E48" i="7"/>
  <c r="AP38" i="11"/>
  <c r="AO14" i="1"/>
  <c r="H48" i="7" s="1"/>
  <c r="AR37" i="1"/>
  <c r="AS54" i="2"/>
  <c r="AO106" i="2"/>
  <c r="AO118" i="2"/>
  <c r="AO130" i="2"/>
  <c r="AU115" i="2"/>
  <c r="AU127" i="2"/>
  <c r="AT27" i="1"/>
  <c r="AO24" i="1"/>
  <c r="AP124" i="2"/>
  <c r="AP112" i="2"/>
  <c r="BA39" i="1"/>
  <c r="BB56" i="2"/>
  <c r="AU38" i="1"/>
  <c r="AV55" i="2"/>
  <c r="AZ28" i="1"/>
  <c r="BA116" i="2"/>
  <c r="BA128" i="2"/>
  <c r="AT120" i="3"/>
  <c r="AR53" i="2"/>
  <c r="AQ36" i="1"/>
  <c r="AN88" i="1"/>
  <c r="P47" i="7" s="1"/>
  <c r="Q47" i="7"/>
  <c r="AP35" i="1"/>
  <c r="AQ52" i="2"/>
  <c r="AO40" i="1"/>
  <c r="I48" i="7"/>
  <c r="AU77" i="3"/>
  <c r="AU60" i="3"/>
  <c r="AU72" i="3" s="1"/>
  <c r="AQ113" i="2"/>
  <c r="AP25" i="1"/>
  <c r="AQ125" i="2"/>
  <c r="AR7" i="2"/>
  <c r="AQ13" i="2"/>
  <c r="AV46" i="3"/>
  <c r="AU47" i="3"/>
  <c r="AV9" i="3"/>
  <c r="AV11" i="3" s="1"/>
  <c r="AV57" i="3"/>
  <c r="AV81" i="3" s="1"/>
  <c r="AV27" i="3" s="1"/>
  <c r="AV117" i="3" s="1"/>
  <c r="AO49" i="1"/>
  <c r="AP75" i="2"/>
  <c r="AP58" i="2"/>
  <c r="AP70" i="2" s="1"/>
  <c r="AR114" i="2"/>
  <c r="AR126" i="2"/>
  <c r="AQ26" i="1"/>
  <c r="AN115" i="1"/>
  <c r="AN104" i="1"/>
  <c r="AN29" i="1"/>
  <c r="AN93" i="1"/>
  <c r="AP45" i="2"/>
  <c r="CJ50" i="2"/>
  <c r="CK34" i="2"/>
  <c r="CI33" i="1"/>
  <c r="CI74" i="2"/>
  <c r="CH48" i="1"/>
  <c r="CH59" i="1" s="1"/>
  <c r="CG70" i="1"/>
  <c r="CG81" i="1" s="1"/>
  <c r="CG98" i="2" l="1"/>
  <c r="CF22" i="2"/>
  <c r="CE110" i="2"/>
  <c r="CD22" i="1"/>
  <c r="CE122" i="2"/>
  <c r="CC92" i="1"/>
  <c r="CC103" i="1"/>
  <c r="CC114" i="1"/>
  <c r="L49" i="7"/>
  <c r="AP42" i="11"/>
  <c r="AP41" i="11"/>
  <c r="AP40" i="11"/>
  <c r="AP43" i="11"/>
  <c r="AQ15" i="2"/>
  <c r="AP15" i="1" s="1"/>
  <c r="AP13" i="1"/>
  <c r="AQ76" i="2"/>
  <c r="AP50" i="1"/>
  <c r="AP61" i="1" s="1"/>
  <c r="AS78" i="2"/>
  <c r="AR52" i="1"/>
  <c r="AR63" i="1" s="1"/>
  <c r="AQ96" i="1"/>
  <c r="AQ107" i="1"/>
  <c r="AQ118" i="1"/>
  <c r="AP23" i="2"/>
  <c r="AO71" i="1"/>
  <c r="AO82" i="1" s="1"/>
  <c r="AP82" i="2"/>
  <c r="AU84" i="3"/>
  <c r="AU96" i="3" s="1"/>
  <c r="AU23" i="3"/>
  <c r="AR77" i="2"/>
  <c r="AQ51" i="1"/>
  <c r="AQ62" i="1" s="1"/>
  <c r="BA54" i="1"/>
  <c r="BA65" i="1" s="1"/>
  <c r="BB80" i="2"/>
  <c r="AO105" i="1"/>
  <c r="AO94" i="1"/>
  <c r="AO116" i="1"/>
  <c r="AR9" i="2"/>
  <c r="AR10" i="2"/>
  <c r="AQ10" i="1" s="1"/>
  <c r="AQ58" i="11" s="1"/>
  <c r="AQ7" i="1"/>
  <c r="AN121" i="1"/>
  <c r="U47" i="7" s="1"/>
  <c r="S47" i="7"/>
  <c r="AN99" i="1"/>
  <c r="R47" i="7" s="1"/>
  <c r="AN110" i="1"/>
  <c r="T47" i="7" s="1"/>
  <c r="AO55" i="1"/>
  <c r="AO60" i="1"/>
  <c r="AP117" i="1"/>
  <c r="AP95" i="1"/>
  <c r="AP106" i="1"/>
  <c r="AZ120" i="1"/>
  <c r="AZ109" i="1"/>
  <c r="AZ98" i="1"/>
  <c r="AT97" i="1"/>
  <c r="AT119" i="1"/>
  <c r="AT108" i="1"/>
  <c r="AV13" i="3"/>
  <c r="AV15" i="3" s="1"/>
  <c r="AV35" i="3" s="1"/>
  <c r="AW7" i="3"/>
  <c r="AW10" i="3" s="1"/>
  <c r="M48" i="7"/>
  <c r="AO43" i="1"/>
  <c r="AV79" i="2"/>
  <c r="AU53" i="1"/>
  <c r="AU64" i="1" s="1"/>
  <c r="CK50" i="2"/>
  <c r="CL34" i="2"/>
  <c r="CJ33" i="1"/>
  <c r="CH70" i="1"/>
  <c r="CH81" i="1" s="1"/>
  <c r="CJ74" i="2"/>
  <c r="CI48" i="1"/>
  <c r="CI59" i="1" s="1"/>
  <c r="CF110" i="2" l="1"/>
  <c r="CF122" i="2"/>
  <c r="CE22" i="1"/>
  <c r="CD92" i="1"/>
  <c r="CD103" i="1"/>
  <c r="CD114" i="1"/>
  <c r="CH98" i="2"/>
  <c r="CG22" i="2"/>
  <c r="BH40" i="3"/>
  <c r="BH58" i="3" s="1"/>
  <c r="BH82" i="3" s="1"/>
  <c r="BH28" i="3" s="1"/>
  <c r="BH118" i="3" s="1"/>
  <c r="AQ55" i="11"/>
  <c r="AQ54" i="11"/>
  <c r="AQ53" i="11"/>
  <c r="AQ56" i="11"/>
  <c r="AQ57" i="11"/>
  <c r="AQ38" i="11"/>
  <c r="AQ35" i="2"/>
  <c r="F49" i="7"/>
  <c r="AP12" i="1"/>
  <c r="G49" i="7" s="1"/>
  <c r="AV27" i="2"/>
  <c r="AU75" i="1"/>
  <c r="AU86" i="1" s="1"/>
  <c r="BB28" i="2"/>
  <c r="BA76" i="1"/>
  <c r="BA87" i="1" s="1"/>
  <c r="AO44" i="1"/>
  <c r="K48" i="7" s="1"/>
  <c r="J48" i="7"/>
  <c r="AO66" i="1"/>
  <c r="O48" i="7" s="1"/>
  <c r="N48" i="7"/>
  <c r="AS26" i="2"/>
  <c r="AR74" i="1"/>
  <c r="AR85" i="1" s="1"/>
  <c r="AU113" i="3"/>
  <c r="AU30" i="3"/>
  <c r="AU108" i="3" s="1"/>
  <c r="AV42" i="3"/>
  <c r="AW46" i="3" s="1"/>
  <c r="AX37" i="3"/>
  <c r="AX55" i="3" s="1"/>
  <c r="AX79" i="3" s="1"/>
  <c r="AX25" i="3" s="1"/>
  <c r="AX115" i="3" s="1"/>
  <c r="AY38" i="3"/>
  <c r="AY56" i="3" s="1"/>
  <c r="AY80" i="3" s="1"/>
  <c r="AY26" i="3" s="1"/>
  <c r="AY116" i="3" s="1"/>
  <c r="AV53" i="3"/>
  <c r="AW36" i="3"/>
  <c r="AW54" i="3" s="1"/>
  <c r="AW78" i="3" s="1"/>
  <c r="AW24" i="3" s="1"/>
  <c r="AW114" i="3" s="1"/>
  <c r="AP94" i="2"/>
  <c r="AO77" i="1"/>
  <c r="AP14" i="1"/>
  <c r="H49" i="7" s="1"/>
  <c r="E49" i="7"/>
  <c r="AQ9" i="1"/>
  <c r="AR11" i="2"/>
  <c r="AP123" i="2"/>
  <c r="AO23" i="1"/>
  <c r="AP30" i="2"/>
  <c r="AP111" i="2"/>
  <c r="AQ73" i="1"/>
  <c r="AQ84" i="1" s="1"/>
  <c r="AR25" i="2"/>
  <c r="AP72" i="1"/>
  <c r="AP83" i="1" s="1"/>
  <c r="AQ24" i="2"/>
  <c r="CK74" i="2"/>
  <c r="CJ48" i="1"/>
  <c r="CJ59" i="1" s="1"/>
  <c r="CI70" i="1"/>
  <c r="CI81" i="1" s="1"/>
  <c r="CL50" i="2"/>
  <c r="CM34" i="2"/>
  <c r="CK33" i="1"/>
  <c r="CI98" i="2" l="1"/>
  <c r="CH22" i="2"/>
  <c r="CE92" i="1"/>
  <c r="CE103" i="1"/>
  <c r="CE114" i="1"/>
  <c r="CG122" i="2"/>
  <c r="CG110" i="2"/>
  <c r="CF22" i="1"/>
  <c r="AP34" i="1"/>
  <c r="AP40" i="1" s="1"/>
  <c r="BC40" i="2"/>
  <c r="BC56" i="2" s="1"/>
  <c r="AQ11" i="1"/>
  <c r="AQ22" i="11" s="1"/>
  <c r="AQ44" i="11"/>
  <c r="AQ42" i="11" s="1"/>
  <c r="AS37" i="2"/>
  <c r="AR36" i="1" s="1"/>
  <c r="AT38" i="2"/>
  <c r="AS37" i="1" s="1"/>
  <c r="AQ42" i="2"/>
  <c r="AR44" i="2" s="1"/>
  <c r="AQ42" i="1" s="1"/>
  <c r="C50" i="7" s="1"/>
  <c r="AW39" i="2"/>
  <c r="AW55" i="2" s="1"/>
  <c r="AR36" i="2"/>
  <c r="AQ35" i="1" s="1"/>
  <c r="AW39" i="3"/>
  <c r="AW9" i="3" s="1"/>
  <c r="AW11" i="3" s="1"/>
  <c r="AQ51" i="2"/>
  <c r="AQ58" i="2" s="1"/>
  <c r="AV47" i="3"/>
  <c r="AS7" i="2"/>
  <c r="AR13" i="2"/>
  <c r="AV77" i="3"/>
  <c r="AV60" i="3"/>
  <c r="AV72" i="3" s="1"/>
  <c r="AU120" i="3"/>
  <c r="AQ112" i="2"/>
  <c r="AP24" i="1"/>
  <c r="AQ124" i="2"/>
  <c r="AP106" i="2"/>
  <c r="AP130" i="2"/>
  <c r="AP118" i="2"/>
  <c r="BA28" i="1"/>
  <c r="BB116" i="2"/>
  <c r="BB128" i="2"/>
  <c r="AO93" i="1"/>
  <c r="AO104" i="1"/>
  <c r="AO115" i="1"/>
  <c r="AO29" i="1"/>
  <c r="AO88" i="1"/>
  <c r="P48" i="7" s="1"/>
  <c r="Q48" i="7"/>
  <c r="AR125" i="2"/>
  <c r="AR113" i="2"/>
  <c r="AQ25" i="1"/>
  <c r="AS114" i="2"/>
  <c r="AR26" i="1"/>
  <c r="AS126" i="2"/>
  <c r="AU27" i="1"/>
  <c r="AV127" i="2"/>
  <c r="AV115" i="2"/>
  <c r="CL74" i="2"/>
  <c r="CK48" i="1"/>
  <c r="CK59" i="1" s="1"/>
  <c r="CM50" i="2"/>
  <c r="CN34" i="2"/>
  <c r="CL33" i="1"/>
  <c r="CJ70" i="1"/>
  <c r="CJ81" i="1" s="1"/>
  <c r="CG22" i="1" l="1"/>
  <c r="CH110" i="2"/>
  <c r="CH122" i="2"/>
  <c r="CF92" i="1"/>
  <c r="CF114" i="1"/>
  <c r="CF103" i="1"/>
  <c r="CJ98" i="2"/>
  <c r="CI22" i="2"/>
  <c r="I49" i="7"/>
  <c r="L50" i="7"/>
  <c r="AQ41" i="11"/>
  <c r="AQ43" i="11"/>
  <c r="AQ40" i="11"/>
  <c r="AT54" i="2"/>
  <c r="AS52" i="1" s="1"/>
  <c r="AS63" i="1" s="1"/>
  <c r="AS53" i="2"/>
  <c r="AR51" i="1" s="1"/>
  <c r="AR62" i="1" s="1"/>
  <c r="AR52" i="2"/>
  <c r="AQ50" i="1" s="1"/>
  <c r="AQ61" i="1" s="1"/>
  <c r="AQ45" i="2"/>
  <c r="AQ70" i="2"/>
  <c r="BB39" i="1"/>
  <c r="AW57" i="3"/>
  <c r="AW81" i="3" s="1"/>
  <c r="AW27" i="3" s="1"/>
  <c r="AW117" i="3" s="1"/>
  <c r="AV38" i="1"/>
  <c r="AP49" i="1"/>
  <c r="AP60" i="1" s="1"/>
  <c r="AQ75" i="2"/>
  <c r="AQ82" i="2" s="1"/>
  <c r="AR15" i="2"/>
  <c r="AQ15" i="1" s="1"/>
  <c r="AQ13" i="1"/>
  <c r="AX7" i="3"/>
  <c r="AX10" i="3" s="1"/>
  <c r="AW13" i="3"/>
  <c r="AW15" i="3" s="1"/>
  <c r="AW35" i="3" s="1"/>
  <c r="AP43" i="1"/>
  <c r="M49" i="7"/>
  <c r="AP116" i="1"/>
  <c r="AP94" i="1"/>
  <c r="AP105" i="1"/>
  <c r="AR96" i="1"/>
  <c r="AR107" i="1"/>
  <c r="AR118" i="1"/>
  <c r="BA109" i="1"/>
  <c r="BA120" i="1"/>
  <c r="BA98" i="1"/>
  <c r="AW79" i="2"/>
  <c r="AV84" i="3"/>
  <c r="AV96" i="3" s="1"/>
  <c r="AV23" i="3"/>
  <c r="BC80" i="2"/>
  <c r="BB54" i="1"/>
  <c r="AR76" i="2"/>
  <c r="AU119" i="1"/>
  <c r="AU97" i="1"/>
  <c r="AU108" i="1"/>
  <c r="AQ95" i="1"/>
  <c r="AQ117" i="1"/>
  <c r="AQ106" i="1"/>
  <c r="AO110" i="1"/>
  <c r="T48" i="7" s="1"/>
  <c r="S48" i="7"/>
  <c r="AO99" i="1"/>
  <c r="R48" i="7" s="1"/>
  <c r="AO121" i="1"/>
  <c r="U48" i="7" s="1"/>
  <c r="AS9" i="2"/>
  <c r="AR7" i="1"/>
  <c r="AS10" i="2"/>
  <c r="AR10" i="1" s="1"/>
  <c r="AR58" i="11" s="1"/>
  <c r="CN50" i="2"/>
  <c r="CO34" i="2"/>
  <c r="CM33" i="1"/>
  <c r="CM74" i="2"/>
  <c r="CL48" i="1"/>
  <c r="CL59" i="1" s="1"/>
  <c r="CK70" i="1"/>
  <c r="CK81" i="1" s="1"/>
  <c r="CI122" i="2" l="1"/>
  <c r="CH22" i="1"/>
  <c r="CI110" i="2"/>
  <c r="CK98" i="2"/>
  <c r="CJ22" i="2"/>
  <c r="I34" i="9"/>
  <c r="CG92" i="1"/>
  <c r="CG114" i="1"/>
  <c r="CG103" i="1"/>
  <c r="AT78" i="2"/>
  <c r="AS74" i="1" s="1"/>
  <c r="AS85" i="1" s="1"/>
  <c r="BI40" i="3"/>
  <c r="BI58" i="3" s="1"/>
  <c r="BI82" i="3" s="1"/>
  <c r="BI28" i="3" s="1"/>
  <c r="BI118" i="3" s="1"/>
  <c r="AR38" i="11"/>
  <c r="AR54" i="11"/>
  <c r="AR57" i="11"/>
  <c r="AR56" i="11"/>
  <c r="AR55" i="11"/>
  <c r="AR53" i="11"/>
  <c r="AS77" i="2"/>
  <c r="AR73" i="1" s="1"/>
  <c r="AR84" i="1" s="1"/>
  <c r="AP55" i="1"/>
  <c r="N49" i="7" s="1"/>
  <c r="BB65" i="1"/>
  <c r="AQ23" i="2"/>
  <c r="AQ123" i="2" s="1"/>
  <c r="AV53" i="1"/>
  <c r="AV64" i="1" s="1"/>
  <c r="AP71" i="1"/>
  <c r="AP82" i="1" s="1"/>
  <c r="AR35" i="2"/>
  <c r="F50" i="7"/>
  <c r="AQ12" i="1"/>
  <c r="G50" i="7" s="1"/>
  <c r="AR9" i="1"/>
  <c r="AS11" i="2"/>
  <c r="AQ94" i="2"/>
  <c r="AP77" i="1"/>
  <c r="AW27" i="2"/>
  <c r="AV75" i="1"/>
  <c r="J49" i="7"/>
  <c r="AP44" i="1"/>
  <c r="K49" i="7" s="1"/>
  <c r="AR24" i="2"/>
  <c r="AQ72" i="1"/>
  <c r="AQ83" i="1" s="1"/>
  <c r="AQ14" i="1"/>
  <c r="H50" i="7" s="1"/>
  <c r="E50" i="7"/>
  <c r="AY37" i="3"/>
  <c r="AY55" i="3" s="1"/>
  <c r="AY79" i="3" s="1"/>
  <c r="AY25" i="3" s="1"/>
  <c r="AY115" i="3" s="1"/>
  <c r="AW53" i="3"/>
  <c r="AZ38" i="3"/>
  <c r="AZ56" i="3" s="1"/>
  <c r="AZ80" i="3" s="1"/>
  <c r="AZ26" i="3" s="1"/>
  <c r="AZ116" i="3" s="1"/>
  <c r="AX36" i="3"/>
  <c r="AX54" i="3" s="1"/>
  <c r="AX78" i="3" s="1"/>
  <c r="AX24" i="3" s="1"/>
  <c r="AX114" i="3" s="1"/>
  <c r="AW42" i="3"/>
  <c r="BC28" i="2"/>
  <c r="BB76" i="1"/>
  <c r="BB87" i="1" s="1"/>
  <c r="AV30" i="3"/>
  <c r="AV108" i="3" s="1"/>
  <c r="AV113" i="3"/>
  <c r="CL70" i="1"/>
  <c r="CL81" i="1" s="1"/>
  <c r="CO50" i="2"/>
  <c r="CP34" i="2"/>
  <c r="CN33" i="1"/>
  <c r="CN74" i="2"/>
  <c r="CM48" i="1"/>
  <c r="CM59" i="1" s="1"/>
  <c r="CL98" i="2" l="1"/>
  <c r="CK22" i="2"/>
  <c r="CH92" i="1"/>
  <c r="CH103" i="1"/>
  <c r="CH114" i="1"/>
  <c r="CJ122" i="2"/>
  <c r="CJ110" i="2"/>
  <c r="CI22" i="1"/>
  <c r="AT26" i="2"/>
  <c r="AS26" i="1" s="1"/>
  <c r="BD40" i="2"/>
  <c r="BD56" i="2" s="1"/>
  <c r="AR11" i="1"/>
  <c r="AR22" i="11" s="1"/>
  <c r="AR44" i="11"/>
  <c r="AR42" i="11" s="1"/>
  <c r="AS25" i="2"/>
  <c r="AS113" i="2" s="1"/>
  <c r="AV86" i="1"/>
  <c r="AQ111" i="2"/>
  <c r="AQ30" i="2"/>
  <c r="AQ130" i="2" s="1"/>
  <c r="AP23" i="1"/>
  <c r="AP93" i="1" s="1"/>
  <c r="AP66" i="1"/>
  <c r="O49" i="7" s="1"/>
  <c r="AX39" i="2"/>
  <c r="AX55" i="2" s="1"/>
  <c r="AT37" i="2"/>
  <c r="AS36" i="1" s="1"/>
  <c r="AR42" i="2"/>
  <c r="AS44" i="2" s="1"/>
  <c r="AR42" i="1" s="1"/>
  <c r="C51" i="7" s="1"/>
  <c r="AQ34" i="1"/>
  <c r="AQ40" i="1" s="1"/>
  <c r="M50" i="7" s="1"/>
  <c r="AU38" i="2"/>
  <c r="AU54" i="2" s="1"/>
  <c r="AR51" i="2"/>
  <c r="AR75" i="2" s="1"/>
  <c r="AS36" i="2"/>
  <c r="AS52" i="2" s="1"/>
  <c r="AX39" i="3"/>
  <c r="AX9" i="3" s="1"/>
  <c r="AX11" i="3" s="1"/>
  <c r="AS13" i="2"/>
  <c r="AT7" i="2"/>
  <c r="AW60" i="3"/>
  <c r="AW72" i="3" s="1"/>
  <c r="AW77" i="3"/>
  <c r="AR112" i="2"/>
  <c r="AR124" i="2"/>
  <c r="AQ24" i="1"/>
  <c r="AW115" i="2"/>
  <c r="AW127" i="2"/>
  <c r="AV27" i="1"/>
  <c r="AV120" i="3"/>
  <c r="BB28" i="1"/>
  <c r="BC116" i="2"/>
  <c r="BC128" i="2"/>
  <c r="AW47" i="3"/>
  <c r="AX46" i="3"/>
  <c r="Q49" i="7"/>
  <c r="AP88" i="1"/>
  <c r="P49" i="7" s="1"/>
  <c r="CM70" i="1"/>
  <c r="CM81" i="1" s="1"/>
  <c r="CP50" i="2"/>
  <c r="CQ34" i="2"/>
  <c r="CO33" i="1"/>
  <c r="CO74" i="2"/>
  <c r="CN48" i="1"/>
  <c r="CN59" i="1" s="1"/>
  <c r="BC39" i="1" l="1"/>
  <c r="AT114" i="2"/>
  <c r="AT126" i="2"/>
  <c r="CK110" i="2"/>
  <c r="CJ22" i="1"/>
  <c r="CK122" i="2"/>
  <c r="CI114" i="1"/>
  <c r="CI103" i="1"/>
  <c r="CI92" i="1"/>
  <c r="CM98" i="2"/>
  <c r="CL22" i="2"/>
  <c r="AS125" i="2"/>
  <c r="AQ118" i="2"/>
  <c r="AR25" i="1"/>
  <c r="AR106" i="1" s="1"/>
  <c r="L51" i="7"/>
  <c r="AR41" i="11"/>
  <c r="AR40" i="11"/>
  <c r="AR43" i="11"/>
  <c r="AP29" i="1"/>
  <c r="AP99" i="1" s="1"/>
  <c r="R49" i="7" s="1"/>
  <c r="AQ106" i="2"/>
  <c r="AP104" i="1"/>
  <c r="AP115" i="1"/>
  <c r="AT53" i="2"/>
  <c r="AT77" i="2" s="1"/>
  <c r="AR58" i="2"/>
  <c r="AR70" i="2" s="1"/>
  <c r="AR35" i="1"/>
  <c r="AQ49" i="1"/>
  <c r="AQ55" i="1" s="1"/>
  <c r="AT37" i="1"/>
  <c r="AR45" i="2"/>
  <c r="AX57" i="3"/>
  <c r="AX81" i="3" s="1"/>
  <c r="AX27" i="3" s="1"/>
  <c r="AX117" i="3" s="1"/>
  <c r="I50" i="7"/>
  <c r="AW38" i="1"/>
  <c r="AS15" i="2"/>
  <c r="AR15" i="1" s="1"/>
  <c r="AR13" i="1"/>
  <c r="AQ43" i="1"/>
  <c r="AQ44" i="1" s="1"/>
  <c r="K50" i="7" s="1"/>
  <c r="AY7" i="3"/>
  <c r="AY10" i="3" s="1"/>
  <c r="AX13" i="3"/>
  <c r="AX15" i="3" s="1"/>
  <c r="AX35" i="3" s="1"/>
  <c r="BC54" i="1"/>
  <c r="BC65" i="1" s="1"/>
  <c r="BD80" i="2"/>
  <c r="BB98" i="1"/>
  <c r="BB120" i="1"/>
  <c r="BB109" i="1"/>
  <c r="AW84" i="3"/>
  <c r="AW96" i="3" s="1"/>
  <c r="AW23" i="3"/>
  <c r="AV119" i="1"/>
  <c r="AV108" i="1"/>
  <c r="AV97" i="1"/>
  <c r="AX79" i="2"/>
  <c r="AU78" i="2"/>
  <c r="AT52" i="1"/>
  <c r="AQ71" i="1"/>
  <c r="AR82" i="2"/>
  <c r="AR23" i="2"/>
  <c r="AS96" i="1"/>
  <c r="AS107" i="1"/>
  <c r="AS118" i="1"/>
  <c r="AQ94" i="1"/>
  <c r="AQ105" i="1"/>
  <c r="AQ116" i="1"/>
  <c r="AT9" i="2"/>
  <c r="AS7" i="1"/>
  <c r="AT10" i="2"/>
  <c r="AS10" i="1" s="1"/>
  <c r="AS58" i="11" s="1"/>
  <c r="AS76" i="2"/>
  <c r="AR50" i="1"/>
  <c r="CQ50" i="2"/>
  <c r="CR34" i="2"/>
  <c r="CP33" i="1"/>
  <c r="CN70" i="1"/>
  <c r="CN81" i="1" s="1"/>
  <c r="CP74" i="2"/>
  <c r="CO48" i="1"/>
  <c r="CO59" i="1" s="1"/>
  <c r="CK22" i="1" l="1"/>
  <c r="CL122" i="2"/>
  <c r="CL110" i="2"/>
  <c r="CN98" i="2"/>
  <c r="CM22" i="2"/>
  <c r="CJ92" i="1"/>
  <c r="CJ103" i="1"/>
  <c r="CJ114" i="1"/>
  <c r="BJ40" i="3"/>
  <c r="BJ58" i="3" s="1"/>
  <c r="BJ82" i="3" s="1"/>
  <c r="BJ28" i="3" s="1"/>
  <c r="BJ118" i="3" s="1"/>
  <c r="AR95" i="1"/>
  <c r="AR117" i="1"/>
  <c r="AP110" i="1"/>
  <c r="T49" i="7" s="1"/>
  <c r="AT63" i="1"/>
  <c r="AS38" i="11"/>
  <c r="AS55" i="11"/>
  <c r="AS54" i="11"/>
  <c r="AS57" i="11"/>
  <c r="AS53" i="11"/>
  <c r="AS56" i="11"/>
  <c r="S49" i="7"/>
  <c r="AP121" i="1"/>
  <c r="U49" i="7" s="1"/>
  <c r="AR61" i="1"/>
  <c r="AQ60" i="1"/>
  <c r="AS51" i="1"/>
  <c r="AS62" i="1" s="1"/>
  <c r="AQ82" i="1"/>
  <c r="AW53" i="1"/>
  <c r="AW64" i="1" s="1"/>
  <c r="AS35" i="2"/>
  <c r="F51" i="7"/>
  <c r="AR12" i="1"/>
  <c r="G51" i="7" s="1"/>
  <c r="J50" i="7"/>
  <c r="AT25" i="2"/>
  <c r="AS73" i="1"/>
  <c r="AS84" i="1" s="1"/>
  <c r="AW30" i="3"/>
  <c r="AW108" i="3" s="1"/>
  <c r="AW113" i="3"/>
  <c r="E51" i="7"/>
  <c r="AR14" i="1"/>
  <c r="H51" i="7" s="1"/>
  <c r="AS9" i="1"/>
  <c r="AT11" i="2"/>
  <c r="AR111" i="2"/>
  <c r="AR123" i="2"/>
  <c r="AR30" i="2"/>
  <c r="AQ23" i="1"/>
  <c r="AU26" i="2"/>
  <c r="AT74" i="1"/>
  <c r="AT85" i="1" s="1"/>
  <c r="BC76" i="1"/>
  <c r="BC87" i="1" s="1"/>
  <c r="BD28" i="2"/>
  <c r="AX42" i="3"/>
  <c r="AZ37" i="3"/>
  <c r="AZ55" i="3" s="1"/>
  <c r="AZ79" i="3" s="1"/>
  <c r="AZ25" i="3" s="1"/>
  <c r="AZ115" i="3" s="1"/>
  <c r="AX53" i="3"/>
  <c r="AY36" i="3"/>
  <c r="AY54" i="3" s="1"/>
  <c r="AY78" i="3" s="1"/>
  <c r="AY24" i="3" s="1"/>
  <c r="AY114" i="3" s="1"/>
  <c r="BA38" i="3"/>
  <c r="BA56" i="3" s="1"/>
  <c r="BA80" i="3" s="1"/>
  <c r="BA26" i="3" s="1"/>
  <c r="BA116" i="3" s="1"/>
  <c r="AQ66" i="1"/>
  <c r="O50" i="7" s="1"/>
  <c r="N50" i="7"/>
  <c r="AR72" i="1"/>
  <c r="AR83" i="1" s="1"/>
  <c r="AS24" i="2"/>
  <c r="AR94" i="2"/>
  <c r="AQ77" i="1"/>
  <c r="AX27" i="2"/>
  <c r="AW75" i="1"/>
  <c r="CO70" i="1"/>
  <c r="CO81" i="1" s="1"/>
  <c r="CR50" i="2"/>
  <c r="CS34" i="2"/>
  <c r="CQ33" i="1"/>
  <c r="CQ74" i="2"/>
  <c r="CP48" i="1"/>
  <c r="CP59" i="1" s="1"/>
  <c r="CO98" i="2" l="1"/>
  <c r="CN22" i="2"/>
  <c r="CM122" i="2"/>
  <c r="CM110" i="2"/>
  <c r="CL22" i="1"/>
  <c r="CK92" i="1"/>
  <c r="CK114" i="1"/>
  <c r="CK103" i="1"/>
  <c r="AY39" i="3"/>
  <c r="AY9" i="3" s="1"/>
  <c r="AY11" i="3" s="1"/>
  <c r="BE40" i="2"/>
  <c r="BD39" i="1" s="1"/>
  <c r="AS11" i="1"/>
  <c r="AS22" i="11" s="1"/>
  <c r="AS44" i="11"/>
  <c r="AS43" i="11" s="1"/>
  <c r="AW86" i="1"/>
  <c r="AV38" i="2"/>
  <c r="AU37" i="1" s="1"/>
  <c r="AR34" i="1"/>
  <c r="I51" i="7" s="1"/>
  <c r="AY39" i="2"/>
  <c r="AS51" i="2"/>
  <c r="AR49" i="1" s="1"/>
  <c r="AT36" i="2"/>
  <c r="AT52" i="2" s="1"/>
  <c r="AS42" i="2"/>
  <c r="AT44" i="2" s="1"/>
  <c r="AS42" i="1" s="1"/>
  <c r="C52" i="7" s="1"/>
  <c r="AU37" i="2"/>
  <c r="AU53" i="2" s="1"/>
  <c r="AW27" i="1"/>
  <c r="AX115" i="2"/>
  <c r="AX127" i="2"/>
  <c r="Q50" i="7"/>
  <c r="AQ88" i="1"/>
  <c r="P50" i="7" s="1"/>
  <c r="BD116" i="2"/>
  <c r="BD128" i="2"/>
  <c r="BC28" i="1"/>
  <c r="AQ115" i="1"/>
  <c r="AQ104" i="1"/>
  <c r="AQ93" i="1"/>
  <c r="AQ29" i="1"/>
  <c r="AU7" i="2"/>
  <c r="AT13" i="2"/>
  <c r="AU114" i="2"/>
  <c r="AT26" i="1"/>
  <c r="AU126" i="2"/>
  <c r="AX60" i="3"/>
  <c r="AX72" i="3" s="1"/>
  <c r="AX77" i="3"/>
  <c r="AR130" i="2"/>
  <c r="AR106" i="2"/>
  <c r="AR118" i="2"/>
  <c r="AW120" i="3"/>
  <c r="AX47" i="3"/>
  <c r="AY46" i="3"/>
  <c r="AR24" i="1"/>
  <c r="AS112" i="2"/>
  <c r="AS124" i="2"/>
  <c r="AT125" i="2"/>
  <c r="AS25" i="1"/>
  <c r="AT113" i="2"/>
  <c r="CP70" i="1"/>
  <c r="CP81" i="1" s="1"/>
  <c r="CS50" i="2"/>
  <c r="CT34" i="2"/>
  <c r="CR33" i="1"/>
  <c r="CR74" i="2"/>
  <c r="CQ48" i="1"/>
  <c r="CQ59" i="1" s="1"/>
  <c r="L52" i="7" l="1"/>
  <c r="CM22" i="1"/>
  <c r="CN110" i="2"/>
  <c r="CN122" i="2"/>
  <c r="CL92" i="1"/>
  <c r="CL114" i="1"/>
  <c r="CL103" i="1"/>
  <c r="CP98" i="2"/>
  <c r="CO22" i="2"/>
  <c r="AY57" i="3"/>
  <c r="AY81" i="3" s="1"/>
  <c r="AY27" i="3" s="1"/>
  <c r="AY117" i="3" s="1"/>
  <c r="AX38" i="1"/>
  <c r="AY55" i="2"/>
  <c r="AY79" i="2" s="1"/>
  <c r="AS40" i="11"/>
  <c r="AS41" i="11"/>
  <c r="AS42" i="11"/>
  <c r="BE56" i="2"/>
  <c r="BD54" i="1" s="1"/>
  <c r="BD65" i="1" s="1"/>
  <c r="AR40" i="1"/>
  <c r="M51" i="7" s="1"/>
  <c r="AV54" i="2"/>
  <c r="AV78" i="2" s="1"/>
  <c r="AS45" i="2"/>
  <c r="AS58" i="2"/>
  <c r="AS70" i="2" s="1"/>
  <c r="AS75" i="2"/>
  <c r="AS82" i="2" s="1"/>
  <c r="AS35" i="1"/>
  <c r="AT36" i="1"/>
  <c r="AT15" i="2"/>
  <c r="AS15" i="1" s="1"/>
  <c r="AS13" i="1"/>
  <c r="AS117" i="1"/>
  <c r="AS106" i="1"/>
  <c r="AS95" i="1"/>
  <c r="AR105" i="1"/>
  <c r="AR116" i="1"/>
  <c r="AR94" i="1"/>
  <c r="AU77" i="2"/>
  <c r="AT51" i="1"/>
  <c r="AY13" i="3"/>
  <c r="AY15" i="3" s="1"/>
  <c r="AY35" i="3" s="1"/>
  <c r="AZ7" i="3"/>
  <c r="AZ10" i="3" s="1"/>
  <c r="AU9" i="2"/>
  <c r="AT7" i="1"/>
  <c r="AU10" i="2"/>
  <c r="AT10" i="1" s="1"/>
  <c r="AT58" i="11" s="1"/>
  <c r="F32" i="9"/>
  <c r="AW119" i="1"/>
  <c r="AW97" i="1"/>
  <c r="AW108" i="1"/>
  <c r="AR55" i="1"/>
  <c r="AR60" i="1"/>
  <c r="AQ99" i="1"/>
  <c r="R50" i="7" s="1"/>
  <c r="AQ121" i="1"/>
  <c r="U50" i="7" s="1"/>
  <c r="AQ110" i="1"/>
  <c r="T50" i="7" s="1"/>
  <c r="S50" i="7"/>
  <c r="BC120" i="1"/>
  <c r="BC98" i="1"/>
  <c r="BC109" i="1"/>
  <c r="AT76" i="2"/>
  <c r="AS50" i="1"/>
  <c r="AX23" i="3"/>
  <c r="AX84" i="3"/>
  <c r="AX96" i="3" s="1"/>
  <c r="AT118" i="1"/>
  <c r="AT96" i="1"/>
  <c r="AT107" i="1"/>
  <c r="CS74" i="2"/>
  <c r="CR48" i="1"/>
  <c r="CR59" i="1" s="1"/>
  <c r="CQ70" i="1"/>
  <c r="CQ81" i="1" s="1"/>
  <c r="CT50" i="2"/>
  <c r="CS33" i="1"/>
  <c r="CO110" i="2" l="1"/>
  <c r="CO122" i="2"/>
  <c r="CN22" i="1"/>
  <c r="CQ98" i="2"/>
  <c r="CP22" i="2"/>
  <c r="CM114" i="1"/>
  <c r="CM103" i="1"/>
  <c r="CM92" i="1"/>
  <c r="AX53" i="1"/>
  <c r="AX64" i="1" s="1"/>
  <c r="BK40" i="3"/>
  <c r="BK58" i="3" s="1"/>
  <c r="BK82" i="3" s="1"/>
  <c r="BK28" i="3" s="1"/>
  <c r="BK118" i="3" s="1"/>
  <c r="AT38" i="11"/>
  <c r="AT55" i="11"/>
  <c r="AT54" i="11"/>
  <c r="AT57" i="11"/>
  <c r="AT53" i="11"/>
  <c r="AT56" i="11"/>
  <c r="AR43" i="1"/>
  <c r="AR44" i="1" s="1"/>
  <c r="K51" i="7" s="1"/>
  <c r="AT62" i="1"/>
  <c r="AU52" i="1"/>
  <c r="AU63" i="1" s="1"/>
  <c r="BE80" i="2"/>
  <c r="BD76" i="1" s="1"/>
  <c r="BD87" i="1" s="1"/>
  <c r="AS23" i="2"/>
  <c r="AR23" i="1" s="1"/>
  <c r="AR71" i="1"/>
  <c r="AR82" i="1" s="1"/>
  <c r="AS61" i="1"/>
  <c r="AT35" i="2"/>
  <c r="F52" i="7"/>
  <c r="AS12" i="1"/>
  <c r="G52" i="7" s="1"/>
  <c r="AS94" i="2"/>
  <c r="AR77" i="1"/>
  <c r="AT9" i="1"/>
  <c r="AU11" i="2"/>
  <c r="AU25" i="2"/>
  <c r="AT73" i="1"/>
  <c r="AT84" i="1" s="1"/>
  <c r="AU74" i="1"/>
  <c r="AV26" i="2"/>
  <c r="AR66" i="1"/>
  <c r="O51" i="7" s="1"/>
  <c r="N51" i="7"/>
  <c r="AX75" i="1"/>
  <c r="AX86" i="1" s="1"/>
  <c r="AY27" i="2"/>
  <c r="AX30" i="3"/>
  <c r="AX108" i="3" s="1"/>
  <c r="AX113" i="3"/>
  <c r="AT24" i="2"/>
  <c r="AS72" i="1"/>
  <c r="AS83" i="1" s="1"/>
  <c r="BA37" i="3"/>
  <c r="BA55" i="3" s="1"/>
  <c r="BA79" i="3" s="1"/>
  <c r="BA25" i="3" s="1"/>
  <c r="BA115" i="3" s="1"/>
  <c r="BB38" i="3"/>
  <c r="BB56" i="3" s="1"/>
  <c r="BB80" i="3" s="1"/>
  <c r="BB26" i="3" s="1"/>
  <c r="BB116" i="3" s="1"/>
  <c r="AZ36" i="3"/>
  <c r="AZ54" i="3" s="1"/>
  <c r="AZ78" i="3" s="1"/>
  <c r="AZ24" i="3" s="1"/>
  <c r="AZ114" i="3" s="1"/>
  <c r="AY42" i="3"/>
  <c r="AY53" i="3"/>
  <c r="E52" i="7"/>
  <c r="AS14" i="1"/>
  <c r="H52" i="7" s="1"/>
  <c r="CR70" i="1"/>
  <c r="CR81" i="1" s="1"/>
  <c r="CT74" i="2"/>
  <c r="CS48" i="1"/>
  <c r="CS59" i="1" s="1"/>
  <c r="CR98" i="2" l="1"/>
  <c r="CQ22" i="2"/>
  <c r="CN92" i="1"/>
  <c r="CN103" i="1"/>
  <c r="CN114" i="1"/>
  <c r="CO22" i="1"/>
  <c r="CP110" i="2"/>
  <c r="CP122" i="2"/>
  <c r="BF40" i="2"/>
  <c r="BE39" i="1" s="1"/>
  <c r="AT11" i="1"/>
  <c r="AT22" i="11" s="1"/>
  <c r="AT44" i="11"/>
  <c r="AT43" i="11" s="1"/>
  <c r="AU85" i="1"/>
  <c r="J51" i="7"/>
  <c r="BE28" i="2"/>
  <c r="BE128" i="2" s="1"/>
  <c r="AS123" i="2"/>
  <c r="AS111" i="2"/>
  <c r="AS30" i="2"/>
  <c r="AS130" i="2" s="1"/>
  <c r="AU36" i="2"/>
  <c r="AU52" i="2" s="1"/>
  <c r="AS34" i="1"/>
  <c r="I52" i="7" s="1"/>
  <c r="AZ39" i="3"/>
  <c r="AZ9" i="3" s="1"/>
  <c r="AZ11" i="3" s="1"/>
  <c r="AZ39" i="2"/>
  <c r="AZ55" i="2" s="1"/>
  <c r="AT42" i="2"/>
  <c r="AU44" i="2" s="1"/>
  <c r="AT42" i="1" s="1"/>
  <c r="C53" i="7" s="1"/>
  <c r="AV37" i="2"/>
  <c r="AV53" i="2" s="1"/>
  <c r="AW38" i="2"/>
  <c r="AV37" i="1" s="1"/>
  <c r="AT51" i="2"/>
  <c r="AS49" i="1" s="1"/>
  <c r="AY60" i="3"/>
  <c r="AY72" i="3" s="1"/>
  <c r="AY77" i="3"/>
  <c r="AX120" i="3"/>
  <c r="AU13" i="2"/>
  <c r="AV7" i="2"/>
  <c r="AZ46" i="3"/>
  <c r="AY47" i="3"/>
  <c r="AY127" i="2"/>
  <c r="AX27" i="1"/>
  <c r="AY115" i="2"/>
  <c r="AR93" i="1"/>
  <c r="AR104" i="1"/>
  <c r="AR29" i="1"/>
  <c r="AR115" i="1"/>
  <c r="AU113" i="2"/>
  <c r="AT25" i="1"/>
  <c r="AU125" i="2"/>
  <c r="AS24" i="1"/>
  <c r="AT124" i="2"/>
  <c r="AT112" i="2"/>
  <c r="AV126" i="2"/>
  <c r="AV114" i="2"/>
  <c r="AU26" i="1"/>
  <c r="Q51" i="7"/>
  <c r="AR88" i="1"/>
  <c r="P51" i="7" s="1"/>
  <c r="CS70" i="1"/>
  <c r="CS81" i="1" s="1"/>
  <c r="CO114" i="1" l="1"/>
  <c r="CO103" i="1"/>
  <c r="CO92" i="1"/>
  <c r="CP22" i="1"/>
  <c r="CQ122" i="2"/>
  <c r="CQ110" i="2"/>
  <c r="CS98" i="2"/>
  <c r="CR22" i="2"/>
  <c r="L53" i="7"/>
  <c r="AT42" i="11"/>
  <c r="AT41" i="11"/>
  <c r="AT40" i="11"/>
  <c r="BE116" i="2"/>
  <c r="BD28" i="1"/>
  <c r="BD109" i="1" s="1"/>
  <c r="AS106" i="2"/>
  <c r="AU36" i="1"/>
  <c r="AS118" i="2"/>
  <c r="AT45" i="2"/>
  <c r="AT35" i="1"/>
  <c r="AS40" i="1"/>
  <c r="M52" i="7" s="1"/>
  <c r="BF56" i="2"/>
  <c r="BE54" i="1" s="1"/>
  <c r="BE65" i="1" s="1"/>
  <c r="AY38" i="1"/>
  <c r="AZ57" i="3"/>
  <c r="AZ81" i="3" s="1"/>
  <c r="AZ27" i="3" s="1"/>
  <c r="AZ117" i="3" s="1"/>
  <c r="AW54" i="2"/>
  <c r="AW78" i="2" s="1"/>
  <c r="AT58" i="2"/>
  <c r="AT70" i="2" s="1"/>
  <c r="AT75" i="2"/>
  <c r="AT82" i="2" s="1"/>
  <c r="AU15" i="2"/>
  <c r="AT15" i="1" s="1"/>
  <c r="AT13" i="1"/>
  <c r="AZ79" i="2"/>
  <c r="AY23" i="3"/>
  <c r="AY84" i="3"/>
  <c r="AY96" i="3" s="1"/>
  <c r="AU118" i="1"/>
  <c r="AU96" i="1"/>
  <c r="AU107" i="1"/>
  <c r="AU51" i="1"/>
  <c r="AV77" i="2"/>
  <c r="AT95" i="1"/>
  <c r="AT106" i="1"/>
  <c r="AT117" i="1"/>
  <c r="AS94" i="1"/>
  <c r="AS105" i="1"/>
  <c r="AS116" i="1"/>
  <c r="AR121" i="1"/>
  <c r="U51" i="7" s="1"/>
  <c r="AR99" i="1"/>
  <c r="R51" i="7" s="1"/>
  <c r="S51" i="7"/>
  <c r="AR110" i="1"/>
  <c r="T51" i="7" s="1"/>
  <c r="AX97" i="1"/>
  <c r="AX108" i="1"/>
  <c r="AX119" i="1"/>
  <c r="AV9" i="2"/>
  <c r="AU7" i="1"/>
  <c r="AV10" i="2"/>
  <c r="AU10" i="1" s="1"/>
  <c r="AU58" i="11" s="1"/>
  <c r="AU76" i="2"/>
  <c r="AT50" i="1"/>
  <c r="AS55" i="1"/>
  <c r="AS60" i="1"/>
  <c r="AZ13" i="3"/>
  <c r="AZ15" i="3" s="1"/>
  <c r="AZ35" i="3" s="1"/>
  <c r="BA7" i="3"/>
  <c r="BA10" i="3" s="1"/>
  <c r="CR110" i="2" l="1"/>
  <c r="CQ22" i="1"/>
  <c r="CR122" i="2"/>
  <c r="CT98" i="2"/>
  <c r="CT22" i="2" s="1"/>
  <c r="CS22" i="2"/>
  <c r="CP92" i="1"/>
  <c r="CP114" i="1"/>
  <c r="CP103" i="1"/>
  <c r="BL40" i="3"/>
  <c r="BL58" i="3" s="1"/>
  <c r="BL82" i="3" s="1"/>
  <c r="BL28" i="3" s="1"/>
  <c r="BL118" i="3" s="1"/>
  <c r="BD120" i="1"/>
  <c r="AU38" i="11"/>
  <c r="AU56" i="11"/>
  <c r="AU55" i="11"/>
  <c r="AU54" i="11"/>
  <c r="AU53" i="11"/>
  <c r="AU57" i="11"/>
  <c r="AS43" i="1"/>
  <c r="AS44" i="1" s="1"/>
  <c r="K52" i="7" s="1"/>
  <c r="BD98" i="1"/>
  <c r="AU62" i="1"/>
  <c r="AT61" i="1"/>
  <c r="BF80" i="2"/>
  <c r="BF28" i="2" s="1"/>
  <c r="AV52" i="1"/>
  <c r="AV63" i="1" s="1"/>
  <c r="AY53" i="1"/>
  <c r="AY64" i="1" s="1"/>
  <c r="AT23" i="2"/>
  <c r="AT111" i="2" s="1"/>
  <c r="AS71" i="1"/>
  <c r="AS82" i="1" s="1"/>
  <c r="AU35" i="2"/>
  <c r="F53" i="7"/>
  <c r="AT12" i="1"/>
  <c r="G53" i="7" s="1"/>
  <c r="BE76" i="1"/>
  <c r="BE87" i="1" s="1"/>
  <c r="AZ53" i="3"/>
  <c r="BB37" i="3"/>
  <c r="BB55" i="3" s="1"/>
  <c r="BB79" i="3" s="1"/>
  <c r="BB25" i="3" s="1"/>
  <c r="BB115" i="3" s="1"/>
  <c r="BC38" i="3"/>
  <c r="BC56" i="3" s="1"/>
  <c r="BC80" i="3" s="1"/>
  <c r="BC26" i="3" s="1"/>
  <c r="BC116" i="3" s="1"/>
  <c r="BA36" i="3"/>
  <c r="BA54" i="3" s="1"/>
  <c r="BA78" i="3" s="1"/>
  <c r="BA24" i="3" s="1"/>
  <c r="BA114" i="3" s="1"/>
  <c r="AZ42" i="3"/>
  <c r="BA46" i="3" s="1"/>
  <c r="AU24" i="2"/>
  <c r="AT72" i="1"/>
  <c r="AT83" i="1" s="1"/>
  <c r="AU9" i="1"/>
  <c r="AV11" i="2"/>
  <c r="AU73" i="1"/>
  <c r="AU84" i="1" s="1"/>
  <c r="AV25" i="2"/>
  <c r="AY113" i="3"/>
  <c r="AY30" i="3"/>
  <c r="AY108" i="3" s="1"/>
  <c r="AT14" i="1"/>
  <c r="H53" i="7" s="1"/>
  <c r="E53" i="7"/>
  <c r="AS77" i="1"/>
  <c r="AT94" i="2"/>
  <c r="N52" i="7"/>
  <c r="AS66" i="1"/>
  <c r="O52" i="7" s="1"/>
  <c r="AW26" i="2"/>
  <c r="AV74" i="1"/>
  <c r="AZ27" i="2"/>
  <c r="AY75" i="1"/>
  <c r="CT110" i="2" l="1"/>
  <c r="CT122" i="2"/>
  <c r="CS22" i="1"/>
  <c r="CQ103" i="1"/>
  <c r="CQ92" i="1"/>
  <c r="CQ114" i="1"/>
  <c r="CS110" i="2"/>
  <c r="CR22" i="1"/>
  <c r="CS122" i="2"/>
  <c r="BG40" i="2"/>
  <c r="BF39" i="1" s="1"/>
  <c r="AU11" i="1"/>
  <c r="AU22" i="11" s="1"/>
  <c r="AU44" i="11"/>
  <c r="J52" i="7"/>
  <c r="AY86" i="1"/>
  <c r="AT30" i="2"/>
  <c r="AT130" i="2" s="1"/>
  <c r="AT123" i="2"/>
  <c r="AU51" i="2"/>
  <c r="AU75" i="2" s="1"/>
  <c r="AV85" i="1"/>
  <c r="AS23" i="1"/>
  <c r="AS29" i="1" s="1"/>
  <c r="AU42" i="2"/>
  <c r="AU45" i="2" s="1"/>
  <c r="AW37" i="2"/>
  <c r="AV36" i="1" s="1"/>
  <c r="AX38" i="2"/>
  <c r="AX54" i="2" s="1"/>
  <c r="AV36" i="2"/>
  <c r="AV52" i="2" s="1"/>
  <c r="AT34" i="1"/>
  <c r="AT40" i="1" s="1"/>
  <c r="BA39" i="2"/>
  <c r="BA55" i="2" s="1"/>
  <c r="BA39" i="3"/>
  <c r="BA57" i="3" s="1"/>
  <c r="BA81" i="3" s="1"/>
  <c r="BA27" i="3" s="1"/>
  <c r="BA117" i="3" s="1"/>
  <c r="AZ47" i="3"/>
  <c r="AW114" i="2"/>
  <c r="AV26" i="1"/>
  <c r="AW126" i="2"/>
  <c r="AV113" i="2"/>
  <c r="AU25" i="1"/>
  <c r="AV125" i="2"/>
  <c r="AZ60" i="3"/>
  <c r="AZ72" i="3" s="1"/>
  <c r="AZ77" i="3"/>
  <c r="AZ115" i="2"/>
  <c r="AZ127" i="2"/>
  <c r="AY27" i="1"/>
  <c r="Q52" i="7"/>
  <c r="AS88" i="1"/>
  <c r="P52" i="7" s="1"/>
  <c r="BE28" i="1"/>
  <c r="BF128" i="2"/>
  <c r="BF116" i="2"/>
  <c r="AY120" i="3"/>
  <c r="AW7" i="2"/>
  <c r="AV13" i="2"/>
  <c r="AT24" i="1"/>
  <c r="AU112" i="2"/>
  <c r="AU124" i="2"/>
  <c r="CR92" i="1" l="1"/>
  <c r="CR114" i="1"/>
  <c r="CR103" i="1"/>
  <c r="J34" i="9"/>
  <c r="CS103" i="1"/>
  <c r="CS92" i="1"/>
  <c r="CS114" i="1"/>
  <c r="L54" i="7"/>
  <c r="AU41" i="11"/>
  <c r="AU43" i="11"/>
  <c r="AU40" i="11"/>
  <c r="AU42" i="11"/>
  <c r="AT49" i="1"/>
  <c r="AT60" i="1" s="1"/>
  <c r="I53" i="7"/>
  <c r="AT106" i="2"/>
  <c r="AW53" i="2"/>
  <c r="AV51" i="1" s="1"/>
  <c r="AV62" i="1" s="1"/>
  <c r="BG56" i="2"/>
  <c r="BF54" i="1" s="1"/>
  <c r="BF65" i="1" s="1"/>
  <c r="AT118" i="2"/>
  <c r="BA9" i="3"/>
  <c r="BA11" i="3" s="1"/>
  <c r="BA13" i="3" s="1"/>
  <c r="BA15" i="3" s="1"/>
  <c r="BA35" i="3" s="1"/>
  <c r="AU58" i="2"/>
  <c r="AU70" i="2" s="1"/>
  <c r="AS104" i="1"/>
  <c r="AS115" i="1"/>
  <c r="AS93" i="1"/>
  <c r="AV44" i="2"/>
  <c r="AU42" i="1" s="1"/>
  <c r="C54" i="7" s="1"/>
  <c r="AU35" i="1"/>
  <c r="AW37" i="1"/>
  <c r="AZ38" i="1"/>
  <c r="AV15" i="2"/>
  <c r="AU15" i="1" s="1"/>
  <c r="AU13" i="1"/>
  <c r="M53" i="7"/>
  <c r="AT43" i="1"/>
  <c r="AZ84" i="3"/>
  <c r="AZ96" i="3" s="1"/>
  <c r="AZ23" i="3"/>
  <c r="AV96" i="1"/>
  <c r="AV118" i="1"/>
  <c r="AV107" i="1"/>
  <c r="AW9" i="2"/>
  <c r="AV7" i="1"/>
  <c r="AW10" i="2"/>
  <c r="AV10" i="1" s="1"/>
  <c r="AV58" i="11" s="1"/>
  <c r="AU50" i="1"/>
  <c r="AV76" i="2"/>
  <c r="AT71" i="1"/>
  <c r="AU23" i="2"/>
  <c r="AU82" i="2"/>
  <c r="AT55" i="1"/>
  <c r="AZ53" i="1"/>
  <c r="BA79" i="2"/>
  <c r="AS99" i="1"/>
  <c r="R52" i="7" s="1"/>
  <c r="AS121" i="1"/>
  <c r="U52" i="7" s="1"/>
  <c r="S52" i="7"/>
  <c r="AS110" i="1"/>
  <c r="T52" i="7" s="1"/>
  <c r="BE98" i="1"/>
  <c r="BE109" i="1"/>
  <c r="BE120" i="1"/>
  <c r="AT94" i="1"/>
  <c r="AT105" i="1"/>
  <c r="AT116" i="1"/>
  <c r="AY119" i="1"/>
  <c r="AY108" i="1"/>
  <c r="AY97" i="1"/>
  <c r="AX78" i="2"/>
  <c r="AW52" i="1"/>
  <c r="AU117" i="1"/>
  <c r="AU95" i="1"/>
  <c r="AU106" i="1"/>
  <c r="BM40" i="3" l="1"/>
  <c r="AV57" i="11"/>
  <c r="AV55" i="11"/>
  <c r="AV56" i="11"/>
  <c r="AV53" i="11"/>
  <c r="AV54" i="11"/>
  <c r="AV38" i="11"/>
  <c r="AT82" i="1"/>
  <c r="AW77" i="2"/>
  <c r="AW25" i="2" s="1"/>
  <c r="BG80" i="2"/>
  <c r="BF76" i="1" s="1"/>
  <c r="BF87" i="1" s="1"/>
  <c r="AU61" i="1"/>
  <c r="AZ64" i="1"/>
  <c r="BB7" i="3"/>
  <c r="BB10" i="3" s="1"/>
  <c r="AW63" i="1"/>
  <c r="AV35" i="2"/>
  <c r="F54" i="7"/>
  <c r="AU12" i="1"/>
  <c r="G54" i="7" s="1"/>
  <c r="AV9" i="1"/>
  <c r="AW11" i="2"/>
  <c r="AZ30" i="3"/>
  <c r="AZ108" i="3" s="1"/>
  <c r="AZ113" i="3"/>
  <c r="AX26" i="2"/>
  <c r="AW74" i="1"/>
  <c r="AW85" i="1" s="1"/>
  <c r="AZ75" i="1"/>
  <c r="AZ86" i="1" s="1"/>
  <c r="BA27" i="2"/>
  <c r="AU94" i="2"/>
  <c r="AT77" i="1"/>
  <c r="BA53" i="3"/>
  <c r="BM58" i="3"/>
  <c r="BM82" i="3" s="1"/>
  <c r="BM28" i="3" s="1"/>
  <c r="BM118" i="3" s="1"/>
  <c r="BA42" i="3"/>
  <c r="BB46" i="3" s="1"/>
  <c r="BD38" i="3"/>
  <c r="BD56" i="3" s="1"/>
  <c r="BD80" i="3" s="1"/>
  <c r="BD26" i="3" s="1"/>
  <c r="BD116" i="3" s="1"/>
  <c r="BC37" i="3"/>
  <c r="BC55" i="3" s="1"/>
  <c r="BC79" i="3" s="1"/>
  <c r="BC25" i="3" s="1"/>
  <c r="BC115" i="3" s="1"/>
  <c r="BB36" i="3"/>
  <c r="BB54" i="3" s="1"/>
  <c r="BB78" i="3" s="1"/>
  <c r="BB24" i="3" s="1"/>
  <c r="BB114" i="3" s="1"/>
  <c r="AU111" i="2"/>
  <c r="AT23" i="1"/>
  <c r="AU30" i="2"/>
  <c r="AU123" i="2"/>
  <c r="AT44" i="1"/>
  <c r="K53" i="7" s="1"/>
  <c r="J53" i="7"/>
  <c r="AU14" i="1"/>
  <c r="H54" i="7" s="1"/>
  <c r="E54" i="7"/>
  <c r="AT66" i="1"/>
  <c r="O53" i="7" s="1"/>
  <c r="N53" i="7"/>
  <c r="AV24" i="2"/>
  <c r="AU72" i="1"/>
  <c r="AU83" i="1" s="1"/>
  <c r="AV51" i="2" l="1"/>
  <c r="AV75" i="2" s="1"/>
  <c r="BH40" i="2"/>
  <c r="BG39" i="1" s="1"/>
  <c r="AV11" i="1"/>
  <c r="AV22" i="11" s="1"/>
  <c r="AV44" i="11"/>
  <c r="AV42" i="11" s="1"/>
  <c r="BA47" i="3"/>
  <c r="BG28" i="2"/>
  <c r="BG116" i="2" s="1"/>
  <c r="AY38" i="2"/>
  <c r="AY54" i="2" s="1"/>
  <c r="AV73" i="1"/>
  <c r="AV84" i="1" s="1"/>
  <c r="BB39" i="2"/>
  <c r="BB55" i="2" s="1"/>
  <c r="AX37" i="2"/>
  <c r="AW36" i="1" s="1"/>
  <c r="BB39" i="3"/>
  <c r="BB57" i="3" s="1"/>
  <c r="BB81" i="3" s="1"/>
  <c r="BB27" i="3" s="1"/>
  <c r="BB117" i="3" s="1"/>
  <c r="AV42" i="2"/>
  <c r="AV45" i="2" s="1"/>
  <c r="AU34" i="1"/>
  <c r="I54" i="7" s="1"/>
  <c r="AW36" i="2"/>
  <c r="AW52" i="2" s="1"/>
  <c r="AZ120" i="3"/>
  <c r="AT88" i="1"/>
  <c r="P53" i="7" s="1"/>
  <c r="Q53" i="7"/>
  <c r="AU24" i="1"/>
  <c r="AV124" i="2"/>
  <c r="AV112" i="2"/>
  <c r="AU118" i="2"/>
  <c r="AU130" i="2"/>
  <c r="AU106" i="2"/>
  <c r="AW13" i="2"/>
  <c r="AX7" i="2"/>
  <c r="BA127" i="2"/>
  <c r="AZ27" i="1"/>
  <c r="BA115" i="2"/>
  <c r="AT104" i="1"/>
  <c r="AT93" i="1"/>
  <c r="AT115" i="1"/>
  <c r="AT29" i="1"/>
  <c r="BA60" i="3"/>
  <c r="BA72" i="3" s="1"/>
  <c r="BA77" i="3"/>
  <c r="AW125" i="2"/>
  <c r="AW113" i="2"/>
  <c r="AV25" i="1"/>
  <c r="AX114" i="2"/>
  <c r="AX126" i="2"/>
  <c r="AW26" i="1"/>
  <c r="AU49" i="1" l="1"/>
  <c r="AU60" i="1" s="1"/>
  <c r="AV58" i="2"/>
  <c r="L55" i="7"/>
  <c r="AV43" i="11"/>
  <c r="AV41" i="11"/>
  <c r="AV40" i="11"/>
  <c r="BF28" i="1"/>
  <c r="BF120" i="1" s="1"/>
  <c r="BG128" i="2"/>
  <c r="AX37" i="1"/>
  <c r="BB9" i="3"/>
  <c r="BB11" i="3" s="1"/>
  <c r="BC7" i="3" s="1"/>
  <c r="BC10" i="3" s="1"/>
  <c r="AX53" i="2"/>
  <c r="AX77" i="2" s="1"/>
  <c r="AV35" i="1"/>
  <c r="AW44" i="2"/>
  <c r="AV42" i="1" s="1"/>
  <c r="C55" i="7" s="1"/>
  <c r="AV70" i="2"/>
  <c r="BH56" i="2"/>
  <c r="BG54" i="1" s="1"/>
  <c r="BG65" i="1" s="1"/>
  <c r="BA38" i="1"/>
  <c r="AU40" i="1"/>
  <c r="AU43" i="1" s="1"/>
  <c r="AW15" i="2"/>
  <c r="AV15" i="1" s="1"/>
  <c r="AV13" i="1"/>
  <c r="AU94" i="1"/>
  <c r="AU105" i="1"/>
  <c r="AU116" i="1"/>
  <c r="F31" i="9"/>
  <c r="AW118" i="1"/>
  <c r="AW107" i="1"/>
  <c r="AW96" i="1"/>
  <c r="AT99" i="1"/>
  <c r="R53" i="7" s="1"/>
  <c r="AT121" i="1"/>
  <c r="U53" i="7" s="1"/>
  <c r="S53" i="7"/>
  <c r="AT110" i="1"/>
  <c r="T53" i="7" s="1"/>
  <c r="AX9" i="2"/>
  <c r="AW7" i="1"/>
  <c r="AX10" i="2"/>
  <c r="AW10" i="1" s="1"/>
  <c r="AW58" i="11" s="1"/>
  <c r="AZ97" i="1"/>
  <c r="AZ119" i="1"/>
  <c r="AZ108" i="1"/>
  <c r="AY78" i="2"/>
  <c r="AX52" i="1"/>
  <c r="AV117" i="1"/>
  <c r="AV95" i="1"/>
  <c r="AV106" i="1"/>
  <c r="BB79" i="2"/>
  <c r="BA53" i="1"/>
  <c r="AV82" i="2"/>
  <c r="AV23" i="2"/>
  <c r="AU71" i="1"/>
  <c r="BA23" i="3"/>
  <c r="BA84" i="3"/>
  <c r="BA96" i="3" s="1"/>
  <c r="AW76" i="2"/>
  <c r="AV50" i="1"/>
  <c r="AU55" i="1" l="1"/>
  <c r="AU82" i="1"/>
  <c r="AW56" i="11"/>
  <c r="AW55" i="11"/>
  <c r="AW54" i="11"/>
  <c r="AW57" i="11"/>
  <c r="AW53" i="11"/>
  <c r="AW38" i="11"/>
  <c r="AW35" i="2"/>
  <c r="BF109" i="1"/>
  <c r="BF98" i="1"/>
  <c r="AW51" i="1"/>
  <c r="AW62" i="1" s="1"/>
  <c r="AX63" i="1"/>
  <c r="AV61" i="1"/>
  <c r="M54" i="7"/>
  <c r="BB13" i="3"/>
  <c r="BB15" i="3" s="1"/>
  <c r="BB35" i="3" s="1"/>
  <c r="BH80" i="2"/>
  <c r="BG76" i="1" s="1"/>
  <c r="BG87" i="1" s="1"/>
  <c r="BA64" i="1"/>
  <c r="F55" i="7"/>
  <c r="AV12" i="1"/>
  <c r="G55" i="7" s="1"/>
  <c r="BA75" i="1"/>
  <c r="BA86" i="1" s="1"/>
  <c r="BB27" i="2"/>
  <c r="AV111" i="2"/>
  <c r="AV30" i="2"/>
  <c r="AU23" i="1"/>
  <c r="AV123" i="2"/>
  <c r="J54" i="7"/>
  <c r="AU44" i="1"/>
  <c r="K54" i="7" s="1"/>
  <c r="AY37" i="2"/>
  <c r="AW73" i="1"/>
  <c r="AX25" i="2"/>
  <c r="AW9" i="1"/>
  <c r="AX11" i="2"/>
  <c r="E55" i="7"/>
  <c r="AV14" i="1"/>
  <c r="H55" i="7" s="1"/>
  <c r="AV94" i="2"/>
  <c r="AU77" i="1"/>
  <c r="AW24" i="2"/>
  <c r="AV72" i="1"/>
  <c r="AV83" i="1" s="1"/>
  <c r="BA30" i="3"/>
  <c r="BA108" i="3" s="1"/>
  <c r="BA113" i="3"/>
  <c r="AY26" i="2"/>
  <c r="AX74" i="1"/>
  <c r="AX85" i="1" s="1"/>
  <c r="AU66" i="1"/>
  <c r="O54" i="7" s="1"/>
  <c r="N54" i="7"/>
  <c r="AW51" i="2" l="1"/>
  <c r="AV49" i="1" s="1"/>
  <c r="BI40" i="2"/>
  <c r="BH39" i="1" s="1"/>
  <c r="BN40" i="3"/>
  <c r="BN58" i="3" s="1"/>
  <c r="BN82" i="3" s="1"/>
  <c r="BN28" i="3" s="1"/>
  <c r="BN118" i="3" s="1"/>
  <c r="AZ38" i="2"/>
  <c r="AZ54" i="2" s="1"/>
  <c r="AW11" i="1"/>
  <c r="AW22" i="11" s="1"/>
  <c r="AW44" i="11"/>
  <c r="AW41" i="11" s="1"/>
  <c r="AX36" i="2"/>
  <c r="AX52" i="2" s="1"/>
  <c r="BC39" i="2"/>
  <c r="BC55" i="2" s="1"/>
  <c r="AV34" i="1"/>
  <c r="I55" i="7" s="1"/>
  <c r="BC39" i="3"/>
  <c r="BC9" i="3" s="1"/>
  <c r="BC11" i="3" s="1"/>
  <c r="AW42" i="2"/>
  <c r="AW45" i="2" s="1"/>
  <c r="AW84" i="1"/>
  <c r="BB53" i="3"/>
  <c r="BB77" i="3" s="1"/>
  <c r="BD37" i="3"/>
  <c r="BD55" i="3" s="1"/>
  <c r="BD79" i="3" s="1"/>
  <c r="BD25" i="3" s="1"/>
  <c r="BD115" i="3" s="1"/>
  <c r="BC36" i="3"/>
  <c r="BC54" i="3" s="1"/>
  <c r="BC78" i="3" s="1"/>
  <c r="BC24" i="3" s="1"/>
  <c r="BC114" i="3" s="1"/>
  <c r="BE38" i="3"/>
  <c r="BE56" i="3" s="1"/>
  <c r="BE80" i="3" s="1"/>
  <c r="BE26" i="3" s="1"/>
  <c r="BE116" i="3" s="1"/>
  <c r="BB42" i="3"/>
  <c r="BC46" i="3" s="1"/>
  <c r="BH28" i="2"/>
  <c r="BH116" i="2" s="1"/>
  <c r="BA27" i="1"/>
  <c r="BB127" i="2"/>
  <c r="BB115" i="2"/>
  <c r="AY114" i="2"/>
  <c r="AX26" i="1"/>
  <c r="AY126" i="2"/>
  <c r="AW112" i="2"/>
  <c r="AV24" i="1"/>
  <c r="AW124" i="2"/>
  <c r="AX125" i="2"/>
  <c r="AX113" i="2"/>
  <c r="AW25" i="1"/>
  <c r="AU93" i="1"/>
  <c r="AU104" i="1"/>
  <c r="AU115" i="1"/>
  <c r="AU29" i="1"/>
  <c r="AX36" i="1"/>
  <c r="AY53" i="2"/>
  <c r="AV106" i="2"/>
  <c r="AV118" i="2"/>
  <c r="AV130" i="2"/>
  <c r="BA120" i="3"/>
  <c r="AU88" i="1"/>
  <c r="P54" i="7" s="1"/>
  <c r="Q54" i="7"/>
  <c r="AX13" i="2"/>
  <c r="AY7" i="2"/>
  <c r="AW58" i="2" l="1"/>
  <c r="AW70" i="2" s="1"/>
  <c r="AW75" i="2"/>
  <c r="AW23" i="2" s="1"/>
  <c r="L56" i="7"/>
  <c r="L57" i="7" s="1"/>
  <c r="L6" i="7" s="1"/>
  <c r="F3" i="9" s="1"/>
  <c r="H8" i="8" s="1"/>
  <c r="AW35" i="1"/>
  <c r="AY37" i="1"/>
  <c r="BI56" i="2"/>
  <c r="BI80" i="2" s="1"/>
  <c r="AX44" i="2"/>
  <c r="AW42" i="1" s="1"/>
  <c r="C56" i="7" s="1"/>
  <c r="C57" i="7" s="1"/>
  <c r="C6" i="7" s="1"/>
  <c r="AW42" i="11"/>
  <c r="AW43" i="11"/>
  <c r="AW40" i="11"/>
  <c r="AV40" i="1"/>
  <c r="M55" i="7" s="1"/>
  <c r="BB38" i="1"/>
  <c r="BG28" i="1"/>
  <c r="BG98" i="1" s="1"/>
  <c r="BC57" i="3"/>
  <c r="BC81" i="3" s="1"/>
  <c r="BC27" i="3" s="1"/>
  <c r="BC117" i="3" s="1"/>
  <c r="BB60" i="3"/>
  <c r="BB72" i="3" s="1"/>
  <c r="BB47" i="3"/>
  <c r="BH128" i="2"/>
  <c r="AX15" i="2"/>
  <c r="AW15" i="1" s="1"/>
  <c r="AW13" i="1"/>
  <c r="AV60" i="1"/>
  <c r="AV55" i="1"/>
  <c r="AW50" i="1"/>
  <c r="AX76" i="2"/>
  <c r="AZ78" i="2"/>
  <c r="AY52" i="1"/>
  <c r="BB84" i="3"/>
  <c r="BB23" i="3"/>
  <c r="AY77" i="2"/>
  <c r="AX51" i="1"/>
  <c r="AX62" i="1" s="1"/>
  <c r="AW82" i="2"/>
  <c r="BC79" i="2"/>
  <c r="AX107" i="1"/>
  <c r="AX96" i="1"/>
  <c r="AX118" i="1"/>
  <c r="BA108" i="1"/>
  <c r="BA97" i="1"/>
  <c r="BA119" i="1"/>
  <c r="AY9" i="2"/>
  <c r="AY10" i="2"/>
  <c r="AX10" i="1" s="1"/>
  <c r="AX58" i="11" s="1"/>
  <c r="AX7" i="1"/>
  <c r="S54" i="7"/>
  <c r="AU121" i="1"/>
  <c r="U54" i="7" s="1"/>
  <c r="AU110" i="1"/>
  <c r="T54" i="7" s="1"/>
  <c r="AU99" i="1"/>
  <c r="R54" i="7" s="1"/>
  <c r="BC13" i="3"/>
  <c r="BC15" i="3" s="1"/>
  <c r="BC35" i="3" s="1"/>
  <c r="BD7" i="3"/>
  <c r="BD10" i="3" s="1"/>
  <c r="F30" i="9"/>
  <c r="AW95" i="1"/>
  <c r="AW117" i="1"/>
  <c r="AW106" i="1"/>
  <c r="AV116" i="1"/>
  <c r="AV105" i="1"/>
  <c r="AV94" i="1"/>
  <c r="AV71" i="1" l="1"/>
  <c r="AV82" i="1" s="1"/>
  <c r="AW61" i="1"/>
  <c r="AY63" i="1"/>
  <c r="BH54" i="1"/>
  <c r="BH65" i="1" s="1"/>
  <c r="BO40" i="3"/>
  <c r="BO58" i="3" s="1"/>
  <c r="BO82" i="3" s="1"/>
  <c r="BO28" i="3" s="1"/>
  <c r="BO118" i="3" s="1"/>
  <c r="BB96" i="3"/>
  <c r="AX56" i="11"/>
  <c r="AX55" i="11"/>
  <c r="AX54" i="11"/>
  <c r="AX57" i="11"/>
  <c r="AX53" i="11"/>
  <c r="AX38" i="11"/>
  <c r="BG109" i="1"/>
  <c r="AV43" i="1"/>
  <c r="J55" i="7" s="1"/>
  <c r="BG120" i="1"/>
  <c r="BB53" i="1"/>
  <c r="BB64" i="1" s="1"/>
  <c r="AX35" i="2"/>
  <c r="F56" i="7"/>
  <c r="AW12" i="1"/>
  <c r="G56" i="7" s="1"/>
  <c r="AX24" i="2"/>
  <c r="AW72" i="1"/>
  <c r="AW83" i="1" s="1"/>
  <c r="BE37" i="3"/>
  <c r="BE55" i="3" s="1"/>
  <c r="BE79" i="3" s="1"/>
  <c r="BE25" i="3" s="1"/>
  <c r="BE115" i="3" s="1"/>
  <c r="BF38" i="3"/>
  <c r="BF56" i="3" s="1"/>
  <c r="BF80" i="3" s="1"/>
  <c r="BF26" i="3" s="1"/>
  <c r="BF116" i="3" s="1"/>
  <c r="BD36" i="3"/>
  <c r="BD54" i="3" s="1"/>
  <c r="BD78" i="3" s="1"/>
  <c r="BD24" i="3" s="1"/>
  <c r="BD114" i="3" s="1"/>
  <c r="BC53" i="3"/>
  <c r="BC42" i="3"/>
  <c r="AW111" i="2"/>
  <c r="AV23" i="1"/>
  <c r="AW30" i="2"/>
  <c r="AW123" i="2"/>
  <c r="AX73" i="1"/>
  <c r="AX84" i="1" s="1"/>
  <c r="AY25" i="2"/>
  <c r="BB113" i="3"/>
  <c r="BB30" i="3"/>
  <c r="BB108" i="3" s="1"/>
  <c r="AY74" i="1"/>
  <c r="AY85" i="1" s="1"/>
  <c r="AZ26" i="2"/>
  <c r="AX9" i="1"/>
  <c r="AY11" i="2"/>
  <c r="AW94" i="2"/>
  <c r="AV77" i="1"/>
  <c r="E56" i="7"/>
  <c r="E57" i="7" s="1"/>
  <c r="AW14" i="1"/>
  <c r="H56" i="7" s="1"/>
  <c r="N55" i="7"/>
  <c r="AV66" i="1"/>
  <c r="O55" i="7" s="1"/>
  <c r="BH76" i="1"/>
  <c r="BI28" i="2"/>
  <c r="BB75" i="1"/>
  <c r="BC27" i="2"/>
  <c r="BH87" i="1" l="1"/>
  <c r="AV44" i="1"/>
  <c r="K55" i="7" s="1"/>
  <c r="AX51" i="2"/>
  <c r="AX58" i="2" s="1"/>
  <c r="BJ40" i="2"/>
  <c r="BI39" i="1" s="1"/>
  <c r="BB86" i="1"/>
  <c r="AX11" i="1"/>
  <c r="AX22" i="11" s="1"/>
  <c r="AX44" i="11"/>
  <c r="AX43" i="11" s="1"/>
  <c r="AZ37" i="2"/>
  <c r="AZ53" i="2" s="1"/>
  <c r="AX42" i="2"/>
  <c r="AY44" i="2" s="1"/>
  <c r="AX42" i="1" s="1"/>
  <c r="C60" i="7" s="1"/>
  <c r="BD39" i="2"/>
  <c r="BD55" i="2" s="1"/>
  <c r="BA38" i="2"/>
  <c r="AZ37" i="1" s="1"/>
  <c r="BD39" i="3"/>
  <c r="BD9" i="3" s="1"/>
  <c r="BD11" i="3" s="1"/>
  <c r="AY36" i="2"/>
  <c r="AX35" i="1" s="1"/>
  <c r="AW34" i="1"/>
  <c r="I56" i="7" s="1"/>
  <c r="I57" i="7" s="1"/>
  <c r="I6" i="7" s="1"/>
  <c r="F6" i="9" s="1"/>
  <c r="H12" i="8" s="1"/>
  <c r="F57" i="7"/>
  <c r="F6" i="7" s="1"/>
  <c r="G57" i="7"/>
  <c r="G6" i="7" s="1"/>
  <c r="F4" i="9" s="1"/>
  <c r="H9" i="8" s="1"/>
  <c r="BC115" i="2"/>
  <c r="BC127" i="2"/>
  <c r="BB27" i="1"/>
  <c r="Q55" i="7"/>
  <c r="AV88" i="1"/>
  <c r="P55" i="7" s="1"/>
  <c r="AW106" i="2"/>
  <c r="AW118" i="2"/>
  <c r="AW130" i="2"/>
  <c r="BC47" i="3"/>
  <c r="BD46" i="3"/>
  <c r="AY13" i="2"/>
  <c r="AZ7" i="2"/>
  <c r="BB120" i="3"/>
  <c r="BI128" i="2"/>
  <c r="BI116" i="2"/>
  <c r="BH28" i="1"/>
  <c r="AZ126" i="2"/>
  <c r="AZ114" i="2"/>
  <c r="AY26" i="1"/>
  <c r="AY125" i="2"/>
  <c r="AX25" i="1"/>
  <c r="AY113" i="2"/>
  <c r="AV104" i="1"/>
  <c r="AV93" i="1"/>
  <c r="AV29" i="1"/>
  <c r="AV115" i="1"/>
  <c r="BC60" i="3"/>
  <c r="BC72" i="3" s="1"/>
  <c r="BC77" i="3"/>
  <c r="E6" i="7"/>
  <c r="AW24" i="1"/>
  <c r="AX112" i="2"/>
  <c r="AX124" i="2"/>
  <c r="AW49" i="1" l="1"/>
  <c r="AW55" i="1" s="1"/>
  <c r="AX75" i="2"/>
  <c r="AW71" i="1" s="1"/>
  <c r="L60" i="7"/>
  <c r="AX40" i="11"/>
  <c r="AX41" i="11"/>
  <c r="AX42" i="11"/>
  <c r="BJ56" i="2"/>
  <c r="BJ80" i="2" s="1"/>
  <c r="AY36" i="1"/>
  <c r="AX70" i="2"/>
  <c r="AX45" i="2"/>
  <c r="BA54" i="2"/>
  <c r="AZ52" i="1" s="1"/>
  <c r="AZ63" i="1" s="1"/>
  <c r="H57" i="7"/>
  <c r="H6" i="7" s="1"/>
  <c r="F5" i="9" s="1"/>
  <c r="H10" i="8" s="1"/>
  <c r="AY52" i="2"/>
  <c r="AX50" i="1" s="1"/>
  <c r="AX61" i="1" s="1"/>
  <c r="BC38" i="1"/>
  <c r="BD57" i="3"/>
  <c r="BD81" i="3" s="1"/>
  <c r="BD27" i="3" s="1"/>
  <c r="BD117" i="3" s="1"/>
  <c r="AW40" i="1"/>
  <c r="AW43" i="1" s="1"/>
  <c r="AY15" i="2"/>
  <c r="AY35" i="2" s="1"/>
  <c r="AX13" i="1"/>
  <c r="BB119" i="1"/>
  <c r="BB97" i="1"/>
  <c r="BB108" i="1"/>
  <c r="AZ77" i="2"/>
  <c r="AY51" i="1"/>
  <c r="AY96" i="1"/>
  <c r="AY118" i="1"/>
  <c r="AY107" i="1"/>
  <c r="AZ9" i="2"/>
  <c r="AY9" i="1" s="1"/>
  <c r="AY44" i="11" s="1"/>
  <c r="AZ10" i="2"/>
  <c r="AY10" i="1" s="1"/>
  <c r="AY58" i="11" s="1"/>
  <c r="AY7" i="1"/>
  <c r="AV99" i="1"/>
  <c r="R55" i="7" s="1"/>
  <c r="AV121" i="1"/>
  <c r="U55" i="7" s="1"/>
  <c r="S55" i="7"/>
  <c r="AV110" i="1"/>
  <c r="T55" i="7" s="1"/>
  <c r="AX95" i="1"/>
  <c r="AX117" i="1"/>
  <c r="AX106" i="1"/>
  <c r="BD79" i="2"/>
  <c r="BD13" i="3"/>
  <c r="BD15" i="3" s="1"/>
  <c r="BD35" i="3" s="1"/>
  <c r="BE7" i="3"/>
  <c r="BE10" i="3" s="1"/>
  <c r="F29" i="9"/>
  <c r="AW94" i="1"/>
  <c r="AW116" i="1"/>
  <c r="AW105" i="1"/>
  <c r="BC84" i="3"/>
  <c r="BC96" i="3" s="1"/>
  <c r="BC23" i="3"/>
  <c r="BH109" i="1"/>
  <c r="BH120" i="1"/>
  <c r="BH98" i="1"/>
  <c r="AW60" i="1" l="1"/>
  <c r="AW82" i="1"/>
  <c r="AY76" i="2"/>
  <c r="AY24" i="2" s="1"/>
  <c r="AX23" i="2"/>
  <c r="AW23" i="1" s="1"/>
  <c r="AX82" i="2"/>
  <c r="AX94" i="2" s="1"/>
  <c r="BK40" i="2"/>
  <c r="BP40" i="3"/>
  <c r="BP58" i="3" s="1"/>
  <c r="BP82" i="3" s="1"/>
  <c r="BP28" i="3" s="1"/>
  <c r="BP118" i="3" s="1"/>
  <c r="AY62" i="1"/>
  <c r="AY54" i="11"/>
  <c r="AY57" i="11"/>
  <c r="AY53" i="11"/>
  <c r="AY55" i="11"/>
  <c r="AY56" i="11"/>
  <c r="BI54" i="1"/>
  <c r="BI65" i="1" s="1"/>
  <c r="BA78" i="2"/>
  <c r="BA26" i="2" s="1"/>
  <c r="M56" i="7"/>
  <c r="M57" i="7" s="1"/>
  <c r="M6" i="7" s="1"/>
  <c r="X6" i="7" s="1"/>
  <c r="BC53" i="1"/>
  <c r="BC64" i="1" s="1"/>
  <c r="AX15" i="1"/>
  <c r="F60" i="7"/>
  <c r="AX12" i="1"/>
  <c r="G60" i="7" s="1"/>
  <c r="BC30" i="3"/>
  <c r="BC108" i="3" s="1"/>
  <c r="BC113" i="3"/>
  <c r="BC75" i="1"/>
  <c r="BD27" i="2"/>
  <c r="AY11" i="1"/>
  <c r="AY22" i="11" s="1"/>
  <c r="AY42" i="2"/>
  <c r="BE39" i="2"/>
  <c r="BE39" i="3"/>
  <c r="BA37" i="2"/>
  <c r="AX34" i="1"/>
  <c r="BB38" i="2"/>
  <c r="AY51" i="2"/>
  <c r="AZ36" i="2"/>
  <c r="AZ25" i="2"/>
  <c r="AY73" i="1"/>
  <c r="AY84" i="1" s="1"/>
  <c r="N56" i="7"/>
  <c r="N57" i="7" s="1"/>
  <c r="AW66" i="1"/>
  <c r="O56" i="7" s="1"/>
  <c r="J56" i="7"/>
  <c r="AW44" i="1"/>
  <c r="K56" i="7" s="1"/>
  <c r="BI76" i="1"/>
  <c r="BJ28" i="2"/>
  <c r="BE36" i="3"/>
  <c r="BE54" i="3" s="1"/>
  <c r="BE78" i="3" s="1"/>
  <c r="BE24" i="3" s="1"/>
  <c r="BE114" i="3" s="1"/>
  <c r="BG38" i="3"/>
  <c r="BG56" i="3" s="1"/>
  <c r="BG80" i="3" s="1"/>
  <c r="BG26" i="3" s="1"/>
  <c r="BG116" i="3" s="1"/>
  <c r="BD42" i="3"/>
  <c r="BF37" i="3"/>
  <c r="BF55" i="3" s="1"/>
  <c r="BF79" i="3" s="1"/>
  <c r="BF25" i="3" s="1"/>
  <c r="BF115" i="3" s="1"/>
  <c r="BD53" i="3"/>
  <c r="AZ11" i="2"/>
  <c r="AX111" i="2" l="1"/>
  <c r="AX30" i="2"/>
  <c r="AX118" i="2" s="1"/>
  <c r="AX123" i="2"/>
  <c r="AX72" i="1"/>
  <c r="AX83" i="1" s="1"/>
  <c r="AW77" i="1"/>
  <c r="Q56" i="7" s="1"/>
  <c r="Q57" i="7" s="1"/>
  <c r="E60" i="7"/>
  <c r="AY38" i="11"/>
  <c r="BI87" i="1"/>
  <c r="AZ74" i="1"/>
  <c r="AZ85" i="1" s="1"/>
  <c r="BC86" i="1"/>
  <c r="F7" i="9"/>
  <c r="H13" i="8" s="1"/>
  <c r="H14" i="8" s="1"/>
  <c r="AX14" i="1"/>
  <c r="H60" i="7" s="1"/>
  <c r="BA114" i="2"/>
  <c r="AZ26" i="1"/>
  <c r="BA126" i="2"/>
  <c r="BE9" i="3"/>
  <c r="BE11" i="3" s="1"/>
  <c r="BE57" i="3"/>
  <c r="BE81" i="3" s="1"/>
  <c r="BE27" i="3" s="1"/>
  <c r="BE117" i="3" s="1"/>
  <c r="BD127" i="2"/>
  <c r="BD115" i="2"/>
  <c r="BC27" i="1"/>
  <c r="BA7" i="2"/>
  <c r="AZ13" i="2"/>
  <c r="BD47" i="3"/>
  <c r="BE46" i="3"/>
  <c r="AZ125" i="2"/>
  <c r="AY25" i="1"/>
  <c r="AZ113" i="2"/>
  <c r="BB54" i="2"/>
  <c r="BA37" i="1"/>
  <c r="BD38" i="1"/>
  <c r="BE55" i="2"/>
  <c r="BD77" i="3"/>
  <c r="BD60" i="3"/>
  <c r="BD72" i="3" s="1"/>
  <c r="AY35" i="1"/>
  <c r="AZ52" i="2"/>
  <c r="I60" i="7"/>
  <c r="AX40" i="1"/>
  <c r="AZ44" i="2"/>
  <c r="AY42" i="1" s="1"/>
  <c r="C61" i="7" s="1"/>
  <c r="AY45" i="2"/>
  <c r="F28" i="9"/>
  <c r="F35" i="9" s="1"/>
  <c r="AW104" i="1"/>
  <c r="AW93" i="1"/>
  <c r="AW29" i="1"/>
  <c r="AW115" i="1"/>
  <c r="BJ116" i="2"/>
  <c r="BJ128" i="2"/>
  <c r="BI28" i="1"/>
  <c r="AY75" i="2"/>
  <c r="AX49" i="1"/>
  <c r="AY58" i="2"/>
  <c r="AY70" i="2" s="1"/>
  <c r="AX130" i="2"/>
  <c r="J57" i="7"/>
  <c r="J6" i="7" s="1"/>
  <c r="K57" i="7"/>
  <c r="K6" i="7" s="1"/>
  <c r="N6" i="7"/>
  <c r="F8" i="9" s="1"/>
  <c r="H16" i="8" s="1"/>
  <c r="O57" i="7"/>
  <c r="O6" i="7" s="1"/>
  <c r="F9" i="9" s="1"/>
  <c r="H17" i="8" s="1"/>
  <c r="AY112" i="2"/>
  <c r="AY124" i="2"/>
  <c r="AX24" i="1"/>
  <c r="BJ39" i="1"/>
  <c r="BK56" i="2"/>
  <c r="BA53" i="2"/>
  <c r="AZ36" i="1"/>
  <c r="L61" i="7"/>
  <c r="BC120" i="3"/>
  <c r="AX106" i="2" l="1"/>
  <c r="AW88" i="1"/>
  <c r="P56" i="7" s="1"/>
  <c r="AY41" i="11"/>
  <c r="AY43" i="11"/>
  <c r="AY42" i="11"/>
  <c r="AY40" i="11"/>
  <c r="AZ15" i="2"/>
  <c r="AY15" i="1" s="1"/>
  <c r="AY13" i="1"/>
  <c r="BK80" i="2"/>
  <c r="BJ54" i="1"/>
  <c r="BJ65" i="1" s="1"/>
  <c r="AY95" i="1"/>
  <c r="AY117" i="1"/>
  <c r="AY106" i="1"/>
  <c r="Q6" i="7"/>
  <c r="P57" i="7"/>
  <c r="P6" i="7" s="1"/>
  <c r="F10" i="9" s="1"/>
  <c r="H18" i="8" s="1"/>
  <c r="AX55" i="1"/>
  <c r="AX60" i="1"/>
  <c r="AX43" i="1"/>
  <c r="M60" i="7"/>
  <c r="BA9" i="2"/>
  <c r="AZ9" i="1" s="1"/>
  <c r="AZ44" i="11" s="1"/>
  <c r="BA10" i="2"/>
  <c r="AZ10" i="1" s="1"/>
  <c r="AZ58" i="11" s="1"/>
  <c r="AZ7" i="1"/>
  <c r="AX116" i="1"/>
  <c r="AX94" i="1"/>
  <c r="AX105" i="1"/>
  <c r="AY82" i="2"/>
  <c r="AX71" i="1"/>
  <c r="AX82" i="1" s="1"/>
  <c r="AY23" i="2"/>
  <c r="F39" i="9"/>
  <c r="H24" i="8" s="1"/>
  <c r="F44" i="9"/>
  <c r="F40" i="9"/>
  <c r="F45" i="9"/>
  <c r="F43" i="9"/>
  <c r="F41" i="9"/>
  <c r="F42" i="9"/>
  <c r="BD84" i="3"/>
  <c r="BD96" i="3" s="1"/>
  <c r="BD23" i="3"/>
  <c r="BB78" i="2"/>
  <c r="BA52" i="1"/>
  <c r="BA63" i="1" s="1"/>
  <c r="BC108" i="1"/>
  <c r="BC119" i="1"/>
  <c r="BC97" i="1"/>
  <c r="BE13" i="3"/>
  <c r="BE15" i="3" s="1"/>
  <c r="BE35" i="3" s="1"/>
  <c r="BF7" i="3"/>
  <c r="AZ118" i="1"/>
  <c r="AZ107" i="1"/>
  <c r="AZ96" i="1"/>
  <c r="BA77" i="2"/>
  <c r="AZ51" i="1"/>
  <c r="AZ62" i="1" s="1"/>
  <c r="G33" i="9"/>
  <c r="BI98" i="1"/>
  <c r="BI109" i="1"/>
  <c r="BI120" i="1"/>
  <c r="AW121" i="1"/>
  <c r="U56" i="7" s="1"/>
  <c r="AW99" i="1"/>
  <c r="R56" i="7" s="1"/>
  <c r="S56" i="7"/>
  <c r="S57" i="7" s="1"/>
  <c r="AW110" i="1"/>
  <c r="T56" i="7" s="1"/>
  <c r="AZ76" i="2"/>
  <c r="AY50" i="1"/>
  <c r="AY61" i="1" s="1"/>
  <c r="BE79" i="2"/>
  <c r="BD53" i="1"/>
  <c r="BD64" i="1" s="1"/>
  <c r="BQ40" i="3" l="1"/>
  <c r="BQ58" i="3" s="1"/>
  <c r="BQ82" i="3" s="1"/>
  <c r="BQ28" i="3" s="1"/>
  <c r="BQ118" i="3" s="1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5" i="1"/>
  <c r="BD86" i="1" s="1"/>
  <c r="U57" i="7"/>
  <c r="U6" i="7" s="1"/>
  <c r="F13" i="9" s="1"/>
  <c r="H21" i="8" s="1"/>
  <c r="R57" i="7"/>
  <c r="R6" i="7" s="1"/>
  <c r="F11" i="9" s="1"/>
  <c r="H19" i="8" s="1"/>
  <c r="T57" i="7"/>
  <c r="T6" i="7" s="1"/>
  <c r="F12" i="9" s="1"/>
  <c r="H20" i="8" s="1"/>
  <c r="S6" i="7"/>
  <c r="BA25" i="2"/>
  <c r="AZ73" i="1"/>
  <c r="AZ84" i="1" s="1"/>
  <c r="BA74" i="1"/>
  <c r="BA85" i="1" s="1"/>
  <c r="BB26" i="2"/>
  <c r="AX77" i="1"/>
  <c r="AY94" i="2"/>
  <c r="BA11" i="2"/>
  <c r="BB37" i="2"/>
  <c r="BD113" i="3"/>
  <c r="BD30" i="3"/>
  <c r="BD108" i="3" s="1"/>
  <c r="AZ11" i="1"/>
  <c r="AZ22" i="11" s="1"/>
  <c r="J60" i="7"/>
  <c r="AX44" i="1"/>
  <c r="K60" i="7" s="1"/>
  <c r="BE53" i="3"/>
  <c r="BE42" i="3"/>
  <c r="BF46" i="3" s="1"/>
  <c r="BF36" i="3"/>
  <c r="BF54" i="3" s="1"/>
  <c r="BF78" i="3" s="1"/>
  <c r="BF24" i="3" s="1"/>
  <c r="BF114" i="3" s="1"/>
  <c r="BH38" i="3"/>
  <c r="BH56" i="3" s="1"/>
  <c r="BH80" i="3" s="1"/>
  <c r="BH26" i="3" s="1"/>
  <c r="BH116" i="3" s="1"/>
  <c r="BG37" i="3"/>
  <c r="BG55" i="3" s="1"/>
  <c r="BG79" i="3" s="1"/>
  <c r="BG25" i="3" s="1"/>
  <c r="BG115" i="3" s="1"/>
  <c r="AX66" i="1"/>
  <c r="O60" i="7" s="1"/>
  <c r="N60" i="7"/>
  <c r="AZ24" i="2"/>
  <c r="AY72" i="1"/>
  <c r="AY83" i="1" s="1"/>
  <c r="AY14" i="1"/>
  <c r="H61" i="7" s="1"/>
  <c r="E61" i="7"/>
  <c r="BF10" i="3"/>
  <c r="AX23" i="1"/>
  <c r="AY123" i="2"/>
  <c r="AY111" i="2"/>
  <c r="AY30" i="2"/>
  <c r="BJ76" i="1"/>
  <c r="BJ87" i="1" s="1"/>
  <c r="BK28" i="2"/>
  <c r="AY34" i="1" l="1"/>
  <c r="AY40" i="1" s="1"/>
  <c r="M61" i="7" s="1"/>
  <c r="BL40" i="2"/>
  <c r="AZ43" i="11"/>
  <c r="AZ40" i="11"/>
  <c r="AZ41" i="11"/>
  <c r="H22" i="8"/>
  <c r="F17" i="9"/>
  <c r="AZ51" i="2"/>
  <c r="AY49" i="1" s="1"/>
  <c r="BF39" i="3"/>
  <c r="BF9" i="3" s="1"/>
  <c r="BF11" i="3" s="1"/>
  <c r="BL56" i="2"/>
  <c r="BC38" i="2"/>
  <c r="BC54" i="2" s="1"/>
  <c r="BF39" i="2"/>
  <c r="BF55" i="2" s="1"/>
  <c r="AZ42" i="2"/>
  <c r="AZ45" i="2" s="1"/>
  <c r="BA36" i="2"/>
  <c r="AZ35" i="1" s="1"/>
  <c r="BK116" i="2"/>
  <c r="BJ28" i="1"/>
  <c r="BK128" i="2"/>
  <c r="BA125" i="2"/>
  <c r="AZ25" i="1"/>
  <c r="BA113" i="2"/>
  <c r="AX93" i="1"/>
  <c r="AX115" i="1"/>
  <c r="AX29" i="1"/>
  <c r="AX104" i="1"/>
  <c r="BA36" i="1"/>
  <c r="BB53" i="2"/>
  <c r="BB114" i="2"/>
  <c r="BA26" i="1"/>
  <c r="BB126" i="2"/>
  <c r="AA6" i="7"/>
  <c r="AY130" i="2"/>
  <c r="AY118" i="2"/>
  <c r="AY106" i="2"/>
  <c r="L62" i="7"/>
  <c r="BA13" i="2"/>
  <c r="BB7" i="2"/>
  <c r="BE127" i="2"/>
  <c r="BD27" i="1"/>
  <c r="BE115" i="2"/>
  <c r="Q60" i="7"/>
  <c r="AX88" i="1"/>
  <c r="P60" i="7" s="1"/>
  <c r="AY24" i="1"/>
  <c r="AZ112" i="2"/>
  <c r="AZ124" i="2"/>
  <c r="BE60" i="3"/>
  <c r="BE72" i="3" s="1"/>
  <c r="BE77" i="3"/>
  <c r="BD120" i="3"/>
  <c r="BE47" i="3"/>
  <c r="H1" i="8" l="1"/>
  <c r="I61" i="7"/>
  <c r="BA52" i="2"/>
  <c r="AZ50" i="1" s="1"/>
  <c r="AZ61" i="1" s="1"/>
  <c r="BK39" i="1"/>
  <c r="AZ75" i="2"/>
  <c r="AZ82" i="2" s="1"/>
  <c r="BA44" i="2"/>
  <c r="AZ42" i="1" s="1"/>
  <c r="C62" i="7" s="1"/>
  <c r="BB37" i="1"/>
  <c r="BF57" i="3"/>
  <c r="BF81" i="3" s="1"/>
  <c r="BF27" i="3" s="1"/>
  <c r="BF117" i="3" s="1"/>
  <c r="AZ58" i="2"/>
  <c r="AZ70" i="2" s="1"/>
  <c r="BE38" i="1"/>
  <c r="BA15" i="2"/>
  <c r="AZ15" i="1" s="1"/>
  <c r="AZ13" i="1"/>
  <c r="AY43" i="1"/>
  <c r="J61" i="7" s="1"/>
  <c r="BC78" i="2"/>
  <c r="BB52" i="1"/>
  <c r="BE84" i="3"/>
  <c r="BE96" i="3" s="1"/>
  <c r="BE23" i="3"/>
  <c r="BA107" i="1"/>
  <c r="BA118" i="1"/>
  <c r="BA96" i="1"/>
  <c r="BF13" i="3"/>
  <c r="BF15" i="3" s="1"/>
  <c r="BF35" i="3" s="1"/>
  <c r="BG7" i="3"/>
  <c r="BD97" i="1"/>
  <c r="BD119" i="1"/>
  <c r="BD108" i="1"/>
  <c r="BA7" i="1"/>
  <c r="BB10" i="2"/>
  <c r="BA10" i="1" s="1"/>
  <c r="BA58" i="11" s="1"/>
  <c r="BB9" i="2"/>
  <c r="BA9" i="1" s="1"/>
  <c r="BA44" i="11" s="1"/>
  <c r="BA51" i="1"/>
  <c r="BA62" i="1" s="1"/>
  <c r="BB77" i="2"/>
  <c r="BJ120" i="1"/>
  <c r="BJ98" i="1"/>
  <c r="BJ109" i="1"/>
  <c r="AY116" i="1"/>
  <c r="AY94" i="1"/>
  <c r="AY105" i="1"/>
  <c r="BL80" i="2"/>
  <c r="BK54" i="1"/>
  <c r="BF79" i="2"/>
  <c r="AY60" i="1"/>
  <c r="AY55" i="1"/>
  <c r="S60" i="7"/>
  <c r="AX110" i="1"/>
  <c r="T60" i="7" s="1"/>
  <c r="AX99" i="1"/>
  <c r="R60" i="7" s="1"/>
  <c r="AX121" i="1"/>
  <c r="U60" i="7" s="1"/>
  <c r="AZ106" i="1"/>
  <c r="AZ95" i="1"/>
  <c r="AZ117" i="1"/>
  <c r="AY71" i="1" l="1"/>
  <c r="AY82" i="1" s="1"/>
  <c r="BR40" i="3"/>
  <c r="BR58" i="3" s="1"/>
  <c r="BR82" i="3" s="1"/>
  <c r="BR28" i="3" s="1"/>
  <c r="BR118" i="3" s="1"/>
  <c r="BA57" i="11"/>
  <c r="BA53" i="11"/>
  <c r="BA56" i="11"/>
  <c r="BA55" i="11"/>
  <c r="BA54" i="11"/>
  <c r="BA38" i="11"/>
  <c r="BA41" i="11" s="1"/>
  <c r="BK65" i="1"/>
  <c r="BB63" i="1"/>
  <c r="BA76" i="2"/>
  <c r="AZ72" i="1" s="1"/>
  <c r="AZ83" i="1" s="1"/>
  <c r="AZ23" i="2"/>
  <c r="AZ30" i="2" s="1"/>
  <c r="BE53" i="1"/>
  <c r="BE64" i="1" s="1"/>
  <c r="BA35" i="2"/>
  <c r="F62" i="7"/>
  <c r="AZ12" i="1"/>
  <c r="G62" i="7" s="1"/>
  <c r="AY44" i="1"/>
  <c r="K61" i="7" s="1"/>
  <c r="BL28" i="2"/>
  <c r="BK76" i="1"/>
  <c r="BK87" i="1" s="1"/>
  <c r="BE30" i="3"/>
  <c r="BE108" i="3" s="1"/>
  <c r="BE113" i="3"/>
  <c r="AY66" i="1"/>
  <c r="O61" i="7" s="1"/>
  <c r="N61" i="7"/>
  <c r="BA73" i="1"/>
  <c r="BA84" i="1" s="1"/>
  <c r="BB25" i="2"/>
  <c r="BA11" i="1"/>
  <c r="BA22" i="11" s="1"/>
  <c r="BA24" i="2"/>
  <c r="AZ14" i="1"/>
  <c r="H62" i="7" s="1"/>
  <c r="E62" i="7"/>
  <c r="BG10" i="3"/>
  <c r="BF27" i="2"/>
  <c r="BE75" i="1"/>
  <c r="BB11" i="2"/>
  <c r="BH37" i="3"/>
  <c r="BH55" i="3" s="1"/>
  <c r="BH79" i="3" s="1"/>
  <c r="BH25" i="3" s="1"/>
  <c r="BH115" i="3" s="1"/>
  <c r="BI38" i="3"/>
  <c r="BI56" i="3" s="1"/>
  <c r="BI80" i="3" s="1"/>
  <c r="BI26" i="3" s="1"/>
  <c r="BI116" i="3" s="1"/>
  <c r="BF42" i="3"/>
  <c r="BG46" i="3" s="1"/>
  <c r="BG36" i="3"/>
  <c r="BG54" i="3" s="1"/>
  <c r="BG78" i="3" s="1"/>
  <c r="BG24" i="3" s="1"/>
  <c r="BG114" i="3" s="1"/>
  <c r="BF53" i="3"/>
  <c r="AY77" i="1"/>
  <c r="AZ94" i="2"/>
  <c r="BB74" i="1"/>
  <c r="BB85" i="1" s="1"/>
  <c r="BC26" i="2"/>
  <c r="BM40" i="2" l="1"/>
  <c r="BL39" i="1" s="1"/>
  <c r="BA40" i="11"/>
  <c r="BA43" i="11"/>
  <c r="BA42" i="11"/>
  <c r="AZ111" i="2"/>
  <c r="AZ123" i="2"/>
  <c r="BE86" i="1"/>
  <c r="AY23" i="1"/>
  <c r="AY29" i="1" s="1"/>
  <c r="BG39" i="2"/>
  <c r="BG55" i="2" s="1"/>
  <c r="BC37" i="2"/>
  <c r="BB36" i="1" s="1"/>
  <c r="BA51" i="2"/>
  <c r="BA75" i="2" s="1"/>
  <c r="BA42" i="2"/>
  <c r="BB44" i="2" s="1"/>
  <c r="BA42" i="1" s="1"/>
  <c r="C63" i="7" s="1"/>
  <c r="BB36" i="2"/>
  <c r="BB52" i="2" s="1"/>
  <c r="BG39" i="3"/>
  <c r="BG57" i="3" s="1"/>
  <c r="BG81" i="3" s="1"/>
  <c r="BG27" i="3" s="1"/>
  <c r="BG117" i="3" s="1"/>
  <c r="BD38" i="2"/>
  <c r="BC37" i="1" s="1"/>
  <c r="AZ34" i="1"/>
  <c r="I62" i="7" s="1"/>
  <c r="BC7" i="2"/>
  <c r="BB13" i="2"/>
  <c r="BB26" i="1"/>
  <c r="BC114" i="2"/>
  <c r="BC126" i="2"/>
  <c r="BF47" i="3"/>
  <c r="AZ118" i="2"/>
  <c r="AZ130" i="2"/>
  <c r="AZ106" i="2"/>
  <c r="L63" i="7"/>
  <c r="BE120" i="3"/>
  <c r="BF77" i="3"/>
  <c r="BF60" i="3"/>
  <c r="BF72" i="3" s="1"/>
  <c r="BE27" i="1"/>
  <c r="BF127" i="2"/>
  <c r="BF115" i="2"/>
  <c r="BB113" i="2"/>
  <c r="BB125" i="2"/>
  <c r="BA25" i="1"/>
  <c r="Q61" i="7"/>
  <c r="AY88" i="1"/>
  <c r="P61" i="7" s="1"/>
  <c r="BA112" i="2"/>
  <c r="AZ24" i="1"/>
  <c r="BA124" i="2"/>
  <c r="BL128" i="2"/>
  <c r="BK28" i="1"/>
  <c r="BL116" i="2"/>
  <c r="BM56" i="2" l="1"/>
  <c r="BL54" i="1" s="1"/>
  <c r="BL65" i="1" s="1"/>
  <c r="AY115" i="1"/>
  <c r="AY93" i="1"/>
  <c r="AY104" i="1"/>
  <c r="BC53" i="2"/>
  <c r="BC77" i="2" s="1"/>
  <c r="AZ49" i="1"/>
  <c r="AZ55" i="1" s="1"/>
  <c r="BA35" i="1"/>
  <c r="BA45" i="2"/>
  <c r="AZ40" i="1"/>
  <c r="M62" i="7" s="1"/>
  <c r="BA58" i="2"/>
  <c r="BA70" i="2" s="1"/>
  <c r="BF38" i="1"/>
  <c r="BG9" i="3"/>
  <c r="BG11" i="3" s="1"/>
  <c r="BG13" i="3" s="1"/>
  <c r="BG15" i="3" s="1"/>
  <c r="BG35" i="3" s="1"/>
  <c r="BD54" i="2"/>
  <c r="BC52" i="1" s="1"/>
  <c r="BC63" i="1" s="1"/>
  <c r="BB15" i="2"/>
  <c r="BB35" i="2" s="1"/>
  <c r="BA13" i="1"/>
  <c r="BA106" i="1"/>
  <c r="BA117" i="1"/>
  <c r="BA95" i="1"/>
  <c r="BA82" i="2"/>
  <c r="AZ71" i="1"/>
  <c r="BA23" i="2"/>
  <c r="BK98" i="1"/>
  <c r="BK120" i="1"/>
  <c r="BK109" i="1"/>
  <c r="BE119" i="1"/>
  <c r="BE108" i="1"/>
  <c r="BE97" i="1"/>
  <c r="BB107" i="1"/>
  <c r="BB118" i="1"/>
  <c r="BB96" i="1"/>
  <c r="AY99" i="1"/>
  <c r="R61" i="7" s="1"/>
  <c r="AY110" i="1"/>
  <c r="T61" i="7" s="1"/>
  <c r="S61" i="7"/>
  <c r="AY121" i="1"/>
  <c r="U61" i="7" s="1"/>
  <c r="BA50" i="1"/>
  <c r="BB76" i="2"/>
  <c r="AZ94" i="1"/>
  <c r="AZ116" i="1"/>
  <c r="AZ105" i="1"/>
  <c r="BG79" i="2"/>
  <c r="BF53" i="1"/>
  <c r="BF23" i="3"/>
  <c r="BF84" i="3"/>
  <c r="BF96" i="3" s="1"/>
  <c r="BC9" i="2"/>
  <c r="BB9" i="1" s="1"/>
  <c r="BB44" i="11" s="1"/>
  <c r="BC10" i="2"/>
  <c r="BB10" i="1" s="1"/>
  <c r="BB58" i="11" s="1"/>
  <c r="BB7" i="1"/>
  <c r="BN40" i="2" l="1"/>
  <c r="BS40" i="3"/>
  <c r="BS58" i="3" s="1"/>
  <c r="BS82" i="3" s="1"/>
  <c r="BS28" i="3" s="1"/>
  <c r="BS118" i="3" s="1"/>
  <c r="BM80" i="2"/>
  <c r="BM28" i="2" s="1"/>
  <c r="BB57" i="11"/>
  <c r="BB53" i="11"/>
  <c r="BB56" i="11"/>
  <c r="BB55" i="11"/>
  <c r="BB54" i="11"/>
  <c r="BB51" i="1"/>
  <c r="BB62" i="1" s="1"/>
  <c r="AZ60" i="1"/>
  <c r="AZ82" i="1"/>
  <c r="BA61" i="1"/>
  <c r="BD78" i="2"/>
  <c r="BD26" i="2" s="1"/>
  <c r="AZ43" i="1"/>
  <c r="AZ44" i="1" s="1"/>
  <c r="K62" i="7" s="1"/>
  <c r="BH7" i="3"/>
  <c r="BH10" i="3" s="1"/>
  <c r="BA15" i="1"/>
  <c r="BF64" i="1"/>
  <c r="F63" i="7"/>
  <c r="BA12" i="1"/>
  <c r="G63" i="7" s="1"/>
  <c r="N62" i="7"/>
  <c r="AZ66" i="1"/>
  <c r="O62" i="7" s="1"/>
  <c r="BA94" i="2"/>
  <c r="AZ77" i="1"/>
  <c r="BF75" i="1"/>
  <c r="BF86" i="1" s="1"/>
  <c r="BG27" i="2"/>
  <c r="BB24" i="2"/>
  <c r="BA72" i="1"/>
  <c r="BA83" i="1" s="1"/>
  <c r="BC36" i="2"/>
  <c r="BA34" i="1"/>
  <c r="BH39" i="3"/>
  <c r="BH39" i="2"/>
  <c r="BD37" i="2"/>
  <c r="BB42" i="2"/>
  <c r="BB45" i="2" s="1"/>
  <c r="BB51" i="2"/>
  <c r="BE38" i="2"/>
  <c r="BC11" i="2"/>
  <c r="BB73" i="1"/>
  <c r="BC25" i="2"/>
  <c r="BA123" i="2"/>
  <c r="BA111" i="2"/>
  <c r="BA30" i="2"/>
  <c r="AZ23" i="1"/>
  <c r="BB11" i="1"/>
  <c r="BB22" i="11" s="1"/>
  <c r="BF30" i="3"/>
  <c r="BF108" i="3" s="1"/>
  <c r="BF113" i="3"/>
  <c r="BI37" i="3"/>
  <c r="BI55" i="3" s="1"/>
  <c r="BI79" i="3" s="1"/>
  <c r="BI25" i="3" s="1"/>
  <c r="BI115" i="3" s="1"/>
  <c r="BJ38" i="3"/>
  <c r="BJ56" i="3" s="1"/>
  <c r="BJ80" i="3" s="1"/>
  <c r="BJ26" i="3" s="1"/>
  <c r="BJ116" i="3" s="1"/>
  <c r="BG53" i="3"/>
  <c r="BH36" i="3"/>
  <c r="BH54" i="3" s="1"/>
  <c r="BH78" i="3" s="1"/>
  <c r="BH24" i="3" s="1"/>
  <c r="BH114" i="3" s="1"/>
  <c r="BG42" i="3"/>
  <c r="BH46" i="3" s="1"/>
  <c r="BL76" i="1" l="1"/>
  <c r="BL87" i="1" s="1"/>
  <c r="BA14" i="1"/>
  <c r="H63" i="7" s="1"/>
  <c r="BB38" i="11"/>
  <c r="BB84" i="1"/>
  <c r="BC74" i="1"/>
  <c r="BC85" i="1" s="1"/>
  <c r="J62" i="7"/>
  <c r="E63" i="7"/>
  <c r="BA106" i="2"/>
  <c r="BA118" i="2"/>
  <c r="BA130" i="2"/>
  <c r="BA49" i="1"/>
  <c r="BB58" i="2"/>
  <c r="BB70" i="2" s="1"/>
  <c r="BB75" i="2"/>
  <c r="BC52" i="2"/>
  <c r="BB35" i="1"/>
  <c r="BG47" i="3"/>
  <c r="BG60" i="3"/>
  <c r="BG72" i="3" s="1"/>
  <c r="BG77" i="3"/>
  <c r="BD114" i="2"/>
  <c r="BC26" i="1"/>
  <c r="BD126" i="2"/>
  <c r="BF120" i="3"/>
  <c r="BH55" i="2"/>
  <c r="BG38" i="1"/>
  <c r="BM39" i="1"/>
  <c r="BN56" i="2"/>
  <c r="L64" i="7"/>
  <c r="BC44" i="2"/>
  <c r="BB42" i="1" s="1"/>
  <c r="C64" i="7" s="1"/>
  <c r="BH9" i="3"/>
  <c r="BH11" i="3" s="1"/>
  <c r="BH57" i="3"/>
  <c r="BH81" i="3" s="1"/>
  <c r="BH27" i="3" s="1"/>
  <c r="BH117" i="3" s="1"/>
  <c r="AZ88" i="1"/>
  <c r="P62" i="7" s="1"/>
  <c r="Q62" i="7"/>
  <c r="BG127" i="2"/>
  <c r="BF27" i="1"/>
  <c r="BG115" i="2"/>
  <c r="BM128" i="2"/>
  <c r="BL28" i="1"/>
  <c r="BM116" i="2"/>
  <c r="AZ115" i="1"/>
  <c r="AZ104" i="1"/>
  <c r="AZ93" i="1"/>
  <c r="AZ29" i="1"/>
  <c r="BB25" i="1"/>
  <c r="BC125" i="2"/>
  <c r="BC113" i="2"/>
  <c r="BC13" i="2"/>
  <c r="BD7" i="2"/>
  <c r="BE54" i="2"/>
  <c r="BD37" i="1"/>
  <c r="BD53" i="2"/>
  <c r="BC36" i="1"/>
  <c r="I63" i="7"/>
  <c r="BA40" i="1"/>
  <c r="BA43" i="1" s="1"/>
  <c r="BA24" i="1"/>
  <c r="BB124" i="2"/>
  <c r="BB112" i="2"/>
  <c r="BB43" i="11" l="1"/>
  <c r="BB42" i="11"/>
  <c r="BB40" i="11"/>
  <c r="BB41" i="11"/>
  <c r="BC15" i="2"/>
  <c r="BC35" i="2" s="1"/>
  <c r="BB13" i="1"/>
  <c r="BA44" i="1"/>
  <c r="K63" i="7" s="1"/>
  <c r="J63" i="7"/>
  <c r="BA60" i="1"/>
  <c r="BA55" i="1"/>
  <c r="BC51" i="1"/>
  <c r="BC62" i="1" s="1"/>
  <c r="BD77" i="2"/>
  <c r="AZ121" i="1"/>
  <c r="U62" i="7" s="1"/>
  <c r="S62" i="7"/>
  <c r="AZ99" i="1"/>
  <c r="R62" i="7" s="1"/>
  <c r="AZ110" i="1"/>
  <c r="T62" i="7" s="1"/>
  <c r="BF97" i="1"/>
  <c r="BF108" i="1"/>
  <c r="BF119" i="1"/>
  <c r="BB106" i="1"/>
  <c r="BB95" i="1"/>
  <c r="BB117" i="1"/>
  <c r="BG84" i="3"/>
  <c r="BG96" i="3" s="1"/>
  <c r="BG23" i="3"/>
  <c r="M63" i="7"/>
  <c r="BL109" i="1"/>
  <c r="BL120" i="1"/>
  <c r="BL98" i="1"/>
  <c r="BI7" i="3"/>
  <c r="BI10" i="3" s="1"/>
  <c r="BH13" i="3"/>
  <c r="BH15" i="3" s="1"/>
  <c r="BH35" i="3" s="1"/>
  <c r="BH79" i="2"/>
  <c r="BG53" i="1"/>
  <c r="BG64" i="1" s="1"/>
  <c r="BC107" i="1"/>
  <c r="BC96" i="1"/>
  <c r="BC118" i="1"/>
  <c r="BA71" i="1"/>
  <c r="BA82" i="1" s="1"/>
  <c r="BB82" i="2"/>
  <c r="BB23" i="2"/>
  <c r="BA105" i="1"/>
  <c r="BA94" i="1"/>
  <c r="BA116" i="1"/>
  <c r="BC7" i="1"/>
  <c r="BD10" i="2"/>
  <c r="BC10" i="1" s="1"/>
  <c r="BC58" i="11" s="1"/>
  <c r="BD9" i="2"/>
  <c r="BC9" i="1" s="1"/>
  <c r="BC44" i="11" s="1"/>
  <c r="BC76" i="2"/>
  <c r="BB50" i="1"/>
  <c r="BB61" i="1" s="1"/>
  <c r="BE78" i="2"/>
  <c r="BD52" i="1"/>
  <c r="BD63" i="1" s="1"/>
  <c r="BN80" i="2"/>
  <c r="BM54" i="1"/>
  <c r="BM65" i="1" s="1"/>
  <c r="BO40" i="2" l="1"/>
  <c r="BT40" i="3"/>
  <c r="BT58" i="3" s="1"/>
  <c r="BT82" i="3" s="1"/>
  <c r="BT28" i="3" s="1"/>
  <c r="BT11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5" i="1"/>
  <c r="BG86" i="1" s="1"/>
  <c r="BG30" i="3"/>
  <c r="BG108" i="3" s="1"/>
  <c r="BG113" i="3"/>
  <c r="N63" i="7"/>
  <c r="BA66" i="1"/>
  <c r="O63" i="7" s="1"/>
  <c r="BN28" i="2"/>
  <c r="BM76" i="1"/>
  <c r="BM87" i="1" s="1"/>
  <c r="BC24" i="2"/>
  <c r="BB72" i="1"/>
  <c r="BB83" i="1" s="1"/>
  <c r="BC11" i="1"/>
  <c r="BC22" i="11" s="1"/>
  <c r="BB123" i="2"/>
  <c r="BB111" i="2"/>
  <c r="BB30" i="2"/>
  <c r="BA23" i="1"/>
  <c r="BK38" i="3"/>
  <c r="BK56" i="3" s="1"/>
  <c r="BK80" i="3" s="1"/>
  <c r="BK26" i="3" s="1"/>
  <c r="BK116" i="3" s="1"/>
  <c r="BH53" i="3"/>
  <c r="BH42" i="3"/>
  <c r="BI46" i="3" s="1"/>
  <c r="BJ37" i="3"/>
  <c r="BJ55" i="3" s="1"/>
  <c r="BJ79" i="3" s="1"/>
  <c r="BJ25" i="3" s="1"/>
  <c r="BJ115" i="3" s="1"/>
  <c r="BI36" i="3"/>
  <c r="BI54" i="3" s="1"/>
  <c r="BI78" i="3" s="1"/>
  <c r="BI24" i="3" s="1"/>
  <c r="BI114" i="3" s="1"/>
  <c r="BA77" i="1"/>
  <c r="BB94" i="2"/>
  <c r="BD25" i="2"/>
  <c r="BC73" i="1"/>
  <c r="BC84" i="1" s="1"/>
  <c r="BC51" i="2"/>
  <c r="BE37" i="2"/>
  <c r="BB34" i="1"/>
  <c r="BD36" i="2"/>
  <c r="BF38" i="2"/>
  <c r="BI39" i="2"/>
  <c r="BI39" i="3"/>
  <c r="BC42" i="2"/>
  <c r="BE26" i="2"/>
  <c r="BD74" i="1"/>
  <c r="BD85" i="1" s="1"/>
  <c r="E64" i="7" l="1"/>
  <c r="BC38" i="11"/>
  <c r="BB14" i="1"/>
  <c r="H64" i="7" s="1"/>
  <c r="BD13" i="2"/>
  <c r="BH47" i="3"/>
  <c r="BI57" i="3"/>
  <c r="BI81" i="3" s="1"/>
  <c r="BI27" i="3" s="1"/>
  <c r="BI117" i="3" s="1"/>
  <c r="BI9" i="3"/>
  <c r="BI11" i="3" s="1"/>
  <c r="BG120" i="3"/>
  <c r="BI55" i="2"/>
  <c r="BH38" i="1"/>
  <c r="I64" i="7"/>
  <c r="BB40" i="1"/>
  <c r="BB43" i="1" s="1"/>
  <c r="BE9" i="2"/>
  <c r="BD9" i="1" s="1"/>
  <c r="BD44" i="11" s="1"/>
  <c r="BE10" i="2"/>
  <c r="BD10" i="1" s="1"/>
  <c r="BD58" i="11" s="1"/>
  <c r="BD7" i="1"/>
  <c r="BA88" i="1"/>
  <c r="P63" i="7" s="1"/>
  <c r="Q63" i="7"/>
  <c r="BD44" i="2"/>
  <c r="BC42" i="1" s="1"/>
  <c r="C65" i="7" s="1"/>
  <c r="BF54" i="2"/>
  <c r="BE37" i="1"/>
  <c r="BE53" i="2"/>
  <c r="BD36" i="1"/>
  <c r="BH60" i="3"/>
  <c r="BH72" i="3" s="1"/>
  <c r="BH77" i="3"/>
  <c r="BA104" i="1"/>
  <c r="BA93" i="1"/>
  <c r="BA115" i="1"/>
  <c r="BA29" i="1"/>
  <c r="L65" i="7"/>
  <c r="BG27" i="1"/>
  <c r="BH127" i="2"/>
  <c r="BH115" i="2"/>
  <c r="BE114" i="2"/>
  <c r="BD26" i="1"/>
  <c r="BE126" i="2"/>
  <c r="BO56" i="2"/>
  <c r="BN39" i="1"/>
  <c r="BC35" i="1"/>
  <c r="BD52" i="2"/>
  <c r="BB24" i="1"/>
  <c r="BC124" i="2"/>
  <c r="BC112" i="2"/>
  <c r="BC45" i="2"/>
  <c r="BC75" i="2"/>
  <c r="BB49" i="1"/>
  <c r="BC58" i="2"/>
  <c r="BC70" i="2" s="1"/>
  <c r="BD125" i="2"/>
  <c r="BC25" i="1"/>
  <c r="BD113" i="2"/>
  <c r="BB106" i="2"/>
  <c r="BB130" i="2"/>
  <c r="BB118" i="2"/>
  <c r="BN116" i="2"/>
  <c r="BM28" i="1"/>
  <c r="BN128" i="2"/>
  <c r="BD56" i="11" l="1"/>
  <c r="BD57" i="11"/>
  <c r="BD54" i="11"/>
  <c r="BD53" i="11"/>
  <c r="BD55" i="11"/>
  <c r="BC42" i="11"/>
  <c r="BC43" i="11"/>
  <c r="BC41" i="11"/>
  <c r="BC40" i="11"/>
  <c r="BD15" i="2"/>
  <c r="BC13" i="1"/>
  <c r="BB44" i="1"/>
  <c r="K64" i="7" s="1"/>
  <c r="J64" i="7"/>
  <c r="BD96" i="1"/>
  <c r="BD107" i="1"/>
  <c r="BD118" i="1"/>
  <c r="BC106" i="1"/>
  <c r="BC117" i="1"/>
  <c r="BC95" i="1"/>
  <c r="BB71" i="1"/>
  <c r="BB82" i="1" s="1"/>
  <c r="BC23" i="2"/>
  <c r="BC82" i="2"/>
  <c r="BB94" i="1"/>
  <c r="BB116" i="1"/>
  <c r="BB105" i="1"/>
  <c r="BE11" i="2"/>
  <c r="BI79" i="2"/>
  <c r="BH53" i="1"/>
  <c r="BH64" i="1" s="1"/>
  <c r="BB60" i="1"/>
  <c r="BB55" i="1"/>
  <c r="BN54" i="1"/>
  <c r="BN65" i="1" s="1"/>
  <c r="BO80" i="2"/>
  <c r="BD51" i="1"/>
  <c r="BD62" i="1" s="1"/>
  <c r="BE77" i="2"/>
  <c r="BD11" i="1"/>
  <c r="BD22" i="11" s="1"/>
  <c r="M64" i="7"/>
  <c r="BI13" i="3"/>
  <c r="BI15" i="3" s="1"/>
  <c r="BI35" i="3" s="1"/>
  <c r="BJ7" i="3"/>
  <c r="BG108" i="1"/>
  <c r="BG97" i="1"/>
  <c r="BG119" i="1"/>
  <c r="BF78" i="2"/>
  <c r="BE52" i="1"/>
  <c r="BE63" i="1" s="1"/>
  <c r="BM98" i="1"/>
  <c r="BM109" i="1"/>
  <c r="BM120" i="1"/>
  <c r="BD76" i="2"/>
  <c r="BC50" i="1"/>
  <c r="BC61" i="1" s="1"/>
  <c r="BA121" i="1"/>
  <c r="U63" i="7" s="1"/>
  <c r="BA110" i="1"/>
  <c r="T63" i="7" s="1"/>
  <c r="BA99" i="1"/>
  <c r="R63" i="7" s="1"/>
  <c r="S63" i="7"/>
  <c r="BH84" i="3"/>
  <c r="BH96" i="3" s="1"/>
  <c r="BH23" i="3"/>
  <c r="BU40" i="3" l="1"/>
  <c r="BU58" i="3" s="1"/>
  <c r="BU82" i="3" s="1"/>
  <c r="BU28" i="3" s="1"/>
  <c r="BU118" i="3" s="1"/>
  <c r="F65" i="7"/>
  <c r="BC12" i="1"/>
  <c r="G65" i="7" s="1"/>
  <c r="BC15" i="1"/>
  <c r="BD35" i="2"/>
  <c r="BH113" i="3"/>
  <c r="BH30" i="3"/>
  <c r="BH108" i="3" s="1"/>
  <c r="L66" i="7"/>
  <c r="BC123" i="2"/>
  <c r="BC111" i="2"/>
  <c r="BB23" i="1"/>
  <c r="BC30" i="2"/>
  <c r="BI53" i="3"/>
  <c r="BJ36" i="3"/>
  <c r="BJ54" i="3" s="1"/>
  <c r="BJ78" i="3" s="1"/>
  <c r="BJ24" i="3" s="1"/>
  <c r="BJ114" i="3" s="1"/>
  <c r="BK37" i="3"/>
  <c r="BK55" i="3" s="1"/>
  <c r="BK79" i="3" s="1"/>
  <c r="BK25" i="3" s="1"/>
  <c r="BK115" i="3" s="1"/>
  <c r="BI42" i="3"/>
  <c r="BL38" i="3"/>
  <c r="BE25" i="2"/>
  <c r="BD73" i="1"/>
  <c r="BD84" i="1" s="1"/>
  <c r="N64" i="7"/>
  <c r="BB66" i="1"/>
  <c r="O64" i="7" s="1"/>
  <c r="BI27" i="2"/>
  <c r="BH75" i="1"/>
  <c r="BH86" i="1" s="1"/>
  <c r="BF7" i="2"/>
  <c r="BE13" i="2"/>
  <c r="BE74" i="1"/>
  <c r="BE85" i="1" s="1"/>
  <c r="BF26" i="2"/>
  <c r="BJ10" i="3"/>
  <c r="BC72" i="1"/>
  <c r="BC83" i="1" s="1"/>
  <c r="BD24" i="2"/>
  <c r="BO28" i="2"/>
  <c r="BN76" i="1"/>
  <c r="BN87" i="1" s="1"/>
  <c r="BC94" i="2"/>
  <c r="BB77" i="1"/>
  <c r="BP40" i="2" l="1"/>
  <c r="BD38" i="11"/>
  <c r="BE36" i="2"/>
  <c r="BG38" i="2"/>
  <c r="BF37" i="2"/>
  <c r="BD42" i="2"/>
  <c r="BJ39" i="2"/>
  <c r="BD51" i="2"/>
  <c r="BJ39" i="3"/>
  <c r="BC34" i="1"/>
  <c r="E65" i="7"/>
  <c r="BC14" i="1"/>
  <c r="H65" i="7" s="1"/>
  <c r="BE15" i="2"/>
  <c r="BE35" i="2" s="1"/>
  <c r="BD13" i="1"/>
  <c r="BI47" i="3"/>
  <c r="BJ46" i="3"/>
  <c r="BB88" i="1"/>
  <c r="P64" i="7" s="1"/>
  <c r="Q64" i="7"/>
  <c r="BO128" i="2"/>
  <c r="BO116" i="2"/>
  <c r="BN28" i="1"/>
  <c r="BF9" i="2"/>
  <c r="BE9" i="1" s="1"/>
  <c r="BE44" i="11" s="1"/>
  <c r="BF10" i="2"/>
  <c r="BE10" i="1" s="1"/>
  <c r="BE58" i="11" s="1"/>
  <c r="BE7" i="1"/>
  <c r="BI127" i="2"/>
  <c r="BH27" i="1"/>
  <c r="BI115" i="2"/>
  <c r="BB93" i="1"/>
  <c r="BB104" i="1"/>
  <c r="BB115" i="1"/>
  <c r="BB29" i="1"/>
  <c r="BC130" i="2"/>
  <c r="BC106" i="2"/>
  <c r="BC118" i="2"/>
  <c r="BD124" i="2"/>
  <c r="BC24" i="1"/>
  <c r="BD112" i="2"/>
  <c r="BE26" i="1"/>
  <c r="BF114" i="2"/>
  <c r="BF126" i="2"/>
  <c r="BH120" i="3"/>
  <c r="BL56" i="3"/>
  <c r="BL80" i="3" s="1"/>
  <c r="BL26" i="3" s="1"/>
  <c r="BL116" i="3" s="1"/>
  <c r="BE125" i="2"/>
  <c r="BD25" i="1"/>
  <c r="BE113" i="2"/>
  <c r="BI60" i="3"/>
  <c r="BI72" i="3" s="1"/>
  <c r="BI77" i="3"/>
  <c r="BQ40" i="2" l="1"/>
  <c r="BE54" i="11"/>
  <c r="BE57" i="11"/>
  <c r="BE53" i="11"/>
  <c r="BE56" i="11"/>
  <c r="BE55" i="11"/>
  <c r="BD42" i="11"/>
  <c r="BD43" i="11"/>
  <c r="BD41" i="11"/>
  <c r="BD40" i="11"/>
  <c r="BD15" i="1"/>
  <c r="BC40" i="1"/>
  <c r="I65" i="7"/>
  <c r="BE44" i="2"/>
  <c r="BD42" i="1" s="1"/>
  <c r="C66" i="7" s="1"/>
  <c r="BD45" i="2"/>
  <c r="BJ9" i="3"/>
  <c r="BJ11" i="3" s="1"/>
  <c r="BJ13" i="3" s="1"/>
  <c r="BJ15" i="3" s="1"/>
  <c r="BJ35" i="3" s="1"/>
  <c r="BJ57" i="3"/>
  <c r="BJ81" i="3" s="1"/>
  <c r="BJ27" i="3" s="1"/>
  <c r="BJ117" i="3" s="1"/>
  <c r="BE36" i="1"/>
  <c r="BF53" i="2"/>
  <c r="BD58" i="2"/>
  <c r="BD70" i="2" s="1"/>
  <c r="BD75" i="2"/>
  <c r="BC49" i="1"/>
  <c r="BG54" i="2"/>
  <c r="BF37" i="1"/>
  <c r="F66" i="7"/>
  <c r="BD12" i="1"/>
  <c r="G66" i="7" s="1"/>
  <c r="BO39" i="1"/>
  <c r="BP56" i="2"/>
  <c r="BI38" i="1"/>
  <c r="BJ55" i="2"/>
  <c r="BD35" i="1"/>
  <c r="BE52" i="2"/>
  <c r="BE96" i="1"/>
  <c r="BE107" i="1"/>
  <c r="BE118" i="1"/>
  <c r="BI23" i="3"/>
  <c r="BI84" i="3"/>
  <c r="BI96" i="3" s="1"/>
  <c r="BG37" i="2"/>
  <c r="BF36" i="2"/>
  <c r="BE51" i="2"/>
  <c r="BD34" i="1"/>
  <c r="BE42" i="2"/>
  <c r="BH38" i="2"/>
  <c r="BK39" i="3"/>
  <c r="BK39" i="2"/>
  <c r="BC94" i="1"/>
  <c r="BC105" i="1"/>
  <c r="BC116" i="1"/>
  <c r="BF11" i="2"/>
  <c r="BN120" i="1"/>
  <c r="BN98" i="1"/>
  <c r="BN109" i="1"/>
  <c r="BD117" i="1"/>
  <c r="BD95" i="1"/>
  <c r="BD106" i="1"/>
  <c r="BH108" i="1"/>
  <c r="BH97" i="1"/>
  <c r="BH119" i="1"/>
  <c r="BB121" i="1"/>
  <c r="U64" i="7" s="1"/>
  <c r="BB99" i="1"/>
  <c r="R64" i="7" s="1"/>
  <c r="BB110" i="1"/>
  <c r="T64" i="7" s="1"/>
  <c r="S64" i="7"/>
  <c r="BE11" i="1"/>
  <c r="BE22" i="11" s="1"/>
  <c r="BK36" i="3" l="1"/>
  <c r="BK54" i="3" s="1"/>
  <c r="BK78" i="3" s="1"/>
  <c r="BK24" i="3" s="1"/>
  <c r="BK114" i="3" s="1"/>
  <c r="BV40" i="3"/>
  <c r="BV58" i="3" s="1"/>
  <c r="BV82" i="3" s="1"/>
  <c r="BV28" i="3" s="1"/>
  <c r="BV118" i="3" s="1"/>
  <c r="E66" i="7"/>
  <c r="BE38" i="11"/>
  <c r="BL37" i="3"/>
  <c r="BL55" i="3" s="1"/>
  <c r="BL79" i="3" s="1"/>
  <c r="BL25" i="3" s="1"/>
  <c r="BL115" i="3" s="1"/>
  <c r="BM38" i="3"/>
  <c r="BJ53" i="3"/>
  <c r="BJ77" i="3" s="1"/>
  <c r="BJ42" i="3"/>
  <c r="BJ47" i="3" s="1"/>
  <c r="BK7" i="3"/>
  <c r="BK10" i="3" s="1"/>
  <c r="BD14" i="1"/>
  <c r="H66" i="7" s="1"/>
  <c r="BG78" i="2"/>
  <c r="BF52" i="1"/>
  <c r="BF63" i="1" s="1"/>
  <c r="BF77" i="2"/>
  <c r="BE51" i="1"/>
  <c r="BE62" i="1" s="1"/>
  <c r="BI53" i="1"/>
  <c r="BI64" i="1" s="1"/>
  <c r="BJ79" i="2"/>
  <c r="BC60" i="1"/>
  <c r="BC55" i="1"/>
  <c r="BC71" i="1"/>
  <c r="BC82" i="1" s="1"/>
  <c r="BD23" i="2"/>
  <c r="BD82" i="2"/>
  <c r="BD50" i="1"/>
  <c r="BD61" i="1" s="1"/>
  <c r="BE76" i="2"/>
  <c r="BP80" i="2"/>
  <c r="BO54" i="1"/>
  <c r="BO65" i="1" s="1"/>
  <c r="BC43" i="1"/>
  <c r="M65" i="7"/>
  <c r="BJ38" i="1"/>
  <c r="BK55" i="2"/>
  <c r="BK57" i="3"/>
  <c r="BK81" i="3" s="1"/>
  <c r="BK27" i="3" s="1"/>
  <c r="BK117" i="3" s="1"/>
  <c r="BD40" i="1"/>
  <c r="I66" i="7"/>
  <c r="BF13" i="2"/>
  <c r="BG7" i="2"/>
  <c r="BP39" i="1"/>
  <c r="BQ56" i="2"/>
  <c r="BD49" i="1"/>
  <c r="BE75" i="2"/>
  <c r="BE58" i="2"/>
  <c r="BE70" i="2" s="1"/>
  <c r="BI113" i="3"/>
  <c r="BI30" i="3"/>
  <c r="BI108" i="3" s="1"/>
  <c r="BM56" i="3"/>
  <c r="BM80" i="3" s="1"/>
  <c r="BM26" i="3" s="1"/>
  <c r="BM116" i="3" s="1"/>
  <c r="L67" i="7"/>
  <c r="BF44" i="2"/>
  <c r="BE42" i="1" s="1"/>
  <c r="C67" i="7" s="1"/>
  <c r="BF36" i="1"/>
  <c r="BG53" i="2"/>
  <c r="BE45" i="2"/>
  <c r="BH54" i="2"/>
  <c r="BG37" i="1"/>
  <c r="BF52" i="2"/>
  <c r="BE35" i="1"/>
  <c r="BE43" i="11" l="1"/>
  <c r="BE42" i="11"/>
  <c r="BE41" i="11"/>
  <c r="BE40" i="11"/>
  <c r="BJ60" i="3"/>
  <c r="BJ72" i="3" s="1"/>
  <c r="BK46" i="3"/>
  <c r="BK9" i="3"/>
  <c r="BK11" i="3" s="1"/>
  <c r="BK13" i="3" s="1"/>
  <c r="BK15" i="3" s="1"/>
  <c r="BK35" i="3" s="1"/>
  <c r="J65" i="7"/>
  <c r="BC44" i="1"/>
  <c r="K65" i="7" s="1"/>
  <c r="BC66" i="1"/>
  <c r="O65" i="7" s="1"/>
  <c r="N65" i="7"/>
  <c r="BD94" i="2"/>
  <c r="BC77" i="1"/>
  <c r="BE73" i="1"/>
  <c r="BE84" i="1" s="1"/>
  <c r="BF25" i="2"/>
  <c r="BP28" i="2"/>
  <c r="BO76" i="1"/>
  <c r="BO87" i="1" s="1"/>
  <c r="BD111" i="2"/>
  <c r="BC23" i="1"/>
  <c r="BD30" i="2"/>
  <c r="BD123" i="2"/>
  <c r="BI75" i="1"/>
  <c r="BI86" i="1" s="1"/>
  <c r="BJ27" i="2"/>
  <c r="BF15" i="2"/>
  <c r="BE15" i="1" s="1"/>
  <c r="BE13" i="1"/>
  <c r="BD72" i="1"/>
  <c r="BD83" i="1" s="1"/>
  <c r="BE24" i="2"/>
  <c r="BG26" i="2"/>
  <c r="BF74" i="1"/>
  <c r="BF85" i="1" s="1"/>
  <c r="BI120" i="3"/>
  <c r="M66" i="7"/>
  <c r="BP54" i="1"/>
  <c r="BP65" i="1" s="1"/>
  <c r="BQ80" i="2"/>
  <c r="BG10" i="2"/>
  <c r="BF10" i="1" s="1"/>
  <c r="BF58" i="11" s="1"/>
  <c r="BF7" i="1"/>
  <c r="BG9" i="2"/>
  <c r="BF9" i="1" s="1"/>
  <c r="BF44" i="11" s="1"/>
  <c r="BJ23" i="3"/>
  <c r="BJ84" i="3"/>
  <c r="BF76" i="2"/>
  <c r="BE50" i="1"/>
  <c r="BE61" i="1" s="1"/>
  <c r="BG77" i="2"/>
  <c r="BF51" i="1"/>
  <c r="BF62" i="1" s="1"/>
  <c r="BD43" i="1"/>
  <c r="BK79" i="2"/>
  <c r="BJ53" i="1"/>
  <c r="BJ64" i="1" s="1"/>
  <c r="BH78" i="2"/>
  <c r="BG52" i="1"/>
  <c r="BG63" i="1" s="1"/>
  <c r="BD55" i="1"/>
  <c r="BD60" i="1"/>
  <c r="BE23" i="2"/>
  <c r="BD71" i="1"/>
  <c r="BD82" i="1" s="1"/>
  <c r="BE82" i="2"/>
  <c r="BW40" i="3" l="1"/>
  <c r="BW58" i="3" s="1"/>
  <c r="BW82" i="3" s="1"/>
  <c r="BW28" i="3" s="1"/>
  <c r="BW118" i="3" s="1"/>
  <c r="BJ96" i="3"/>
  <c r="BF54" i="11"/>
  <c r="BF57" i="11"/>
  <c r="BF53" i="11"/>
  <c r="BF56" i="11"/>
  <c r="BF55" i="11"/>
  <c r="BF38" i="11"/>
  <c r="BF42" i="11" s="1"/>
  <c r="BL7" i="3"/>
  <c r="BL10" i="3" s="1"/>
  <c r="BF35" i="2"/>
  <c r="BE112" i="2"/>
  <c r="BD24" i="1"/>
  <c r="BE124" i="2"/>
  <c r="BI27" i="1"/>
  <c r="BJ127" i="2"/>
  <c r="BJ115" i="2"/>
  <c r="BC29" i="1"/>
  <c r="BC93" i="1"/>
  <c r="BC115" i="1"/>
  <c r="BC104" i="1"/>
  <c r="BE25" i="1"/>
  <c r="BF125" i="2"/>
  <c r="BF113" i="2"/>
  <c r="F67" i="7"/>
  <c r="BE12" i="1"/>
  <c r="G67" i="7" s="1"/>
  <c r="BC88" i="1"/>
  <c r="P65" i="7" s="1"/>
  <c r="Q65" i="7"/>
  <c r="BG126" i="2"/>
  <c r="BG114" i="2"/>
  <c r="BF26" i="1"/>
  <c r="BD106" i="2"/>
  <c r="BD118" i="2"/>
  <c r="BD130" i="2"/>
  <c r="BP128" i="2"/>
  <c r="BO28" i="1"/>
  <c r="BP116" i="2"/>
  <c r="BJ113" i="3"/>
  <c r="BJ30" i="3"/>
  <c r="BJ108" i="3" s="1"/>
  <c r="BD66" i="1"/>
  <c r="O66" i="7" s="1"/>
  <c r="N66" i="7"/>
  <c r="BK27" i="2"/>
  <c r="BJ75" i="1"/>
  <c r="BJ86" i="1" s="1"/>
  <c r="BQ28" i="2"/>
  <c r="BP76" i="1"/>
  <c r="BP87" i="1" s="1"/>
  <c r="BE14" i="1"/>
  <c r="H67" i="7" s="1"/>
  <c r="E67" i="7"/>
  <c r="BE72" i="1"/>
  <c r="BE83" i="1" s="1"/>
  <c r="BF24" i="2"/>
  <c r="BG11" i="2"/>
  <c r="BE123" i="2"/>
  <c r="BE111" i="2"/>
  <c r="BE30" i="2"/>
  <c r="BD23" i="1"/>
  <c r="J66" i="7"/>
  <c r="BD44" i="1"/>
  <c r="K66" i="7" s="1"/>
  <c r="BF73" i="1"/>
  <c r="BF84" i="1" s="1"/>
  <c r="BG25" i="2"/>
  <c r="BE94" i="2"/>
  <c r="BD77" i="1"/>
  <c r="BG74" i="1"/>
  <c r="BG85" i="1" s="1"/>
  <c r="BH26" i="2"/>
  <c r="BK42" i="3"/>
  <c r="BK47" i="3" s="1"/>
  <c r="BL36" i="3"/>
  <c r="BL54" i="3" s="1"/>
  <c r="BL78" i="3" s="1"/>
  <c r="BL24" i="3" s="1"/>
  <c r="BL114" i="3" s="1"/>
  <c r="BK53" i="3"/>
  <c r="BM37" i="3"/>
  <c r="BM55" i="3" s="1"/>
  <c r="BM79" i="3" s="1"/>
  <c r="BM25" i="3" s="1"/>
  <c r="BM115" i="3" s="1"/>
  <c r="BN38" i="3"/>
  <c r="BN56" i="3" s="1"/>
  <c r="BN80" i="3" s="1"/>
  <c r="BN26" i="3" s="1"/>
  <c r="BN116" i="3" s="1"/>
  <c r="BF11" i="1"/>
  <c r="BF22" i="11" s="1"/>
  <c r="BE34" i="1" l="1"/>
  <c r="I67" i="7" s="1"/>
  <c r="BR40" i="2"/>
  <c r="BQ39" i="1" s="1"/>
  <c r="BF40" i="11"/>
  <c r="BF43" i="11"/>
  <c r="BF41" i="11"/>
  <c r="BL39" i="2"/>
  <c r="BL55" i="2" s="1"/>
  <c r="BF51" i="2"/>
  <c r="BE49" i="1" s="1"/>
  <c r="BL39" i="3"/>
  <c r="BL9" i="3" s="1"/>
  <c r="BL11" i="3" s="1"/>
  <c r="BG36" i="2"/>
  <c r="BG52" i="2" s="1"/>
  <c r="BI38" i="2"/>
  <c r="BI54" i="2" s="1"/>
  <c r="BF42" i="2"/>
  <c r="BF45" i="2" s="1"/>
  <c r="BH37" i="2"/>
  <c r="BH53" i="2" s="1"/>
  <c r="BF96" i="1"/>
  <c r="BF118" i="1"/>
  <c r="BF107" i="1"/>
  <c r="G32" i="9"/>
  <c r="BI119" i="1"/>
  <c r="BI97" i="1"/>
  <c r="BI108" i="1"/>
  <c r="BE106" i="1"/>
  <c r="BE117" i="1"/>
  <c r="BE95" i="1"/>
  <c r="BC121" i="1"/>
  <c r="U65" i="7" s="1"/>
  <c r="BC99" i="1"/>
  <c r="R65" i="7" s="1"/>
  <c r="BC110" i="1"/>
  <c r="T65" i="7" s="1"/>
  <c r="S65" i="7"/>
  <c r="BD105" i="1"/>
  <c r="BD94" i="1"/>
  <c r="BD116" i="1"/>
  <c r="BO109" i="1"/>
  <c r="BO98" i="1"/>
  <c r="BO120" i="1"/>
  <c r="BF124" i="2"/>
  <c r="BE24" i="1"/>
  <c r="BF112" i="2"/>
  <c r="Q66" i="7"/>
  <c r="BD88" i="1"/>
  <c r="P66" i="7" s="1"/>
  <c r="L68" i="7"/>
  <c r="BL46" i="3"/>
  <c r="BJ120" i="3"/>
  <c r="BK60" i="3"/>
  <c r="BK72" i="3" s="1"/>
  <c r="BK77" i="3"/>
  <c r="BE118" i="2"/>
  <c r="BE130" i="2"/>
  <c r="BE106" i="2"/>
  <c r="BH114" i="2"/>
  <c r="BG26" i="1"/>
  <c r="BH126" i="2"/>
  <c r="BG113" i="2"/>
  <c r="BG125" i="2"/>
  <c r="BF25" i="1"/>
  <c r="BD93" i="1"/>
  <c r="BD104" i="1"/>
  <c r="BD29" i="1"/>
  <c r="BD115" i="1"/>
  <c r="BG13" i="2"/>
  <c r="BH7" i="2"/>
  <c r="BP28" i="1"/>
  <c r="BQ116" i="2"/>
  <c r="BQ128" i="2"/>
  <c r="BK115" i="2"/>
  <c r="BJ27" i="1"/>
  <c r="BK127" i="2"/>
  <c r="BF75" i="2" l="1"/>
  <c r="BE40" i="1"/>
  <c r="BH37" i="1"/>
  <c r="BG36" i="1"/>
  <c r="BF35" i="1"/>
  <c r="BF58" i="2"/>
  <c r="BF70" i="2" s="1"/>
  <c r="BR56" i="2"/>
  <c r="BR80" i="2" s="1"/>
  <c r="BK38" i="1"/>
  <c r="BL57" i="3"/>
  <c r="BL81" i="3" s="1"/>
  <c r="BL27" i="3" s="1"/>
  <c r="BL117" i="3" s="1"/>
  <c r="BG44" i="2"/>
  <c r="BF42" i="1" s="1"/>
  <c r="C68" i="7" s="1"/>
  <c r="BG15" i="2"/>
  <c r="BG35" i="2" s="1"/>
  <c r="BF13" i="1"/>
  <c r="BH52" i="1"/>
  <c r="BI78" i="2"/>
  <c r="BF117" i="1"/>
  <c r="BF106" i="1"/>
  <c r="BF95" i="1"/>
  <c r="BL79" i="2"/>
  <c r="BP109" i="1"/>
  <c r="BP120" i="1"/>
  <c r="BP98" i="1"/>
  <c r="BD110" i="1"/>
  <c r="T66" i="7" s="1"/>
  <c r="S66" i="7"/>
  <c r="BD121" i="1"/>
  <c r="U66" i="7" s="1"/>
  <c r="BD99" i="1"/>
  <c r="R66" i="7" s="1"/>
  <c r="BE55" i="1"/>
  <c r="BE60" i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71" i="1"/>
  <c r="BE82" i="1" s="1"/>
  <c r="BF82" i="2"/>
  <c r="BF23" i="2"/>
  <c r="BE94" i="1"/>
  <c r="BE105" i="1"/>
  <c r="BE116" i="1"/>
  <c r="BG96" i="1"/>
  <c r="BG118" i="1"/>
  <c r="BG107" i="1"/>
  <c r="M67" i="7"/>
  <c r="BG76" i="2"/>
  <c r="BF50" i="1"/>
  <c r="BJ97" i="1"/>
  <c r="BJ119" i="1"/>
  <c r="BJ108" i="1"/>
  <c r="BK84" i="3"/>
  <c r="BK96" i="3" s="1"/>
  <c r="BK23" i="3"/>
  <c r="BE43" i="1"/>
  <c r="BG51" i="1"/>
  <c r="BH77" i="2"/>
  <c r="BS40" i="2" l="1"/>
  <c r="BX40" i="3"/>
  <c r="BX58" i="3" s="1"/>
  <c r="BX82" i="3" s="1"/>
  <c r="BX28" i="3" s="1"/>
  <c r="BX118" i="3" s="1"/>
  <c r="BG55" i="11"/>
  <c r="BG54" i="11"/>
  <c r="BG57" i="11"/>
  <c r="BG53" i="11"/>
  <c r="BG56" i="11"/>
  <c r="BH63" i="1"/>
  <c r="BG62" i="1"/>
  <c r="BF61" i="1"/>
  <c r="BF15" i="1"/>
  <c r="BQ54" i="1"/>
  <c r="BQ65" i="1" s="1"/>
  <c r="BK53" i="1"/>
  <c r="BK64" i="1" s="1"/>
  <c r="F68" i="7"/>
  <c r="BF12" i="1"/>
  <c r="G68" i="7" s="1"/>
  <c r="BG11" i="1"/>
  <c r="BG22" i="11" s="1"/>
  <c r="BH11" i="2"/>
  <c r="BH13" i="2" s="1"/>
  <c r="BG42" i="2"/>
  <c r="BH44" i="2" s="1"/>
  <c r="BG42" i="1" s="1"/>
  <c r="C69" i="7" s="1"/>
  <c r="BH36" i="2"/>
  <c r="BG51" i="2"/>
  <c r="BF34" i="1"/>
  <c r="BI37" i="2"/>
  <c r="BM39" i="2"/>
  <c r="BJ38" i="2"/>
  <c r="BM39" i="3"/>
  <c r="BF123" i="2"/>
  <c r="BE23" i="1"/>
  <c r="BF111" i="2"/>
  <c r="BF30" i="2"/>
  <c r="BR28" i="2"/>
  <c r="BQ76" i="1"/>
  <c r="BE66" i="1"/>
  <c r="O67" i="7" s="1"/>
  <c r="N67" i="7"/>
  <c r="BK75" i="1"/>
  <c r="BL27" i="2"/>
  <c r="BG73" i="1"/>
  <c r="BG84" i="1" s="1"/>
  <c r="BH25" i="2"/>
  <c r="J67" i="7"/>
  <c r="BE44" i="1"/>
  <c r="K67" i="7" s="1"/>
  <c r="BF94" i="2"/>
  <c r="BE77" i="1"/>
  <c r="BI26" i="2"/>
  <c r="BH74" i="1"/>
  <c r="BH85" i="1" s="1"/>
  <c r="BK113" i="3"/>
  <c r="BK30" i="3"/>
  <c r="BK108" i="3" s="1"/>
  <c r="BG24" i="2"/>
  <c r="BF72" i="1"/>
  <c r="BF83" i="1" s="1"/>
  <c r="BN37" i="3"/>
  <c r="BN55" i="3" s="1"/>
  <c r="BN79" i="3" s="1"/>
  <c r="BN25" i="3" s="1"/>
  <c r="BN115" i="3" s="1"/>
  <c r="BM36" i="3"/>
  <c r="BM54" i="3" s="1"/>
  <c r="BM78" i="3" s="1"/>
  <c r="BM24" i="3" s="1"/>
  <c r="BM114" i="3" s="1"/>
  <c r="BL53" i="3"/>
  <c r="BL42" i="3"/>
  <c r="BL47" i="3" s="1"/>
  <c r="BO38" i="3"/>
  <c r="BO56" i="3" s="1"/>
  <c r="BO80" i="3" s="1"/>
  <c r="BO26" i="3" s="1"/>
  <c r="BO116" i="3" s="1"/>
  <c r="BF14" i="1" l="1"/>
  <c r="H68" i="7" s="1"/>
  <c r="BG38" i="11"/>
  <c r="BQ87" i="1"/>
  <c r="E68" i="7"/>
  <c r="BK86" i="1"/>
  <c r="BI7" i="2"/>
  <c r="BI10" i="2" s="1"/>
  <c r="BH10" i="1" s="1"/>
  <c r="BH58" i="11" s="1"/>
  <c r="BH15" i="2"/>
  <c r="BH35" i="2" s="1"/>
  <c r="BG13" i="1"/>
  <c r="F69" i="7" s="1"/>
  <c r="L69" i="7"/>
  <c r="BG45" i="2"/>
  <c r="BK120" i="3"/>
  <c r="BM57" i="3"/>
  <c r="BM81" i="3" s="1"/>
  <c r="BM27" i="3" s="1"/>
  <c r="BM117" i="3" s="1"/>
  <c r="BM9" i="3"/>
  <c r="BM11" i="3" s="1"/>
  <c r="BI53" i="2"/>
  <c r="BH36" i="1"/>
  <c r="BM55" i="2"/>
  <c r="BL38" i="1"/>
  <c r="BG35" i="1"/>
  <c r="BH52" i="2"/>
  <c r="BM46" i="3"/>
  <c r="BE88" i="1"/>
  <c r="P67" i="7" s="1"/>
  <c r="Q67" i="7"/>
  <c r="BL115" i="2"/>
  <c r="BL127" i="2"/>
  <c r="BK27" i="1"/>
  <c r="BE93" i="1"/>
  <c r="BE104" i="1"/>
  <c r="BE29" i="1"/>
  <c r="BE115" i="1"/>
  <c r="BJ54" i="2"/>
  <c r="BI37" i="1"/>
  <c r="I68" i="7"/>
  <c r="BF40" i="1"/>
  <c r="BF43" i="1" s="1"/>
  <c r="BG25" i="1"/>
  <c r="BH113" i="2"/>
  <c r="BH125" i="2"/>
  <c r="BF118" i="2"/>
  <c r="BF130" i="2"/>
  <c r="BF106" i="2"/>
  <c r="BL77" i="3"/>
  <c r="BL60" i="3"/>
  <c r="BL72" i="3" s="1"/>
  <c r="BG112" i="2"/>
  <c r="BF24" i="1"/>
  <c r="BG124" i="2"/>
  <c r="BI114" i="2"/>
  <c r="BH26" i="1"/>
  <c r="BI126" i="2"/>
  <c r="BR116" i="2"/>
  <c r="BQ28" i="1"/>
  <c r="BR128" i="2"/>
  <c r="BS56" i="2"/>
  <c r="BR39" i="1"/>
  <c r="BF49" i="1"/>
  <c r="BG58" i="2"/>
  <c r="BG70" i="2" s="1"/>
  <c r="BG75" i="2"/>
  <c r="BT40" i="2" l="1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4" i="1"/>
  <c r="K68" i="7" s="1"/>
  <c r="BH76" i="2"/>
  <c r="BG50" i="1"/>
  <c r="BG61" i="1" s="1"/>
  <c r="BG82" i="2"/>
  <c r="BF71" i="1"/>
  <c r="BF82" i="1" s="1"/>
  <c r="BG23" i="2"/>
  <c r="BR54" i="1"/>
  <c r="BR65" i="1" s="1"/>
  <c r="BS80" i="2"/>
  <c r="BF94" i="1"/>
  <c r="BF105" i="1"/>
  <c r="BF116" i="1"/>
  <c r="M68" i="7"/>
  <c r="BK97" i="1"/>
  <c r="BK108" i="1"/>
  <c r="BK119" i="1"/>
  <c r="BL23" i="3"/>
  <c r="BL84" i="3"/>
  <c r="BL96" i="3" s="1"/>
  <c r="BI52" i="1"/>
  <c r="BI63" i="1" s="1"/>
  <c r="BJ78" i="2"/>
  <c r="BM13" i="3"/>
  <c r="BM15" i="3" s="1"/>
  <c r="BM35" i="3" s="1"/>
  <c r="BN7" i="3"/>
  <c r="BH96" i="1"/>
  <c r="BH107" i="1"/>
  <c r="BH118" i="1"/>
  <c r="BE121" i="1"/>
  <c r="U67" i="7" s="1"/>
  <c r="S67" i="7"/>
  <c r="BE99" i="1"/>
  <c r="R67" i="7" s="1"/>
  <c r="BE110" i="1"/>
  <c r="T67" i="7" s="1"/>
  <c r="BG34" i="1"/>
  <c r="BH42" i="2"/>
  <c r="BH51" i="2"/>
  <c r="BJ37" i="2"/>
  <c r="BI36" i="2"/>
  <c r="BN39" i="2"/>
  <c r="BN39" i="3"/>
  <c r="BK38" i="2"/>
  <c r="BF55" i="1"/>
  <c r="BF60" i="1"/>
  <c r="BQ120" i="1"/>
  <c r="BQ109" i="1"/>
  <c r="BQ98" i="1"/>
  <c r="BG117" i="1"/>
  <c r="BG95" i="1"/>
  <c r="BG106" i="1"/>
  <c r="BM79" i="2"/>
  <c r="BL53" i="1"/>
  <c r="BL64" i="1" s="1"/>
  <c r="BH51" i="1"/>
  <c r="BH62" i="1" s="1"/>
  <c r="BI77" i="2"/>
  <c r="BY40" i="3" l="1"/>
  <c r="BY58" i="3" s="1"/>
  <c r="BY82" i="3" s="1"/>
  <c r="BY28" i="3" s="1"/>
  <c r="BY118" i="3" s="1"/>
  <c r="E69" i="7"/>
  <c r="BH38" i="11"/>
  <c r="BH42" i="11" s="1"/>
  <c r="BH11" i="1"/>
  <c r="BH22" i="11" s="1"/>
  <c r="BI11" i="2"/>
  <c r="BI13" i="2" s="1"/>
  <c r="BG14" i="1"/>
  <c r="H69" i="7" s="1"/>
  <c r="BK54" i="2"/>
  <c r="BJ37" i="1"/>
  <c r="BN9" i="3"/>
  <c r="BN57" i="3"/>
  <c r="BN81" i="3" s="1"/>
  <c r="BN27" i="3" s="1"/>
  <c r="BN117" i="3" s="1"/>
  <c r="BH58" i="2"/>
  <c r="BH70" i="2" s="1"/>
  <c r="BH75" i="2"/>
  <c r="BG49" i="1"/>
  <c r="BN10" i="3"/>
  <c r="BS28" i="2"/>
  <c r="BR76" i="1"/>
  <c r="BR87" i="1" s="1"/>
  <c r="BF77" i="1"/>
  <c r="Q68" i="7" s="1"/>
  <c r="BG94" i="2"/>
  <c r="BI25" i="2"/>
  <c r="BH73" i="1"/>
  <c r="BH84" i="1" s="1"/>
  <c r="BH24" i="2"/>
  <c r="BG72" i="1"/>
  <c r="BG83" i="1" s="1"/>
  <c r="BN55" i="2"/>
  <c r="BM38" i="1"/>
  <c r="BH45" i="2"/>
  <c r="BI44" i="2"/>
  <c r="BH42" i="1" s="1"/>
  <c r="C70" i="7" s="1"/>
  <c r="BP38" i="3"/>
  <c r="BM53" i="3"/>
  <c r="BO37" i="3"/>
  <c r="BO55" i="3" s="1"/>
  <c r="BO79" i="3" s="1"/>
  <c r="BO25" i="3" s="1"/>
  <c r="BO115" i="3" s="1"/>
  <c r="BN36" i="3"/>
  <c r="BN54" i="3" s="1"/>
  <c r="BN78" i="3" s="1"/>
  <c r="BN24" i="3" s="1"/>
  <c r="BN114" i="3" s="1"/>
  <c r="BM42" i="3"/>
  <c r="BN46" i="3" s="1"/>
  <c r="BL113" i="3"/>
  <c r="BL30" i="3"/>
  <c r="BL108" i="3" s="1"/>
  <c r="N68" i="7"/>
  <c r="BF66" i="1"/>
  <c r="O68" i="7" s="1"/>
  <c r="BJ53" i="2"/>
  <c r="BI36" i="1"/>
  <c r="BM27" i="2"/>
  <c r="BL75" i="1"/>
  <c r="BL86" i="1" s="1"/>
  <c r="BS39" i="1"/>
  <c r="BT56" i="2"/>
  <c r="BH35" i="1"/>
  <c r="BI52" i="2"/>
  <c r="I69" i="7"/>
  <c r="BG40" i="1"/>
  <c r="BI74" i="1"/>
  <c r="BI85" i="1" s="1"/>
  <c r="BJ26" i="2"/>
  <c r="BG30" i="2"/>
  <c r="BF23" i="1"/>
  <c r="BG123" i="2"/>
  <c r="BG111" i="2"/>
  <c r="L70" i="7" l="1"/>
  <c r="BJ7" i="2"/>
  <c r="BI7" i="1" s="1"/>
  <c r="BH41" i="11"/>
  <c r="BH40" i="11"/>
  <c r="BH43" i="11"/>
  <c r="BI15" i="2"/>
  <c r="BI35" i="2" s="1"/>
  <c r="BH13" i="1"/>
  <c r="BF88" i="1"/>
  <c r="P68" i="7" s="1"/>
  <c r="BN11" i="3"/>
  <c r="BO7" i="3" s="1"/>
  <c r="BO10" i="3" s="1"/>
  <c r="BM47" i="3"/>
  <c r="BJ114" i="2"/>
  <c r="BI26" i="1"/>
  <c r="BJ126" i="2"/>
  <c r="BH50" i="1"/>
  <c r="BH61" i="1" s="1"/>
  <c r="BI76" i="2"/>
  <c r="BM77" i="3"/>
  <c r="BM60" i="3"/>
  <c r="BM72" i="3" s="1"/>
  <c r="BG24" i="1"/>
  <c r="BH112" i="2"/>
  <c r="BH124" i="2"/>
  <c r="BM127" i="2"/>
  <c r="BM115" i="2"/>
  <c r="BL27" i="1"/>
  <c r="BJ77" i="2"/>
  <c r="BI51" i="1"/>
  <c r="BI62" i="1" s="1"/>
  <c r="BL120" i="3"/>
  <c r="BP56" i="3"/>
  <c r="BP80" i="3" s="1"/>
  <c r="BP26" i="3" s="1"/>
  <c r="BP116" i="3" s="1"/>
  <c r="BG60" i="1"/>
  <c r="BG55" i="1"/>
  <c r="BG106" i="2"/>
  <c r="BG118" i="2"/>
  <c r="BG130" i="2"/>
  <c r="BF115" i="1"/>
  <c r="BF104" i="1"/>
  <c r="BF29" i="1"/>
  <c r="BF93" i="1"/>
  <c r="M69" i="7"/>
  <c r="BG43" i="1"/>
  <c r="BT80" i="2"/>
  <c r="BS54" i="1"/>
  <c r="BS65" i="1" s="1"/>
  <c r="BM53" i="1"/>
  <c r="BM64" i="1" s="1"/>
  <c r="BN79" i="2"/>
  <c r="BI113" i="2"/>
  <c r="BI125" i="2"/>
  <c r="BH25" i="1"/>
  <c r="BS116" i="2"/>
  <c r="BS128" i="2"/>
  <c r="BR28" i="1"/>
  <c r="BH23" i="2"/>
  <c r="BG71" i="1"/>
  <c r="BG82" i="1" s="1"/>
  <c r="BH82" i="2"/>
  <c r="BJ52" i="1"/>
  <c r="BJ63" i="1" s="1"/>
  <c r="BK78" i="2"/>
  <c r="BJ9" i="2" l="1"/>
  <c r="BI9" i="1" s="1"/>
  <c r="BI44" i="11" s="1"/>
  <c r="BJ10" i="2"/>
  <c r="BI10" i="1" s="1"/>
  <c r="BI58" i="11" s="1"/>
  <c r="BI55" i="11" s="1"/>
  <c r="BU40" i="2"/>
  <c r="BH15" i="1"/>
  <c r="F70" i="7"/>
  <c r="BH12" i="1"/>
  <c r="G70" i="7" s="1"/>
  <c r="BN13" i="3"/>
  <c r="BN15" i="3" s="1"/>
  <c r="BN35" i="3" s="1"/>
  <c r="BK26" i="2"/>
  <c r="BJ74" i="1"/>
  <c r="BJ85" i="1" s="1"/>
  <c r="BH94" i="2"/>
  <c r="BG77" i="1"/>
  <c r="BT28" i="2"/>
  <c r="BS76" i="1"/>
  <c r="BS87" i="1" s="1"/>
  <c r="BI24" i="2"/>
  <c r="BH72" i="1"/>
  <c r="BH83" i="1" s="1"/>
  <c r="BR98" i="1"/>
  <c r="BR120" i="1"/>
  <c r="BR109" i="1"/>
  <c r="BM23" i="3"/>
  <c r="BM84" i="3"/>
  <c r="BM96" i="3" s="1"/>
  <c r="BN27" i="2"/>
  <c r="BM75" i="1"/>
  <c r="BM86" i="1" s="1"/>
  <c r="BG44" i="1"/>
  <c r="K69" i="7" s="1"/>
  <c r="J69" i="7"/>
  <c r="BF121" i="1"/>
  <c r="U68" i="7" s="1"/>
  <c r="BF99" i="1"/>
  <c r="R68" i="7" s="1"/>
  <c r="S68" i="7"/>
  <c r="BF110" i="1"/>
  <c r="T68" i="7" s="1"/>
  <c r="BG105" i="1"/>
  <c r="BG94" i="1"/>
  <c r="BG116" i="1"/>
  <c r="BG66" i="1"/>
  <c r="O69" i="7" s="1"/>
  <c r="N69" i="7"/>
  <c r="BL119" i="1"/>
  <c r="BL97" i="1"/>
  <c r="BL108" i="1"/>
  <c r="BI96" i="1"/>
  <c r="BI107" i="1"/>
  <c r="BI118" i="1"/>
  <c r="G31" i="9"/>
  <c r="BK37" i="2"/>
  <c r="BJ36" i="2"/>
  <c r="BH34" i="1"/>
  <c r="BI51" i="2"/>
  <c r="BI42" i="2"/>
  <c r="BI45" i="2" s="1"/>
  <c r="BL38" i="2"/>
  <c r="BO39" i="3"/>
  <c r="BO39" i="2"/>
  <c r="BH30" i="2"/>
  <c r="BH111" i="2"/>
  <c r="BG23" i="1"/>
  <c r="BH123" i="2"/>
  <c r="BH106" i="1"/>
  <c r="BH117" i="1"/>
  <c r="BH95" i="1"/>
  <c r="BI73" i="1"/>
  <c r="BI84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2" i="3"/>
  <c r="BO46" i="3" s="1"/>
  <c r="BZ40" i="3"/>
  <c r="BZ58" i="3" s="1"/>
  <c r="BZ82" i="3" s="1"/>
  <c r="BZ28" i="3" s="1"/>
  <c r="BZ118" i="3" s="1"/>
  <c r="BH14" i="1"/>
  <c r="H70" i="7" s="1"/>
  <c r="BI38" i="11"/>
  <c r="E70" i="7"/>
  <c r="BQ38" i="3"/>
  <c r="BQ56" i="3" s="1"/>
  <c r="BQ80" i="3" s="1"/>
  <c r="BQ26" i="3" s="1"/>
  <c r="BQ116" i="3" s="1"/>
  <c r="BN53" i="3"/>
  <c r="BN60" i="3" s="1"/>
  <c r="BP37" i="3"/>
  <c r="BP55" i="3" s="1"/>
  <c r="BP79" i="3" s="1"/>
  <c r="BP25" i="3" s="1"/>
  <c r="BP115" i="3" s="1"/>
  <c r="BO36" i="3"/>
  <c r="BO54" i="3" s="1"/>
  <c r="BO78" i="3" s="1"/>
  <c r="BO24" i="3" s="1"/>
  <c r="BO114" i="3" s="1"/>
  <c r="BI75" i="2"/>
  <c r="BH49" i="1"/>
  <c r="BI58" i="2"/>
  <c r="BI70" i="2" s="1"/>
  <c r="BN127" i="2"/>
  <c r="BM27" i="1"/>
  <c r="BN115" i="2"/>
  <c r="BH130" i="2"/>
  <c r="BH106" i="2"/>
  <c r="BH118" i="2"/>
  <c r="BO57" i="3"/>
  <c r="BO81" i="3" s="1"/>
  <c r="BO27" i="3" s="1"/>
  <c r="BO117" i="3" s="1"/>
  <c r="BO9" i="3"/>
  <c r="BO11" i="3" s="1"/>
  <c r="BT39" i="1"/>
  <c r="BU56" i="2"/>
  <c r="BH40" i="1"/>
  <c r="I70" i="7"/>
  <c r="BT116" i="2"/>
  <c r="BS28" i="1"/>
  <c r="BT128" i="2"/>
  <c r="BJ26" i="1"/>
  <c r="BK114" i="2"/>
  <c r="BK126" i="2"/>
  <c r="BJ125" i="2"/>
  <c r="BI25" i="1"/>
  <c r="BJ113" i="2"/>
  <c r="BI35" i="1"/>
  <c r="BJ52" i="2"/>
  <c r="BM113" i="3"/>
  <c r="BM30" i="3"/>
  <c r="BM108" i="3" s="1"/>
  <c r="BG88" i="1"/>
  <c r="P69" i="7" s="1"/>
  <c r="Q69" i="7"/>
  <c r="BO55" i="2"/>
  <c r="BN38" i="1"/>
  <c r="BG29" i="1"/>
  <c r="BG104" i="1"/>
  <c r="BG93" i="1"/>
  <c r="BG115" i="1"/>
  <c r="BK37" i="1"/>
  <c r="BL54" i="2"/>
  <c r="BJ44" i="2"/>
  <c r="BI42" i="1" s="1"/>
  <c r="C71" i="7" s="1"/>
  <c r="C72" i="7" s="1"/>
  <c r="C7" i="7" s="1"/>
  <c r="BJ36" i="1"/>
  <c r="BK53" i="2"/>
  <c r="BH24" i="1"/>
  <c r="BI112" i="2"/>
  <c r="BI124" i="2"/>
  <c r="BN47" i="3" l="1"/>
  <c r="BJ15" i="2"/>
  <c r="BJ35" i="2" s="1"/>
  <c r="BJ51" i="2" s="1"/>
  <c r="BK7" i="2"/>
  <c r="BK10" i="2" s="1"/>
  <c r="BJ10" i="1" s="1"/>
  <c r="BJ58" i="11" s="1"/>
  <c r="BJ57" i="11" s="1"/>
  <c r="BN72" i="3"/>
  <c r="L71" i="7"/>
  <c r="L72" i="7" s="1"/>
  <c r="L7" i="7" s="1"/>
  <c r="G3" i="9" s="1"/>
  <c r="I8" i="8" s="1"/>
  <c r="BV40" i="2"/>
  <c r="BI42" i="11"/>
  <c r="BI41" i="11"/>
  <c r="BI43" i="11"/>
  <c r="BI40" i="11"/>
  <c r="BN77" i="3"/>
  <c r="BN23" i="3" s="1"/>
  <c r="BI12" i="1"/>
  <c r="G71" i="7" s="1"/>
  <c r="BJ76" i="2"/>
  <c r="BI50" i="1"/>
  <c r="BI61" i="1" s="1"/>
  <c r="BO13" i="3"/>
  <c r="BO15" i="3" s="1"/>
  <c r="BO35" i="3" s="1"/>
  <c r="BP7" i="3"/>
  <c r="BM119" i="1"/>
  <c r="BM97" i="1"/>
  <c r="BM108" i="1"/>
  <c r="BI23" i="2"/>
  <c r="BI82" i="2"/>
  <c r="BH71" i="1"/>
  <c r="BH82" i="1" s="1"/>
  <c r="BI34" i="1"/>
  <c r="BJ42" i="2"/>
  <c r="BK36" i="2"/>
  <c r="BP39" i="2"/>
  <c r="BM38" i="2"/>
  <c r="BO79" i="2"/>
  <c r="BN53" i="1"/>
  <c r="BN64" i="1" s="1"/>
  <c r="BS120" i="1"/>
  <c r="BS109" i="1"/>
  <c r="BS98" i="1"/>
  <c r="M70" i="7"/>
  <c r="BK77" i="2"/>
  <c r="BJ51" i="1"/>
  <c r="BJ62" i="1" s="1"/>
  <c r="BK52" i="1"/>
  <c r="BK63" i="1" s="1"/>
  <c r="BL78" i="2"/>
  <c r="BM120" i="3"/>
  <c r="BU80" i="2"/>
  <c r="BT54" i="1"/>
  <c r="BT65" i="1" s="1"/>
  <c r="BH105" i="1"/>
  <c r="BH94" i="1"/>
  <c r="BH116" i="1"/>
  <c r="S69" i="7"/>
  <c r="BG110" i="1"/>
  <c r="T69" i="7" s="1"/>
  <c r="BG121" i="1"/>
  <c r="U69" i="7" s="1"/>
  <c r="BG99" i="1"/>
  <c r="R69" i="7" s="1"/>
  <c r="BI95" i="1"/>
  <c r="BI106" i="1"/>
  <c r="BI117" i="1"/>
  <c r="G30" i="9"/>
  <c r="BJ96" i="1"/>
  <c r="BJ118" i="1"/>
  <c r="BJ107" i="1"/>
  <c r="BH43" i="1"/>
  <c r="BH60" i="1"/>
  <c r="BH55" i="1"/>
  <c r="BJ53" i="11" l="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7" i="2"/>
  <c r="BK36" i="1" s="1"/>
  <c r="BI15" i="1"/>
  <c r="E71" i="7" s="1"/>
  <c r="E72" i="7" s="1"/>
  <c r="H72" i="7" s="1"/>
  <c r="H7" i="7" s="1"/>
  <c r="G5" i="9" s="1"/>
  <c r="I10" i="8" s="1"/>
  <c r="BP39" i="3"/>
  <c r="BO38" i="1" s="1"/>
  <c r="CA40" i="3"/>
  <c r="CA58" i="3" s="1"/>
  <c r="CA82" i="3" s="1"/>
  <c r="CA28" i="3" s="1"/>
  <c r="CA118" i="3" s="1"/>
  <c r="BN84" i="3"/>
  <c r="BN96" i="3" s="1"/>
  <c r="J70" i="7"/>
  <c r="BH44" i="1"/>
  <c r="K70" i="7" s="1"/>
  <c r="BK74" i="1"/>
  <c r="BK85" i="1" s="1"/>
  <c r="BL26" i="2"/>
  <c r="BV56" i="2"/>
  <c r="BU39" i="1"/>
  <c r="BK44" i="2"/>
  <c r="BJ42" i="1" s="1"/>
  <c r="C75" i="7" s="1"/>
  <c r="BJ45" i="2"/>
  <c r="BI94" i="2"/>
  <c r="BH77" i="1"/>
  <c r="BJ24" i="2"/>
  <c r="BI72" i="1"/>
  <c r="BI83" i="1" s="1"/>
  <c r="BP55" i="2"/>
  <c r="N70" i="7"/>
  <c r="BH66" i="1"/>
  <c r="O70" i="7" s="1"/>
  <c r="BT76" i="1"/>
  <c r="BT87" i="1" s="1"/>
  <c r="BU28" i="2"/>
  <c r="BN30" i="3"/>
  <c r="BN113" i="3"/>
  <c r="BN75" i="1"/>
  <c r="BN86" i="1" s="1"/>
  <c r="BO27" i="2"/>
  <c r="BJ58" i="2"/>
  <c r="BJ70" i="2" s="1"/>
  <c r="BI49" i="1"/>
  <c r="BJ75" i="2"/>
  <c r="BH23" i="1"/>
  <c r="BI123" i="2"/>
  <c r="BI30" i="2"/>
  <c r="BI111" i="2"/>
  <c r="BP10" i="3"/>
  <c r="BJ73" i="1"/>
  <c r="BJ84" i="1" s="1"/>
  <c r="BK25" i="2"/>
  <c r="BL37" i="1"/>
  <c r="BM54" i="2"/>
  <c r="BJ35" i="1"/>
  <c r="BK52" i="2"/>
  <c r="I71" i="7"/>
  <c r="I72" i="7" s="1"/>
  <c r="I7" i="7" s="1"/>
  <c r="G6" i="9" s="1"/>
  <c r="I12" i="8" s="1"/>
  <c r="BI40" i="1"/>
  <c r="BQ37" i="3"/>
  <c r="BQ55" i="3" s="1"/>
  <c r="BQ79" i="3" s="1"/>
  <c r="BQ25" i="3" s="1"/>
  <c r="BQ115" i="3" s="1"/>
  <c r="BP36" i="3"/>
  <c r="BP54" i="3" s="1"/>
  <c r="BP78" i="3" s="1"/>
  <c r="BP24" i="3" s="1"/>
  <c r="BP114" i="3" s="1"/>
  <c r="BO53" i="3"/>
  <c r="BO42" i="3"/>
  <c r="BO47" i="3" s="1"/>
  <c r="BR38" i="3"/>
  <c r="BK11" i="2" l="1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3" i="2"/>
  <c r="BL77" i="2" s="1"/>
  <c r="BP57" i="3"/>
  <c r="BP81" i="3" s="1"/>
  <c r="BP27" i="3" s="1"/>
  <c r="BP117" i="3" s="1"/>
  <c r="BN108" i="3"/>
  <c r="BO77" i="3"/>
  <c r="BO60" i="3"/>
  <c r="BO72" i="3" s="1"/>
  <c r="BI60" i="1"/>
  <c r="BI55" i="1"/>
  <c r="BU128" i="2"/>
  <c r="BU116" i="2"/>
  <c r="BT28" i="1"/>
  <c r="BP79" i="2"/>
  <c r="BK76" i="2"/>
  <c r="BJ50" i="1"/>
  <c r="BJ61" i="1" s="1"/>
  <c r="BL126" i="2"/>
  <c r="BK26" i="1"/>
  <c r="BL114" i="2"/>
  <c r="BH104" i="1"/>
  <c r="BH93" i="1"/>
  <c r="BH29" i="1"/>
  <c r="BH115" i="1"/>
  <c r="BU54" i="1"/>
  <c r="BU65" i="1" s="1"/>
  <c r="BV80" i="2"/>
  <c r="BI106" i="2"/>
  <c r="BI118" i="2"/>
  <c r="BI130" i="2"/>
  <c r="BO127" i="2"/>
  <c r="BO115" i="2"/>
  <c r="BN27" i="1"/>
  <c r="Q70" i="7"/>
  <c r="BH88" i="1"/>
  <c r="P70" i="7" s="1"/>
  <c r="BR56" i="3"/>
  <c r="BR80" i="3" s="1"/>
  <c r="BR26" i="3" s="1"/>
  <c r="BR116" i="3" s="1"/>
  <c r="BP46" i="3"/>
  <c r="M71" i="7"/>
  <c r="M72" i="7" s="1"/>
  <c r="M7" i="7" s="1"/>
  <c r="BI43" i="1"/>
  <c r="BM78" i="2"/>
  <c r="BL52" i="1"/>
  <c r="BL63" i="1" s="1"/>
  <c r="BJ25" i="1"/>
  <c r="BK113" i="2"/>
  <c r="BK125" i="2"/>
  <c r="BI71" i="1"/>
  <c r="BI82" i="1" s="1"/>
  <c r="BJ82" i="2"/>
  <c r="BJ23" i="2"/>
  <c r="BN120" i="3"/>
  <c r="BJ124" i="2"/>
  <c r="BJ112" i="2"/>
  <c r="BI24" i="1"/>
  <c r="BK15" i="2" l="1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1" i="1"/>
  <c r="BK62" i="1" s="1"/>
  <c r="BO53" i="1"/>
  <c r="BO64" i="1" s="1"/>
  <c r="CB40" i="3"/>
  <c r="CB58" i="3" s="1"/>
  <c r="CB82" i="3" s="1"/>
  <c r="CB28" i="3" s="1"/>
  <c r="CB118" i="3" s="1"/>
  <c r="BK55" i="11"/>
  <c r="BK54" i="11"/>
  <c r="BL9" i="2"/>
  <c r="BK9" i="1" s="1"/>
  <c r="BK44" i="11" s="1"/>
  <c r="BK7" i="1"/>
  <c r="F75" i="7"/>
  <c r="BJ12" i="1"/>
  <c r="G75" i="7" s="1"/>
  <c r="BQ7" i="3"/>
  <c r="BQ10" i="3" s="1"/>
  <c r="G7" i="9"/>
  <c r="I13" i="8" s="1"/>
  <c r="I14" i="8" s="1"/>
  <c r="X7" i="7"/>
  <c r="N71" i="7"/>
  <c r="N72" i="7" s="1"/>
  <c r="BI66" i="1"/>
  <c r="O71" i="7" s="1"/>
  <c r="BI105" i="1"/>
  <c r="BI94" i="1"/>
  <c r="BI116" i="1"/>
  <c r="G29" i="9"/>
  <c r="BL74" i="1"/>
  <c r="BL85" i="1" s="1"/>
  <c r="BM26" i="2"/>
  <c r="BV28" i="2"/>
  <c r="BU76" i="1"/>
  <c r="BU87" i="1" s="1"/>
  <c r="BH99" i="1"/>
  <c r="R70" i="7" s="1"/>
  <c r="BH121" i="1"/>
  <c r="U70" i="7" s="1"/>
  <c r="S70" i="7"/>
  <c r="BH110" i="1"/>
  <c r="T70" i="7" s="1"/>
  <c r="BR37" i="3"/>
  <c r="BR55" i="3" s="1"/>
  <c r="BR79" i="3" s="1"/>
  <c r="BR25" i="3" s="1"/>
  <c r="BR115" i="3" s="1"/>
  <c r="BP53" i="3"/>
  <c r="BQ36" i="3"/>
  <c r="BQ54" i="3" s="1"/>
  <c r="BQ78" i="3" s="1"/>
  <c r="BQ24" i="3" s="1"/>
  <c r="BQ114" i="3" s="1"/>
  <c r="BP42" i="3"/>
  <c r="BS38" i="3"/>
  <c r="BK107" i="1"/>
  <c r="BK118" i="1"/>
  <c r="BK96" i="1"/>
  <c r="BT98" i="1"/>
  <c r="BT109" i="1"/>
  <c r="BT120" i="1"/>
  <c r="BJ123" i="2"/>
  <c r="BJ111" i="2"/>
  <c r="BJ30" i="2"/>
  <c r="BI23" i="1"/>
  <c r="J71" i="7"/>
  <c r="BI44" i="1"/>
  <c r="K71" i="7" s="1"/>
  <c r="BK24" i="2"/>
  <c r="BJ72" i="1"/>
  <c r="BJ83" i="1" s="1"/>
  <c r="BK73" i="1"/>
  <c r="BL25" i="2"/>
  <c r="BJ94" i="2"/>
  <c r="BI77" i="1"/>
  <c r="BJ95" i="1"/>
  <c r="BJ117" i="1"/>
  <c r="BJ106" i="1"/>
  <c r="BN97" i="1"/>
  <c r="BN119" i="1"/>
  <c r="BN108" i="1"/>
  <c r="BO75" i="1"/>
  <c r="BP27" i="2"/>
  <c r="BO84" i="3"/>
  <c r="BO96" i="3" s="1"/>
  <c r="BO23" i="3"/>
  <c r="E75" i="7" l="1"/>
  <c r="BK56" i="11"/>
  <c r="BJ14" i="1"/>
  <c r="H75" i="7" s="1"/>
  <c r="BK35" i="2"/>
  <c r="BN38" i="2" s="1"/>
  <c r="BM37" i="1" s="1"/>
  <c r="BK57" i="11"/>
  <c r="BO86" i="1"/>
  <c r="BK84" i="1"/>
  <c r="BW40" i="2"/>
  <c r="BW56" i="2" s="1"/>
  <c r="BK42" i="11"/>
  <c r="BK41" i="11"/>
  <c r="BK43" i="11"/>
  <c r="BK40" i="11"/>
  <c r="BL11" i="2"/>
  <c r="BM7" i="2" s="1"/>
  <c r="BK11" i="1"/>
  <c r="BU28" i="1"/>
  <c r="BV128" i="2"/>
  <c r="BV116" i="2"/>
  <c r="BP127" i="2"/>
  <c r="BP115" i="2"/>
  <c r="BO27" i="1"/>
  <c r="BI88" i="1"/>
  <c r="P71" i="7" s="1"/>
  <c r="Q71" i="7"/>
  <c r="Q72" i="7" s="1"/>
  <c r="BK25" i="1"/>
  <c r="BL125" i="2"/>
  <c r="BL113" i="2"/>
  <c r="BJ130" i="2"/>
  <c r="BJ118" i="2"/>
  <c r="BJ106" i="2"/>
  <c r="BP77" i="3"/>
  <c r="BP60" i="3"/>
  <c r="BP72" i="3" s="1"/>
  <c r="N7" i="7"/>
  <c r="G8" i="9" s="1"/>
  <c r="O72" i="7"/>
  <c r="BI93" i="1"/>
  <c r="BI104" i="1"/>
  <c r="BI29" i="1"/>
  <c r="BI115" i="1"/>
  <c r="G28" i="9"/>
  <c r="G35" i="9" s="1"/>
  <c r="BS56" i="3"/>
  <c r="BS80" i="3" s="1"/>
  <c r="BS26" i="3" s="1"/>
  <c r="BS116" i="3" s="1"/>
  <c r="BM126" i="2"/>
  <c r="BM114" i="2"/>
  <c r="BL26" i="1"/>
  <c r="BK124" i="2"/>
  <c r="BK112" i="2"/>
  <c r="BJ24" i="1"/>
  <c r="BO30" i="3"/>
  <c r="BO108" i="3" s="1"/>
  <c r="BO113" i="3"/>
  <c r="J72" i="7"/>
  <c r="J7" i="7" s="1"/>
  <c r="K72" i="7"/>
  <c r="K7" i="7" s="1"/>
  <c r="BQ46" i="3"/>
  <c r="BP47" i="3"/>
  <c r="BJ34" i="1" l="1"/>
  <c r="I75" i="7" s="1"/>
  <c r="BK42" i="2"/>
  <c r="BK45" i="2" s="1"/>
  <c r="BQ39" i="2"/>
  <c r="BQ55" i="2" s="1"/>
  <c r="BQ79" i="2" s="1"/>
  <c r="BL36" i="2"/>
  <c r="BL52" i="2" s="1"/>
  <c r="BK50" i="1" s="1"/>
  <c r="BQ39" i="3"/>
  <c r="BQ57" i="3" s="1"/>
  <c r="BQ81" i="3" s="1"/>
  <c r="BQ27" i="3" s="1"/>
  <c r="BQ117" i="3" s="1"/>
  <c r="BM37" i="2"/>
  <c r="BM53" i="2" s="1"/>
  <c r="BL51" i="1" s="1"/>
  <c r="BK51" i="2"/>
  <c r="BK75" i="2" s="1"/>
  <c r="BK82" i="2" s="1"/>
  <c r="BV39" i="1"/>
  <c r="O7" i="7"/>
  <c r="G9" i="9" s="1"/>
  <c r="I17" i="8" s="1"/>
  <c r="L76" i="7"/>
  <c r="BK22" i="11"/>
  <c r="BN54" i="2"/>
  <c r="BN78" i="2" s="1"/>
  <c r="BL13" i="2"/>
  <c r="BK13" i="1" s="1"/>
  <c r="G23" i="9"/>
  <c r="I16" i="8"/>
  <c r="BP23" i="3"/>
  <c r="BP84" i="3"/>
  <c r="BP96" i="3" s="1"/>
  <c r="BL107" i="1"/>
  <c r="BL96" i="1"/>
  <c r="BL118" i="1"/>
  <c r="P72" i="7"/>
  <c r="P7" i="7" s="1"/>
  <c r="G10" i="9" s="1"/>
  <c r="Q7" i="7"/>
  <c r="BK95" i="1"/>
  <c r="BK117" i="1"/>
  <c r="BK106" i="1"/>
  <c r="BO120" i="3"/>
  <c r="BJ105" i="1"/>
  <c r="BJ94" i="1"/>
  <c r="BJ116" i="1"/>
  <c r="G39" i="9"/>
  <c r="I24" i="8" s="1"/>
  <c r="BM9" i="2"/>
  <c r="BL9" i="1" s="1"/>
  <c r="BL44" i="11" s="1"/>
  <c r="BL7" i="1"/>
  <c r="BM10" i="2"/>
  <c r="BL10" i="1" s="1"/>
  <c r="BL58" i="11" s="1"/>
  <c r="BW80" i="2"/>
  <c r="BV54" i="1"/>
  <c r="BV65" i="1" s="1"/>
  <c r="BI99" i="1"/>
  <c r="R71" i="7" s="1"/>
  <c r="BI121" i="1"/>
  <c r="U71" i="7" s="1"/>
  <c r="S71" i="7"/>
  <c r="S72" i="7" s="1"/>
  <c r="BI110" i="1"/>
  <c r="T71" i="7" s="1"/>
  <c r="BO108" i="1"/>
  <c r="BO119" i="1"/>
  <c r="BO97" i="1"/>
  <c r="BU98" i="1"/>
  <c r="BU109" i="1"/>
  <c r="BU120" i="1"/>
  <c r="H33" i="9"/>
  <c r="BJ40" i="1" l="1"/>
  <c r="BJ43" i="1" s="1"/>
  <c r="BL44" i="2"/>
  <c r="BK42" i="1" s="1"/>
  <c r="C76" i="7" s="1"/>
  <c r="BL76" i="2"/>
  <c r="BK72" i="1" s="1"/>
  <c r="BK83" i="1" s="1"/>
  <c r="BP53" i="1"/>
  <c r="BK35" i="1"/>
  <c r="BP38" i="1"/>
  <c r="BQ9" i="3"/>
  <c r="BQ11" i="3" s="1"/>
  <c r="BR7" i="3" s="1"/>
  <c r="BR10" i="3" s="1"/>
  <c r="BM77" i="2"/>
  <c r="BL73" i="1" s="1"/>
  <c r="BL84" i="1" s="1"/>
  <c r="BL36" i="1"/>
  <c r="BL62" i="1" s="1"/>
  <c r="BJ49" i="1"/>
  <c r="BJ60" i="1" s="1"/>
  <c r="BK58" i="2"/>
  <c r="BK70" i="2" s="1"/>
  <c r="BJ71" i="1"/>
  <c r="BK23" i="2"/>
  <c r="BK30" i="2" s="1"/>
  <c r="BL15" i="2"/>
  <c r="BL35" i="2" s="1"/>
  <c r="BR39" i="3" s="1"/>
  <c r="BL57" i="11"/>
  <c r="BL55" i="11"/>
  <c r="BL53" i="11"/>
  <c r="BL54" i="11"/>
  <c r="BL56" i="11"/>
  <c r="BM52" i="1"/>
  <c r="BM63" i="1" s="1"/>
  <c r="BK61" i="1"/>
  <c r="G24" i="9"/>
  <c r="I18" i="8"/>
  <c r="F76" i="7"/>
  <c r="BK12" i="1"/>
  <c r="G76" i="7" s="1"/>
  <c r="BM25" i="2"/>
  <c r="BQ27" i="2"/>
  <c r="BP75" i="1"/>
  <c r="BL24" i="2"/>
  <c r="BL11" i="1"/>
  <c r="BL22" i="11" s="1"/>
  <c r="U72" i="7"/>
  <c r="U7" i="7" s="1"/>
  <c r="G13" i="9" s="1"/>
  <c r="I21" i="8" s="1"/>
  <c r="S7" i="7"/>
  <c r="R72" i="7"/>
  <c r="R7" i="7" s="1"/>
  <c r="G11" i="9" s="1"/>
  <c r="T72" i="7"/>
  <c r="T7" i="7" s="1"/>
  <c r="G12" i="9" s="1"/>
  <c r="I20" i="8" s="1"/>
  <c r="BV76" i="1"/>
  <c r="BV87" i="1" s="1"/>
  <c r="BW28" i="2"/>
  <c r="G43" i="9"/>
  <c r="G45" i="9"/>
  <c r="G44" i="9"/>
  <c r="G42" i="9"/>
  <c r="G41" i="9"/>
  <c r="G40" i="9"/>
  <c r="BJ77" i="1"/>
  <c r="J75" i="7"/>
  <c r="BJ44" i="1"/>
  <c r="K75" i="7" s="1"/>
  <c r="BM11" i="2"/>
  <c r="BM74" i="1"/>
  <c r="BN26" i="2"/>
  <c r="BP113" i="3"/>
  <c r="BP30" i="3"/>
  <c r="BP108" i="3" s="1"/>
  <c r="M75" i="7" l="1"/>
  <c r="BP64" i="1"/>
  <c r="BP86" i="1"/>
  <c r="BL42" i="2"/>
  <c r="BL45" i="2" s="1"/>
  <c r="BK94" i="2"/>
  <c r="BQ13" i="3"/>
  <c r="BQ15" i="3" s="1"/>
  <c r="BQ35" i="3" s="1"/>
  <c r="BQ53" i="3" s="1"/>
  <c r="BQ77" i="3" s="1"/>
  <c r="BK123" i="2"/>
  <c r="BJ55" i="1"/>
  <c r="BJ66" i="1" s="1"/>
  <c r="O75" i="7" s="1"/>
  <c r="BJ82" i="1"/>
  <c r="BK111" i="2"/>
  <c r="BJ23" i="1"/>
  <c r="BJ115" i="1" s="1"/>
  <c r="BO38" i="2"/>
  <c r="BO54" i="2" s="1"/>
  <c r="BN37" i="2"/>
  <c r="BN53" i="2" s="1"/>
  <c r="BR39" i="2"/>
  <c r="BR55" i="2" s="1"/>
  <c r="BM36" i="2"/>
  <c r="BL35" i="1" s="1"/>
  <c r="BK34" i="1"/>
  <c r="I76" i="7" s="1"/>
  <c r="BX40" i="2"/>
  <c r="BX56" i="2" s="1"/>
  <c r="BL51" i="2"/>
  <c r="BK49" i="1" s="1"/>
  <c r="BM85" i="1"/>
  <c r="BK15" i="1"/>
  <c r="BK14" i="1" s="1"/>
  <c r="H76" i="7" s="1"/>
  <c r="G22" i="9"/>
  <c r="I19" i="8"/>
  <c r="Y7" i="7"/>
  <c r="G17" i="9"/>
  <c r="G18" i="9" s="1"/>
  <c r="G21" i="9" s="1"/>
  <c r="I22" i="8"/>
  <c r="BL112" i="2"/>
  <c r="BL124" i="2"/>
  <c r="BK24" i="1"/>
  <c r="BP120" i="3"/>
  <c r="BN114" i="2"/>
  <c r="BM26" i="1"/>
  <c r="BN126" i="2"/>
  <c r="Q75" i="7"/>
  <c r="BV28" i="1"/>
  <c r="BW128" i="2"/>
  <c r="BW116" i="2"/>
  <c r="AA7" i="7"/>
  <c r="L77" i="7"/>
  <c r="BQ115" i="2"/>
  <c r="BP27" i="1"/>
  <c r="BQ127" i="2"/>
  <c r="BK130" i="2"/>
  <c r="BK118" i="2"/>
  <c r="BK106" i="2"/>
  <c r="BR57" i="3"/>
  <c r="BR81" i="3" s="1"/>
  <c r="BR27" i="3" s="1"/>
  <c r="BR117" i="3" s="1"/>
  <c r="BR9" i="3"/>
  <c r="BR11" i="3" s="1"/>
  <c r="BN7" i="2"/>
  <c r="BM13" i="2"/>
  <c r="BL25" i="1"/>
  <c r="BM125" i="2"/>
  <c r="BM113" i="2"/>
  <c r="BM44" i="2" l="1"/>
  <c r="BL42" i="1" s="1"/>
  <c r="C77" i="7" s="1"/>
  <c r="BS37" i="3"/>
  <c r="BS55" i="3" s="1"/>
  <c r="BS79" i="3" s="1"/>
  <c r="BS25" i="3" s="1"/>
  <c r="BS115" i="3" s="1"/>
  <c r="BR36" i="3"/>
  <c r="BR54" i="3" s="1"/>
  <c r="BR78" i="3" s="1"/>
  <c r="BR24" i="3" s="1"/>
  <c r="BR114" i="3" s="1"/>
  <c r="CC40" i="3"/>
  <c r="CC58" i="3" s="1"/>
  <c r="CC82" i="3" s="1"/>
  <c r="CC28" i="3" s="1"/>
  <c r="CC118" i="3" s="1"/>
  <c r="BN37" i="1"/>
  <c r="N75" i="7"/>
  <c r="BJ88" i="1"/>
  <c r="P75" i="7" s="1"/>
  <c r="BT38" i="3"/>
  <c r="BT56" i="3" s="1"/>
  <c r="BT80" i="3" s="1"/>
  <c r="BT26" i="3" s="1"/>
  <c r="BT116" i="3" s="1"/>
  <c r="BQ42" i="3"/>
  <c r="BQ47" i="3" s="1"/>
  <c r="BJ29" i="1"/>
  <c r="BJ121" i="1" s="1"/>
  <c r="U75" i="7" s="1"/>
  <c r="BJ93" i="1"/>
  <c r="BJ104" i="1"/>
  <c r="BM36" i="1"/>
  <c r="I1" i="8"/>
  <c r="BQ38" i="1"/>
  <c r="BM52" i="2"/>
  <c r="BL50" i="1" s="1"/>
  <c r="BL61" i="1" s="1"/>
  <c r="BK40" i="1"/>
  <c r="BK43" i="1" s="1"/>
  <c r="BW39" i="1"/>
  <c r="BL75" i="2"/>
  <c r="BK71" i="1" s="1"/>
  <c r="BK82" i="1" s="1"/>
  <c r="BL58" i="2"/>
  <c r="BL70" i="2" s="1"/>
  <c r="BQ60" i="3"/>
  <c r="BQ72" i="3" s="1"/>
  <c r="E76" i="7"/>
  <c r="BL38" i="11"/>
  <c r="BL40" i="11" s="1"/>
  <c r="I23" i="8"/>
  <c r="BM15" i="2"/>
  <c r="BL15" i="1" s="1"/>
  <c r="BL13" i="1"/>
  <c r="BN9" i="2"/>
  <c r="BM9" i="1" s="1"/>
  <c r="BM44" i="11" s="1"/>
  <c r="BN10" i="2"/>
  <c r="BM10" i="1" s="1"/>
  <c r="BM58" i="11" s="1"/>
  <c r="BM7" i="1"/>
  <c r="BN52" i="1"/>
  <c r="BO78" i="2"/>
  <c r="BR79" i="2"/>
  <c r="BQ53" i="1"/>
  <c r="BL117" i="1"/>
  <c r="BL106" i="1"/>
  <c r="BL95" i="1"/>
  <c r="BQ23" i="3"/>
  <c r="BQ84" i="3"/>
  <c r="BV120" i="1"/>
  <c r="BV109" i="1"/>
  <c r="BV98" i="1"/>
  <c r="BK105" i="1"/>
  <c r="BK116" i="1"/>
  <c r="BK94" i="1"/>
  <c r="BK55" i="1"/>
  <c r="BK60" i="1"/>
  <c r="BN77" i="2"/>
  <c r="BM51" i="1"/>
  <c r="BS7" i="3"/>
  <c r="BS10" i="3" s="1"/>
  <c r="BR13" i="3"/>
  <c r="BR15" i="3" s="1"/>
  <c r="BR35" i="3" s="1"/>
  <c r="BP97" i="1"/>
  <c r="BP119" i="1"/>
  <c r="BP108" i="1"/>
  <c r="BX80" i="2"/>
  <c r="BW54" i="1"/>
  <c r="BM118" i="1"/>
  <c r="BM96" i="1"/>
  <c r="BM107" i="1"/>
  <c r="S75" i="7" l="1"/>
  <c r="BN63" i="1"/>
  <c r="BR46" i="3"/>
  <c r="M76" i="7"/>
  <c r="BM62" i="1"/>
  <c r="BJ99" i="1"/>
  <c r="R75" i="7" s="1"/>
  <c r="BJ110" i="1"/>
  <c r="T75" i="7" s="1"/>
  <c r="BM76" i="2"/>
  <c r="BM24" i="2" s="1"/>
  <c r="BQ64" i="1"/>
  <c r="BW65" i="1"/>
  <c r="BL82" i="2"/>
  <c r="BK77" i="1" s="1"/>
  <c r="BL23" i="2"/>
  <c r="BL111" i="2" s="1"/>
  <c r="CD40" i="3"/>
  <c r="CD58" i="3" s="1"/>
  <c r="CD82" i="3" s="1"/>
  <c r="CD28" i="3" s="1"/>
  <c r="CD118" i="3" s="1"/>
  <c r="BQ96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4" i="3" s="1"/>
  <c r="BS78" i="3" s="1"/>
  <c r="BS24" i="3" s="1"/>
  <c r="BS114" i="3" s="1"/>
  <c r="BT37" i="3"/>
  <c r="BT55" i="3" s="1"/>
  <c r="BT79" i="3" s="1"/>
  <c r="BT25" i="3" s="1"/>
  <c r="BT115" i="3" s="1"/>
  <c r="BR53" i="3"/>
  <c r="BR42" i="3"/>
  <c r="BU38" i="3"/>
  <c r="BU56" i="3" s="1"/>
  <c r="BU80" i="3" s="1"/>
  <c r="BU26" i="3" s="1"/>
  <c r="BU116" i="3" s="1"/>
  <c r="N76" i="7"/>
  <c r="BK66" i="1"/>
  <c r="O76" i="7" s="1"/>
  <c r="BQ113" i="3"/>
  <c r="BQ30" i="3"/>
  <c r="BQ108" i="3" s="1"/>
  <c r="BQ75" i="1"/>
  <c r="BQ86" i="1" s="1"/>
  <c r="BR27" i="2"/>
  <c r="BL72" i="1"/>
  <c r="BL83" i="1" s="1"/>
  <c r="BL14" i="1"/>
  <c r="H77" i="7" s="1"/>
  <c r="E77" i="7"/>
  <c r="BN74" i="1"/>
  <c r="BN85" i="1" s="1"/>
  <c r="BO26" i="2"/>
  <c r="BK44" i="1"/>
  <c r="K76" i="7" s="1"/>
  <c r="J76" i="7"/>
  <c r="BX28" i="2"/>
  <c r="BW76" i="1"/>
  <c r="BW87" i="1" s="1"/>
  <c r="BM73" i="1"/>
  <c r="BM84" i="1" s="1"/>
  <c r="BN25" i="2"/>
  <c r="BL123" i="2" l="1"/>
  <c r="BK23" i="1"/>
  <c r="BK93" i="1" s="1"/>
  <c r="BL94" i="2"/>
  <c r="BY40" i="2"/>
  <c r="BY56" i="2" s="1"/>
  <c r="BL30" i="2"/>
  <c r="BL118" i="2" s="1"/>
  <c r="BM41" i="11"/>
  <c r="BM42" i="11"/>
  <c r="BM43" i="11"/>
  <c r="L78" i="7"/>
  <c r="BM22" i="11"/>
  <c r="BN36" i="2"/>
  <c r="BM35" i="1" s="1"/>
  <c r="BS39" i="2"/>
  <c r="BS55" i="2" s="1"/>
  <c r="BM51" i="2"/>
  <c r="BL49" i="1" s="1"/>
  <c r="BP38" i="2"/>
  <c r="BP54" i="2" s="1"/>
  <c r="BO37" i="2"/>
  <c r="BO53" i="2" s="1"/>
  <c r="BM42" i="2"/>
  <c r="BM45" i="2" s="1"/>
  <c r="BS39" i="3"/>
  <c r="BS57" i="3" s="1"/>
  <c r="BS81" i="3" s="1"/>
  <c r="BS27" i="3" s="1"/>
  <c r="BS117" i="3" s="1"/>
  <c r="BL34" i="1"/>
  <c r="I77" i="7" s="1"/>
  <c r="BO7" i="2"/>
  <c r="BO10" i="2" s="1"/>
  <c r="BN10" i="1" s="1"/>
  <c r="BN58" i="11" s="1"/>
  <c r="BN15" i="2"/>
  <c r="BN35" i="2" s="1"/>
  <c r="BM13" i="1"/>
  <c r="F78" i="7" s="1"/>
  <c r="BS46" i="3"/>
  <c r="BO114" i="2"/>
  <c r="BO126" i="2"/>
  <c r="BN26" i="1"/>
  <c r="BM124" i="2"/>
  <c r="BM112" i="2"/>
  <c r="BL24" i="1"/>
  <c r="BQ120" i="3"/>
  <c r="BR77" i="3"/>
  <c r="BR60" i="3"/>
  <c r="BR72" i="3" s="1"/>
  <c r="BW28" i="1"/>
  <c r="BX116" i="2"/>
  <c r="BX128" i="2"/>
  <c r="BK88" i="1"/>
  <c r="P76" i="7" s="1"/>
  <c r="Q76" i="7"/>
  <c r="BR47" i="3"/>
  <c r="BN113" i="2"/>
  <c r="BM25" i="1"/>
  <c r="BN125" i="2"/>
  <c r="BR127" i="2"/>
  <c r="BQ27" i="1"/>
  <c r="BR115" i="2"/>
  <c r="BL106" i="2" l="1"/>
  <c r="BL130" i="2"/>
  <c r="BK115" i="1"/>
  <c r="BK104" i="1"/>
  <c r="BK29" i="1"/>
  <c r="S76" i="7" s="1"/>
  <c r="BZ40" i="2"/>
  <c r="BX39" i="1"/>
  <c r="BN56" i="11"/>
  <c r="BN55" i="11"/>
  <c r="BN54" i="11"/>
  <c r="BN57" i="11"/>
  <c r="BN53" i="11"/>
  <c r="BM75" i="2"/>
  <c r="BM23" i="2" s="1"/>
  <c r="BN52" i="2"/>
  <c r="BM50" i="1" s="1"/>
  <c r="BM61" i="1" s="1"/>
  <c r="BM58" i="2"/>
  <c r="BM70" i="2" s="1"/>
  <c r="BN44" i="2"/>
  <c r="BM42" i="1" s="1"/>
  <c r="C78" i="7" s="1"/>
  <c r="BL40" i="1"/>
  <c r="BL43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18" i="1"/>
  <c r="BN107" i="1"/>
  <c r="BN96" i="1"/>
  <c r="BM106" i="1"/>
  <c r="BM117" i="1"/>
  <c r="BM95" i="1"/>
  <c r="BR84" i="3"/>
  <c r="BR96" i="3" s="1"/>
  <c r="BR23" i="3"/>
  <c r="BO77" i="2"/>
  <c r="BN51" i="1"/>
  <c r="BO52" i="1"/>
  <c r="BP78" i="2"/>
  <c r="BL116" i="1"/>
  <c r="BL94" i="1"/>
  <c r="BL105" i="1"/>
  <c r="BQ119" i="1"/>
  <c r="BQ108" i="1"/>
  <c r="BQ97" i="1"/>
  <c r="BS79" i="2"/>
  <c r="BR53" i="1"/>
  <c r="BP37" i="2"/>
  <c r="BM34" i="1"/>
  <c r="BN51" i="2"/>
  <c r="BN42" i="2"/>
  <c r="BO36" i="2"/>
  <c r="BT39" i="3"/>
  <c r="BT39" i="2"/>
  <c r="BQ38" i="2"/>
  <c r="BY80" i="2"/>
  <c r="BX54" i="1"/>
  <c r="BW98" i="1"/>
  <c r="BW120" i="1"/>
  <c r="BW109" i="1"/>
  <c r="BL55" i="1"/>
  <c r="BL60" i="1"/>
  <c r="BK121" i="1" l="1"/>
  <c r="U76" i="7" s="1"/>
  <c r="BX65" i="1"/>
  <c r="BK99" i="1"/>
  <c r="R76" i="7" s="1"/>
  <c r="BK110" i="1"/>
  <c r="T76" i="7" s="1"/>
  <c r="CE40" i="3"/>
  <c r="CE58" i="3" s="1"/>
  <c r="CE82" i="3" s="1"/>
  <c r="CE28" i="3" s="1"/>
  <c r="CE118" i="3" s="1"/>
  <c r="BN76" i="2"/>
  <c r="BM72" i="1" s="1"/>
  <c r="BM83" i="1" s="1"/>
  <c r="E78" i="7"/>
  <c r="BN38" i="11"/>
  <c r="BN42" i="11" s="1"/>
  <c r="BL71" i="1"/>
  <c r="BL82" i="1" s="1"/>
  <c r="BM82" i="2"/>
  <c r="BL77" i="1" s="1"/>
  <c r="BL44" i="1"/>
  <c r="K77" i="7" s="1"/>
  <c r="BN11" i="1"/>
  <c r="BO11" i="2"/>
  <c r="BP7" i="2" s="1"/>
  <c r="BO63" i="1"/>
  <c r="BT7" i="3"/>
  <c r="BT10" i="3" s="1"/>
  <c r="M77" i="7"/>
  <c r="BN62" i="1"/>
  <c r="BR64" i="1"/>
  <c r="BM14" i="1"/>
  <c r="H78" i="7" s="1"/>
  <c r="BT57" i="3"/>
  <c r="BT81" i="3" s="1"/>
  <c r="BT27" i="3" s="1"/>
  <c r="BT117" i="3" s="1"/>
  <c r="BL23" i="1"/>
  <c r="BM30" i="2"/>
  <c r="BM123" i="2"/>
  <c r="BM111" i="2"/>
  <c r="BU37" i="3"/>
  <c r="BU55" i="3" s="1"/>
  <c r="BU79" i="3" s="1"/>
  <c r="BU25" i="3" s="1"/>
  <c r="BU115" i="3" s="1"/>
  <c r="BT36" i="3"/>
  <c r="BT54" i="3" s="1"/>
  <c r="BT78" i="3" s="1"/>
  <c r="BT24" i="3" s="1"/>
  <c r="BT114" i="3" s="1"/>
  <c r="BS53" i="3"/>
  <c r="BS42" i="3"/>
  <c r="BS47" i="3" s="1"/>
  <c r="BV38" i="3"/>
  <c r="BV56" i="3" s="1"/>
  <c r="BV80" i="3" s="1"/>
  <c r="BV26" i="3" s="1"/>
  <c r="BV116" i="3" s="1"/>
  <c r="BQ54" i="2"/>
  <c r="BP37" i="1"/>
  <c r="BO52" i="2"/>
  <c r="BN35" i="1"/>
  <c r="BP53" i="2"/>
  <c r="BO36" i="1"/>
  <c r="BO25" i="2"/>
  <c r="BN73" i="1"/>
  <c r="BN84" i="1" s="1"/>
  <c r="BX76" i="1"/>
  <c r="BX87" i="1" s="1"/>
  <c r="BY28" i="2"/>
  <c r="I78" i="7"/>
  <c r="BM40" i="1"/>
  <c r="N77" i="7"/>
  <c r="BL66" i="1"/>
  <c r="O77" i="7" s="1"/>
  <c r="BY39" i="1"/>
  <c r="BZ56" i="2"/>
  <c r="BO44" i="2"/>
  <c r="BN42" i="1" s="1"/>
  <c r="C79" i="7" s="1"/>
  <c r="BN45" i="2"/>
  <c r="BO74" i="1"/>
  <c r="BO85" i="1" s="1"/>
  <c r="BP26" i="2"/>
  <c r="BR30" i="3"/>
  <c r="BR108" i="3" s="1"/>
  <c r="BR113" i="3"/>
  <c r="BT55" i="2"/>
  <c r="BS38" i="1"/>
  <c r="BN75" i="2"/>
  <c r="BM49" i="1"/>
  <c r="BN58" i="2"/>
  <c r="BN70" i="2" s="1"/>
  <c r="BR75" i="1"/>
  <c r="BR86" i="1" s="1"/>
  <c r="BS27" i="2"/>
  <c r="BN24" i="2" l="1"/>
  <c r="BN124" i="2" s="1"/>
  <c r="BN41" i="11"/>
  <c r="BN43" i="11"/>
  <c r="L79" i="7"/>
  <c r="BN22" i="11"/>
  <c r="BN40" i="11"/>
  <c r="BM94" i="2"/>
  <c r="BO13" i="2"/>
  <c r="BO15" i="2" s="1"/>
  <c r="BN15" i="1" s="1"/>
  <c r="BT9" i="3"/>
  <c r="BT11" i="3" s="1"/>
  <c r="BT13" i="3" s="1"/>
  <c r="BT15" i="3" s="1"/>
  <c r="BT35" i="3" s="1"/>
  <c r="BM60" i="1"/>
  <c r="BM55" i="1"/>
  <c r="BP114" i="2"/>
  <c r="BO26" i="1"/>
  <c r="BP126" i="2"/>
  <c r="BN25" i="1"/>
  <c r="BO125" i="2"/>
  <c r="BO113" i="2"/>
  <c r="BO76" i="2"/>
  <c r="BN50" i="1"/>
  <c r="BN61" i="1" s="1"/>
  <c r="BM118" i="2"/>
  <c r="BM130" i="2"/>
  <c r="BM106" i="2"/>
  <c r="BR120" i="3"/>
  <c r="BP9" i="2"/>
  <c r="BO9" i="1" s="1"/>
  <c r="BO44" i="11" s="1"/>
  <c r="BP10" i="2"/>
  <c r="BO10" i="1" s="1"/>
  <c r="BO58" i="11" s="1"/>
  <c r="BO7" i="1"/>
  <c r="BS60" i="3"/>
  <c r="BS72" i="3" s="1"/>
  <c r="BS77" i="3"/>
  <c r="BS127" i="2"/>
  <c r="BS115" i="2"/>
  <c r="BR27" i="1"/>
  <c r="BN23" i="2"/>
  <c r="BN82" i="2"/>
  <c r="BM71" i="1"/>
  <c r="BM82" i="1" s="1"/>
  <c r="BL88" i="1"/>
  <c r="P77" i="7" s="1"/>
  <c r="Q77" i="7"/>
  <c r="BZ80" i="2"/>
  <c r="BY54" i="1"/>
  <c r="BY65" i="1" s="1"/>
  <c r="M78" i="7"/>
  <c r="BL115" i="1"/>
  <c r="BL104" i="1"/>
  <c r="BL93" i="1"/>
  <c r="BL29" i="1"/>
  <c r="BS53" i="1"/>
  <c r="BS64" i="1" s="1"/>
  <c r="BT79" i="2"/>
  <c r="BX28" i="1"/>
  <c r="BY128" i="2"/>
  <c r="BY116" i="2"/>
  <c r="BO51" i="1"/>
  <c r="BO62" i="1" s="1"/>
  <c r="BP77" i="2"/>
  <c r="BP52" i="1"/>
  <c r="BP63" i="1" s="1"/>
  <c r="BQ78" i="2"/>
  <c r="BT46" i="3"/>
  <c r="BM43" i="1"/>
  <c r="BM24" i="1" l="1"/>
  <c r="BM116" i="1" s="1"/>
  <c r="BN112" i="2"/>
  <c r="CF40" i="3"/>
  <c r="CF58" i="3" s="1"/>
  <c r="CF82" i="3" s="1"/>
  <c r="CF28" i="3" s="1"/>
  <c r="CF118" i="3" s="1"/>
  <c r="BO56" i="11"/>
  <c r="BO53" i="11"/>
  <c r="BO54" i="11"/>
  <c r="BO55" i="11"/>
  <c r="BO57" i="11"/>
  <c r="BO38" i="11"/>
  <c r="BO41" i="11" s="1"/>
  <c r="BN13" i="1"/>
  <c r="BN12" i="1" s="1"/>
  <c r="G79" i="7" s="1"/>
  <c r="BO35" i="2"/>
  <c r="BU7" i="3"/>
  <c r="BU10" i="3" s="1"/>
  <c r="J78" i="7"/>
  <c r="BM44" i="1"/>
  <c r="K78" i="7" s="1"/>
  <c r="BL121" i="1"/>
  <c r="U77" i="7" s="1"/>
  <c r="BL99" i="1"/>
  <c r="R77" i="7" s="1"/>
  <c r="S77" i="7"/>
  <c r="BL110" i="1"/>
  <c r="T77" i="7" s="1"/>
  <c r="BP36" i="2"/>
  <c r="BM66" i="1"/>
  <c r="O78" i="7" s="1"/>
  <c r="N78" i="7"/>
  <c r="BP25" i="2"/>
  <c r="BO73" i="1"/>
  <c r="BO84" i="1" s="1"/>
  <c r="BX120" i="1"/>
  <c r="BX109" i="1"/>
  <c r="BX98" i="1"/>
  <c r="BP11" i="2"/>
  <c r="BR97" i="1"/>
  <c r="BR119" i="1"/>
  <c r="BR108" i="1"/>
  <c r="BT27" i="2"/>
  <c r="BS75" i="1"/>
  <c r="BS86" i="1" s="1"/>
  <c r="BM105" i="1"/>
  <c r="BY76" i="1"/>
  <c r="BY87" i="1" s="1"/>
  <c r="BZ28" i="2"/>
  <c r="BN94" i="2"/>
  <c r="BM77" i="1"/>
  <c r="BN95" i="1"/>
  <c r="BN117" i="1"/>
  <c r="BN106" i="1"/>
  <c r="BO96" i="1"/>
  <c r="BO107" i="1"/>
  <c r="BO118" i="1"/>
  <c r="BP74" i="1"/>
  <c r="BP85" i="1" s="1"/>
  <c r="BQ26" i="2"/>
  <c r="BM23" i="1"/>
  <c r="BN123" i="2"/>
  <c r="BN30" i="2"/>
  <c r="BN111" i="2"/>
  <c r="BS23" i="3"/>
  <c r="BS84" i="3"/>
  <c r="BS96" i="3" s="1"/>
  <c r="BO11" i="1"/>
  <c r="BO22" i="11" s="1"/>
  <c r="BN72" i="1"/>
  <c r="BN83" i="1" s="1"/>
  <c r="BO24" i="2"/>
  <c r="E79" i="7"/>
  <c r="BT42" i="3"/>
  <c r="BT53" i="3"/>
  <c r="BU36" i="3"/>
  <c r="BU54" i="3" s="1"/>
  <c r="BU78" i="3" s="1"/>
  <c r="BU24" i="3" s="1"/>
  <c r="BU114" i="3" s="1"/>
  <c r="BV37" i="3"/>
  <c r="BV55" i="3" s="1"/>
  <c r="BV79" i="3" s="1"/>
  <c r="BV25" i="3" s="1"/>
  <c r="BV115" i="3" s="1"/>
  <c r="BW38" i="3"/>
  <c r="BM94" i="1" l="1"/>
  <c r="CA40" i="2"/>
  <c r="BZ39" i="1" s="1"/>
  <c r="BU39" i="2"/>
  <c r="BU55" i="2" s="1"/>
  <c r="BO40" i="11"/>
  <c r="BO43" i="11"/>
  <c r="BO42" i="11"/>
  <c r="BU39" i="3"/>
  <c r="BU57" i="3" s="1"/>
  <c r="BU81" i="3" s="1"/>
  <c r="BU27" i="3" s="1"/>
  <c r="BU117" i="3" s="1"/>
  <c r="BR38" i="2"/>
  <c r="BQ37" i="1" s="1"/>
  <c r="BN14" i="1"/>
  <c r="H79" i="7" s="1"/>
  <c r="BN34" i="1"/>
  <c r="I79" i="7" s="1"/>
  <c r="F79" i="7"/>
  <c r="BQ37" i="2"/>
  <c r="BQ53" i="2" s="1"/>
  <c r="BO51" i="2"/>
  <c r="BN49" i="1" s="1"/>
  <c r="BO42" i="2"/>
  <c r="BO45" i="2" s="1"/>
  <c r="BY28" i="1"/>
  <c r="BZ128" i="2"/>
  <c r="BZ116" i="2"/>
  <c r="BO35" i="1"/>
  <c r="BP52" i="2"/>
  <c r="BT60" i="3"/>
  <c r="BT72" i="3" s="1"/>
  <c r="BT77" i="3"/>
  <c r="BO124" i="2"/>
  <c r="BN24" i="1"/>
  <c r="BO112" i="2"/>
  <c r="BS30" i="3"/>
  <c r="BS108" i="3" s="1"/>
  <c r="BS113" i="3"/>
  <c r="BM29" i="1"/>
  <c r="BM104" i="1"/>
  <c r="BM115" i="1"/>
  <c r="BM93" i="1"/>
  <c r="CA56" i="2"/>
  <c r="BU46" i="3"/>
  <c r="BT47" i="3"/>
  <c r="BQ126" i="2"/>
  <c r="BP26" i="1"/>
  <c r="BQ114" i="2"/>
  <c r="Q78" i="7"/>
  <c r="BM88" i="1"/>
  <c r="P78" i="7" s="1"/>
  <c r="BT115" i="2"/>
  <c r="BS27" i="1"/>
  <c r="BT127" i="2"/>
  <c r="BQ7" i="2"/>
  <c r="BP13" i="2"/>
  <c r="BW56" i="3"/>
  <c r="BW80" i="3" s="1"/>
  <c r="BW26" i="3" s="1"/>
  <c r="BW116" i="3" s="1"/>
  <c r="L80" i="7"/>
  <c r="BN106" i="2"/>
  <c r="BN118" i="2"/>
  <c r="BN130" i="2"/>
  <c r="BO25" i="1"/>
  <c r="BP113" i="2"/>
  <c r="BP125" i="2"/>
  <c r="BR54" i="2" l="1"/>
  <c r="BQ52" i="1" s="1"/>
  <c r="BQ63" i="1" s="1"/>
  <c r="BU9" i="3"/>
  <c r="BU11" i="3" s="1"/>
  <c r="BV7" i="3" s="1"/>
  <c r="BT38" i="1"/>
  <c r="BN40" i="1"/>
  <c r="BN43" i="1" s="1"/>
  <c r="J79" i="7" s="1"/>
  <c r="BP36" i="1"/>
  <c r="BO75" i="2"/>
  <c r="BN71" i="1" s="1"/>
  <c r="BN82" i="1" s="1"/>
  <c r="BO58" i="2"/>
  <c r="BO70" i="2" s="1"/>
  <c r="BP44" i="2"/>
  <c r="BO42" i="1" s="1"/>
  <c r="C80" i="7" s="1"/>
  <c r="BP15" i="2"/>
  <c r="BP35" i="2" s="1"/>
  <c r="BO13" i="1"/>
  <c r="BT53" i="1"/>
  <c r="BU79" i="2"/>
  <c r="BO117" i="1"/>
  <c r="BO106" i="1"/>
  <c r="BO95" i="1"/>
  <c r="BS97" i="1"/>
  <c r="BS119" i="1"/>
  <c r="BS108" i="1"/>
  <c r="BN60" i="1"/>
  <c r="BN55" i="1"/>
  <c r="BZ54" i="1"/>
  <c r="BZ65" i="1" s="1"/>
  <c r="CA80" i="2"/>
  <c r="BM110" i="1"/>
  <c r="T78" i="7" s="1"/>
  <c r="S78" i="7"/>
  <c r="BM99" i="1"/>
  <c r="R78" i="7" s="1"/>
  <c r="BM121" i="1"/>
  <c r="U78" i="7" s="1"/>
  <c r="BN105" i="1"/>
  <c r="BN116" i="1"/>
  <c r="BN94" i="1"/>
  <c r="BP76" i="2"/>
  <c r="BO50" i="1"/>
  <c r="BO61" i="1" s="1"/>
  <c r="BP96" i="1"/>
  <c r="BP118" i="1"/>
  <c r="BP107" i="1"/>
  <c r="BQ9" i="2"/>
  <c r="BP9" i="1" s="1"/>
  <c r="BP44" i="11" s="1"/>
  <c r="BP7" i="1"/>
  <c r="BQ10" i="2"/>
  <c r="BP10" i="1" s="1"/>
  <c r="BP58" i="11" s="1"/>
  <c r="BP51" i="1"/>
  <c r="BQ77" i="2"/>
  <c r="BS120" i="3"/>
  <c r="BT23" i="3"/>
  <c r="BT84" i="3"/>
  <c r="BT96" i="3" s="1"/>
  <c r="BY120" i="1"/>
  <c r="BY98" i="1"/>
  <c r="BY109" i="1"/>
  <c r="CB40" i="2" l="1"/>
  <c r="BR78" i="2"/>
  <c r="BR26" i="2" s="1"/>
  <c r="BU13" i="3"/>
  <c r="BU15" i="3" s="1"/>
  <c r="BU35" i="3" s="1"/>
  <c r="BU53" i="3" s="1"/>
  <c r="BP53" i="11"/>
  <c r="BP57" i="11"/>
  <c r="BP54" i="11"/>
  <c r="BP55" i="11"/>
  <c r="BP56" i="11"/>
  <c r="BT64" i="1"/>
  <c r="M79" i="7"/>
  <c r="BP62" i="1"/>
  <c r="BN44" i="1"/>
  <c r="K79" i="7" s="1"/>
  <c r="BO23" i="2"/>
  <c r="BN23" i="1" s="1"/>
  <c r="BO82" i="2"/>
  <c r="BO94" i="2" s="1"/>
  <c r="BO15" i="1"/>
  <c r="F80" i="7"/>
  <c r="BO12" i="1"/>
  <c r="G80" i="7" s="1"/>
  <c r="BQ11" i="2"/>
  <c r="BR7" i="2" s="1"/>
  <c r="BZ76" i="1"/>
  <c r="BZ87" i="1" s="1"/>
  <c r="CA28" i="2"/>
  <c r="BQ25" i="2"/>
  <c r="BP73" i="1"/>
  <c r="BP84" i="1" s="1"/>
  <c r="BQ36" i="2"/>
  <c r="BP51" i="2"/>
  <c r="BP42" i="2"/>
  <c r="BP45" i="2" s="1"/>
  <c r="BO34" i="1"/>
  <c r="BR37" i="2"/>
  <c r="BS38" i="2"/>
  <c r="BV39" i="3"/>
  <c r="BV39" i="2"/>
  <c r="BV10" i="3"/>
  <c r="BO72" i="1"/>
  <c r="BO83" i="1" s="1"/>
  <c r="BP24" i="2"/>
  <c r="BT30" i="3"/>
  <c r="BT108" i="3" s="1"/>
  <c r="BT113" i="3"/>
  <c r="BN66" i="1"/>
  <c r="O79" i="7" s="1"/>
  <c r="N79" i="7"/>
  <c r="BU27" i="2"/>
  <c r="BT75" i="1"/>
  <c r="BT86" i="1" s="1"/>
  <c r="BP11" i="1"/>
  <c r="BP22" i="11" s="1"/>
  <c r="BQ74" i="1" l="1"/>
  <c r="BQ85" i="1" s="1"/>
  <c r="BV36" i="3"/>
  <c r="BV54" i="3" s="1"/>
  <c r="BV78" i="3" s="1"/>
  <c r="BV24" i="3" s="1"/>
  <c r="BV114" i="3" s="1"/>
  <c r="CG40" i="3"/>
  <c r="CG58" i="3" s="1"/>
  <c r="CG82" i="3" s="1"/>
  <c r="CG28" i="3" s="1"/>
  <c r="CG118" i="3" s="1"/>
  <c r="BU42" i="3"/>
  <c r="BV46" i="3" s="1"/>
  <c r="BW37" i="3"/>
  <c r="BW55" i="3" s="1"/>
  <c r="BW79" i="3" s="1"/>
  <c r="BW25" i="3" s="1"/>
  <c r="BW115" i="3" s="1"/>
  <c r="BX38" i="3"/>
  <c r="BX56" i="3" s="1"/>
  <c r="BX80" i="3" s="1"/>
  <c r="BX26" i="3" s="1"/>
  <c r="BX116" i="3" s="1"/>
  <c r="E80" i="7"/>
  <c r="BP38" i="11"/>
  <c r="BN77" i="1"/>
  <c r="Q79" i="7" s="1"/>
  <c r="BO123" i="2"/>
  <c r="BO30" i="2"/>
  <c r="BO118" i="2" s="1"/>
  <c r="BO14" i="1"/>
  <c r="H80" i="7" s="1"/>
  <c r="BO111" i="2"/>
  <c r="BQ13" i="2"/>
  <c r="BT120" i="3"/>
  <c r="BN29" i="1"/>
  <c r="BN93" i="1"/>
  <c r="BN115" i="1"/>
  <c r="BN104" i="1"/>
  <c r="BU38" i="1"/>
  <c r="BV55" i="2"/>
  <c r="BQ36" i="1"/>
  <c r="BR53" i="2"/>
  <c r="BQ52" i="2"/>
  <c r="BP35" i="1"/>
  <c r="BP25" i="1"/>
  <c r="BQ125" i="2"/>
  <c r="BQ113" i="2"/>
  <c r="BS54" i="2"/>
  <c r="BR37" i="1"/>
  <c r="BP112" i="2"/>
  <c r="BO24" i="1"/>
  <c r="BP124" i="2"/>
  <c r="CA39" i="1"/>
  <c r="CB56" i="2"/>
  <c r="I80" i="7"/>
  <c r="BO40" i="1"/>
  <c r="BO43" i="1" s="1"/>
  <c r="BZ28" i="1"/>
  <c r="CA116" i="2"/>
  <c r="CA128" i="2"/>
  <c r="BU115" i="2"/>
  <c r="BT27" i="1"/>
  <c r="BU127" i="2"/>
  <c r="BR114" i="2"/>
  <c r="BQ26" i="1"/>
  <c r="BR126" i="2"/>
  <c r="BO49" i="1"/>
  <c r="BP75" i="2"/>
  <c r="BP58" i="2"/>
  <c r="BP70" i="2" s="1"/>
  <c r="L81" i="7"/>
  <c r="BU60" i="3"/>
  <c r="BU77" i="3"/>
  <c r="BR9" i="2"/>
  <c r="BQ9" i="1" s="1"/>
  <c r="BQ44" i="11" s="1"/>
  <c r="BQ7" i="1"/>
  <c r="BR10" i="2"/>
  <c r="BQ10" i="1" s="1"/>
  <c r="BQ58" i="11" s="1"/>
  <c r="BV9" i="3"/>
  <c r="BV11" i="3" s="1"/>
  <c r="BV57" i="3"/>
  <c r="BV81" i="3" s="1"/>
  <c r="BV27" i="3" s="1"/>
  <c r="BV117" i="3" s="1"/>
  <c r="BQ44" i="2"/>
  <c r="BP42" i="1" s="1"/>
  <c r="C81" i="7" s="1"/>
  <c r="BU72" i="3" l="1"/>
  <c r="BO106" i="2"/>
  <c r="BU47" i="3"/>
  <c r="BP42" i="11"/>
  <c r="BP40" i="11"/>
  <c r="BP43" i="11"/>
  <c r="BP41" i="11"/>
  <c r="BQ57" i="11"/>
  <c r="BQ53" i="11"/>
  <c r="BQ56" i="11"/>
  <c r="BQ55" i="11"/>
  <c r="BQ54" i="11"/>
  <c r="BN88" i="1"/>
  <c r="P79" i="7" s="1"/>
  <c r="BO130" i="2"/>
  <c r="BQ15" i="2"/>
  <c r="BP15" i="1" s="1"/>
  <c r="BP13" i="1"/>
  <c r="BQ11" i="1"/>
  <c r="BQ22" i="11" s="1"/>
  <c r="J80" i="7"/>
  <c r="BO44" i="1"/>
  <c r="K80" i="7" s="1"/>
  <c r="BU53" i="1"/>
  <c r="BU64" i="1" s="1"/>
  <c r="BV79" i="2"/>
  <c r="BP23" i="2"/>
  <c r="BO71" i="1"/>
  <c r="BO82" i="1" s="1"/>
  <c r="BP82" i="2"/>
  <c r="M80" i="7"/>
  <c r="BO94" i="1"/>
  <c r="BO105" i="1"/>
  <c r="BO116" i="1"/>
  <c r="BP50" i="1"/>
  <c r="BP61" i="1" s="1"/>
  <c r="BQ76" i="2"/>
  <c r="BN121" i="1"/>
  <c r="U79" i="7" s="1"/>
  <c r="BN99" i="1"/>
  <c r="R79" i="7" s="1"/>
  <c r="BN110" i="1"/>
  <c r="T79" i="7" s="1"/>
  <c r="S79" i="7"/>
  <c r="BV13" i="3"/>
  <c r="BV15" i="3" s="1"/>
  <c r="BV35" i="3" s="1"/>
  <c r="BW7" i="3"/>
  <c r="BO55" i="1"/>
  <c r="BO60" i="1"/>
  <c r="BR52" i="1"/>
  <c r="BR63" i="1" s="1"/>
  <c r="BS78" i="2"/>
  <c r="BQ51" i="1"/>
  <c r="BQ62" i="1" s="1"/>
  <c r="BR77" i="2"/>
  <c r="BQ96" i="1"/>
  <c r="BQ118" i="1"/>
  <c r="BQ107" i="1"/>
  <c r="BR11" i="2"/>
  <c r="BU84" i="3"/>
  <c r="BU96" i="3" s="1"/>
  <c r="BU23" i="3"/>
  <c r="BT119" i="1"/>
  <c r="BT108" i="1"/>
  <c r="BT97" i="1"/>
  <c r="BZ98" i="1"/>
  <c r="BZ120" i="1"/>
  <c r="BZ109" i="1"/>
  <c r="CA54" i="1"/>
  <c r="CA65" i="1" s="1"/>
  <c r="CB80" i="2"/>
  <c r="BP117" i="1"/>
  <c r="BP95" i="1"/>
  <c r="BP106" i="1"/>
  <c r="CH40" i="3" l="1"/>
  <c r="CH58" i="3" s="1"/>
  <c r="CH82" i="3" s="1"/>
  <c r="CH28" i="3" s="1"/>
  <c r="CH118" i="3" s="1"/>
  <c r="E81" i="7"/>
  <c r="BQ38" i="11"/>
  <c r="BP14" i="1"/>
  <c r="H81" i="7" s="1"/>
  <c r="BQ35" i="2"/>
  <c r="F81" i="7"/>
  <c r="BP12" i="1"/>
  <c r="G81" i="7" s="1"/>
  <c r="L82" i="7"/>
  <c r="BR25" i="2"/>
  <c r="BQ73" i="1"/>
  <c r="BQ84" i="1" s="1"/>
  <c r="BP72" i="1"/>
  <c r="BP83" i="1" s="1"/>
  <c r="BQ24" i="2"/>
  <c r="BU30" i="3"/>
  <c r="BU108" i="3" s="1"/>
  <c r="BU113" i="3"/>
  <c r="BR13" i="2"/>
  <c r="BS7" i="2"/>
  <c r="N80" i="7"/>
  <c r="BO66" i="1"/>
  <c r="O80" i="7" s="1"/>
  <c r="BP30" i="2"/>
  <c r="BO23" i="1"/>
  <c r="BP123" i="2"/>
  <c r="BP111" i="2"/>
  <c r="BV53" i="3"/>
  <c r="BW36" i="3"/>
  <c r="BW54" i="3" s="1"/>
  <c r="BW78" i="3" s="1"/>
  <c r="BW24" i="3" s="1"/>
  <c r="BW114" i="3" s="1"/>
  <c r="BV42" i="3"/>
  <c r="BV47" i="3" s="1"/>
  <c r="BX37" i="3"/>
  <c r="BX55" i="3" s="1"/>
  <c r="BX79" i="3" s="1"/>
  <c r="BX25" i="3" s="1"/>
  <c r="BX115" i="3" s="1"/>
  <c r="BY38" i="3"/>
  <c r="BO77" i="1"/>
  <c r="BP94" i="2"/>
  <c r="CB28" i="2"/>
  <c r="CA76" i="1"/>
  <c r="CA87" i="1" s="1"/>
  <c r="BS26" i="2"/>
  <c r="BR74" i="1"/>
  <c r="BR85" i="1" s="1"/>
  <c r="BW10" i="3"/>
  <c r="BU75" i="1"/>
  <c r="BU86" i="1" s="1"/>
  <c r="BV27" i="2"/>
  <c r="CC40" i="2" l="1"/>
  <c r="CC56" i="2" s="1"/>
  <c r="CB54" i="1" s="1"/>
  <c r="BQ43" i="11"/>
  <c r="BQ40" i="11"/>
  <c r="BQ42" i="11"/>
  <c r="BQ41" i="11"/>
  <c r="BP34" i="1"/>
  <c r="BP40" i="1" s="1"/>
  <c r="BP43" i="1" s="1"/>
  <c r="BW39" i="2"/>
  <c r="BW55" i="2" s="1"/>
  <c r="BW79" i="2" s="1"/>
  <c r="BT38" i="2"/>
  <c r="BS37" i="1" s="1"/>
  <c r="BS37" i="2"/>
  <c r="BR36" i="1" s="1"/>
  <c r="BW39" i="3"/>
  <c r="BW57" i="3" s="1"/>
  <c r="BW81" i="3" s="1"/>
  <c r="BW27" i="3" s="1"/>
  <c r="BW117" i="3" s="1"/>
  <c r="BR36" i="2"/>
  <c r="BR52" i="2" s="1"/>
  <c r="BR76" i="2" s="1"/>
  <c r="BQ42" i="2"/>
  <c r="BQ51" i="2"/>
  <c r="BR15" i="2"/>
  <c r="BR35" i="2" s="1"/>
  <c r="BQ13" i="1"/>
  <c r="CA28" i="1"/>
  <c r="CB128" i="2"/>
  <c r="CB116" i="2"/>
  <c r="BY56" i="3"/>
  <c r="BY80" i="3" s="1"/>
  <c r="BY26" i="3" s="1"/>
  <c r="BY116" i="3" s="1"/>
  <c r="BR113" i="2"/>
  <c r="BQ25" i="1"/>
  <c r="BR125" i="2"/>
  <c r="BP130" i="2"/>
  <c r="BP106" i="2"/>
  <c r="BP118" i="2"/>
  <c r="BV115" i="2"/>
  <c r="BU27" i="1"/>
  <c r="BV127" i="2"/>
  <c r="BW46" i="3"/>
  <c r="BU120" i="3"/>
  <c r="BQ124" i="2"/>
  <c r="BQ112" i="2"/>
  <c r="BP24" i="1"/>
  <c r="BV60" i="3"/>
  <c r="BV72" i="3" s="1"/>
  <c r="BV77" i="3"/>
  <c r="BR26" i="1"/>
  <c r="BS126" i="2"/>
  <c r="BS114" i="2"/>
  <c r="BO88" i="1"/>
  <c r="P80" i="7" s="1"/>
  <c r="Q80" i="7"/>
  <c r="BO93" i="1"/>
  <c r="BO115" i="1"/>
  <c r="BO29" i="1"/>
  <c r="BO104" i="1"/>
  <c r="BS9" i="2"/>
  <c r="BR9" i="1" s="1"/>
  <c r="BR44" i="11" s="1"/>
  <c r="BS10" i="2"/>
  <c r="BR10" i="1" s="1"/>
  <c r="BR58" i="11" s="1"/>
  <c r="BR7" i="1"/>
  <c r="CD40" i="2" l="1"/>
  <c r="BR57" i="11"/>
  <c r="BR53" i="11"/>
  <c r="BR56" i="11"/>
  <c r="BR55" i="11"/>
  <c r="BR54" i="11"/>
  <c r="I81" i="7"/>
  <c r="M81" i="7"/>
  <c r="CC80" i="2"/>
  <c r="CB76" i="1" s="1"/>
  <c r="CB87" i="1" s="1"/>
  <c r="BT54" i="2"/>
  <c r="BT78" i="2" s="1"/>
  <c r="BS74" i="1" s="1"/>
  <c r="BS53" i="2"/>
  <c r="BS77" i="2" s="1"/>
  <c r="BR73" i="1" s="1"/>
  <c r="CB39" i="1"/>
  <c r="CB65" i="1" s="1"/>
  <c r="BQ50" i="1"/>
  <c r="BV53" i="1"/>
  <c r="BQ15" i="1"/>
  <c r="BW9" i="3"/>
  <c r="BW11" i="3" s="1"/>
  <c r="BW13" i="3" s="1"/>
  <c r="BW15" i="3" s="1"/>
  <c r="BW35" i="3" s="1"/>
  <c r="BQ35" i="1"/>
  <c r="BV38" i="1"/>
  <c r="BQ45" i="2"/>
  <c r="BR44" i="2"/>
  <c r="BQ42" i="1" s="1"/>
  <c r="C82" i="7" s="1"/>
  <c r="BP49" i="1"/>
  <c r="BQ58" i="2"/>
  <c r="BQ70" i="2" s="1"/>
  <c r="BQ75" i="2"/>
  <c r="F82" i="7"/>
  <c r="BQ12" i="1"/>
  <c r="G82" i="7" s="1"/>
  <c r="BS52" i="1"/>
  <c r="BS63" i="1" s="1"/>
  <c r="BR11" i="1"/>
  <c r="BR22" i="11" s="1"/>
  <c r="S80" i="7"/>
  <c r="BO110" i="1"/>
  <c r="T80" i="7" s="1"/>
  <c r="BO121" i="1"/>
  <c r="U80" i="7" s="1"/>
  <c r="BO99" i="1"/>
  <c r="R80" i="7" s="1"/>
  <c r="BR51" i="2"/>
  <c r="BR42" i="2"/>
  <c r="BS44" i="2" s="1"/>
  <c r="BR42" i="1" s="1"/>
  <c r="C83" i="7" s="1"/>
  <c r="BS36" i="2"/>
  <c r="BT37" i="2"/>
  <c r="BQ34" i="1"/>
  <c r="BX39" i="2"/>
  <c r="BU38" i="2"/>
  <c r="BX39" i="3"/>
  <c r="J81" i="7"/>
  <c r="BP44" i="1"/>
  <c r="K81" i="7" s="1"/>
  <c r="BV75" i="1"/>
  <c r="BW27" i="2"/>
  <c r="BV23" i="3"/>
  <c r="BV84" i="3"/>
  <c r="BV96" i="3" s="1"/>
  <c r="BP105" i="1"/>
  <c r="BP116" i="1"/>
  <c r="BP94" i="1"/>
  <c r="BQ72" i="1"/>
  <c r="BR24" i="2"/>
  <c r="BS11" i="2"/>
  <c r="BR96" i="1"/>
  <c r="BR118" i="1"/>
  <c r="BR107" i="1"/>
  <c r="BU97" i="1"/>
  <c r="BU119" i="1"/>
  <c r="BU108" i="1"/>
  <c r="H32" i="9"/>
  <c r="BQ117" i="1"/>
  <c r="BQ95" i="1"/>
  <c r="BQ106" i="1"/>
  <c r="CA109" i="1"/>
  <c r="CA98" i="1"/>
  <c r="CA120" i="1"/>
  <c r="BW42" i="3" l="1"/>
  <c r="BW47" i="3" s="1"/>
  <c r="CI40" i="3"/>
  <c r="CI58" i="3" s="1"/>
  <c r="CI82" i="3" s="1"/>
  <c r="CI28" i="3" s="1"/>
  <c r="CI118" i="3" s="1"/>
  <c r="E82" i="7"/>
  <c r="BR38" i="11"/>
  <c r="BS25" i="2"/>
  <c r="BR25" i="1" s="1"/>
  <c r="CC28" i="2"/>
  <c r="CB28" i="1" s="1"/>
  <c r="BT26" i="2"/>
  <c r="BT114" i="2" s="1"/>
  <c r="BV64" i="1"/>
  <c r="BR45" i="2"/>
  <c r="BR51" i="1"/>
  <c r="BR62" i="1" s="1"/>
  <c r="BQ61" i="1"/>
  <c r="BQ14" i="1"/>
  <c r="H82" i="7" s="1"/>
  <c r="BQ83" i="1"/>
  <c r="BX36" i="3"/>
  <c r="BX54" i="3" s="1"/>
  <c r="BX78" i="3" s="1"/>
  <c r="BX24" i="3" s="1"/>
  <c r="BX114" i="3" s="1"/>
  <c r="BV86" i="1"/>
  <c r="BX7" i="3"/>
  <c r="BX10" i="3" s="1"/>
  <c r="BW53" i="3"/>
  <c r="BW77" i="3" s="1"/>
  <c r="BY37" i="3"/>
  <c r="BY55" i="3" s="1"/>
  <c r="BY79" i="3" s="1"/>
  <c r="BY25" i="3" s="1"/>
  <c r="BY115" i="3" s="1"/>
  <c r="BZ38" i="3"/>
  <c r="BZ56" i="3" s="1"/>
  <c r="BZ80" i="3" s="1"/>
  <c r="BZ26" i="3" s="1"/>
  <c r="BZ116" i="3" s="1"/>
  <c r="BP71" i="1"/>
  <c r="BP82" i="1" s="1"/>
  <c r="BQ23" i="2"/>
  <c r="BQ82" i="2"/>
  <c r="BP55" i="1"/>
  <c r="BP60" i="1"/>
  <c r="BS85" i="1"/>
  <c r="L83" i="7"/>
  <c r="BS36" i="1"/>
  <c r="BT53" i="2"/>
  <c r="BQ24" i="1"/>
  <c r="BR112" i="2"/>
  <c r="BR124" i="2"/>
  <c r="CD56" i="2"/>
  <c r="CC39" i="1"/>
  <c r="BR35" i="1"/>
  <c r="BS52" i="2"/>
  <c r="BW38" i="1"/>
  <c r="BX55" i="2"/>
  <c r="BT7" i="2"/>
  <c r="BS13" i="2"/>
  <c r="BV27" i="1"/>
  <c r="BW115" i="2"/>
  <c r="BW127" i="2"/>
  <c r="BV113" i="3"/>
  <c r="BV30" i="3"/>
  <c r="BV108" i="3" s="1"/>
  <c r="BX57" i="3"/>
  <c r="BX81" i="3" s="1"/>
  <c r="BX27" i="3" s="1"/>
  <c r="BX117" i="3" s="1"/>
  <c r="BU54" i="2"/>
  <c r="BT37" i="1"/>
  <c r="I82" i="7"/>
  <c r="BQ40" i="1"/>
  <c r="M82" i="7" s="1"/>
  <c r="BQ49" i="1"/>
  <c r="BR75" i="2"/>
  <c r="BR58" i="2"/>
  <c r="BR70" i="2" s="1"/>
  <c r="BX46" i="3" l="1"/>
  <c r="BR43" i="11"/>
  <c r="BR40" i="11"/>
  <c r="BR41" i="11"/>
  <c r="BR42" i="11"/>
  <c r="CC128" i="2"/>
  <c r="BS113" i="2"/>
  <c r="BT126" i="2"/>
  <c r="BS125" i="2"/>
  <c r="BS26" i="1"/>
  <c r="BS96" i="1" s="1"/>
  <c r="CC116" i="2"/>
  <c r="BW60" i="3"/>
  <c r="BW72" i="3" s="1"/>
  <c r="BR84" i="1"/>
  <c r="BX9" i="3"/>
  <c r="BX11" i="3" s="1"/>
  <c r="BY7" i="3" s="1"/>
  <c r="N81" i="7"/>
  <c r="BP66" i="1"/>
  <c r="O81" i="7" s="1"/>
  <c r="BQ94" i="2"/>
  <c r="BP77" i="1"/>
  <c r="BQ123" i="2"/>
  <c r="BQ111" i="2"/>
  <c r="BP23" i="1"/>
  <c r="BQ30" i="2"/>
  <c r="BS15" i="2"/>
  <c r="BR15" i="1" s="1"/>
  <c r="BR13" i="1"/>
  <c r="BQ43" i="1"/>
  <c r="J82" i="7" s="1"/>
  <c r="BQ94" i="1"/>
  <c r="BQ116" i="1"/>
  <c r="BQ105" i="1"/>
  <c r="BQ60" i="1"/>
  <c r="BQ55" i="1"/>
  <c r="BW84" i="3"/>
  <c r="BW23" i="3"/>
  <c r="BT9" i="2"/>
  <c r="BS9" i="1" s="1"/>
  <c r="BS44" i="11" s="1"/>
  <c r="BT10" i="2"/>
  <c r="BS10" i="1" s="1"/>
  <c r="BS58" i="11" s="1"/>
  <c r="BS7" i="1"/>
  <c r="BU78" i="2"/>
  <c r="BT52" i="1"/>
  <c r="BT63" i="1" s="1"/>
  <c r="BW53" i="1"/>
  <c r="BW64" i="1" s="1"/>
  <c r="BX79" i="2"/>
  <c r="CC54" i="1"/>
  <c r="CC65" i="1" s="1"/>
  <c r="CD80" i="2"/>
  <c r="BR82" i="2"/>
  <c r="BR23" i="2"/>
  <c r="BQ71" i="1"/>
  <c r="BQ82" i="1" s="1"/>
  <c r="BT77" i="2"/>
  <c r="BS51" i="1"/>
  <c r="BS62" i="1" s="1"/>
  <c r="BV120" i="3"/>
  <c r="BV119" i="1"/>
  <c r="BV108" i="1"/>
  <c r="BV97" i="1"/>
  <c r="BS76" i="2"/>
  <c r="BR50" i="1"/>
  <c r="BR61" i="1" s="1"/>
  <c r="BR106" i="1"/>
  <c r="BR95" i="1"/>
  <c r="BR117" i="1"/>
  <c r="CB120" i="1"/>
  <c r="CB98" i="1"/>
  <c r="CB109" i="1"/>
  <c r="BS38" i="11" l="1"/>
  <c r="BS43" i="11" s="1"/>
  <c r="BS54" i="11"/>
  <c r="BS57" i="11"/>
  <c r="BS53" i="11"/>
  <c r="BS56" i="11"/>
  <c r="BS55" i="11"/>
  <c r="BS107" i="1"/>
  <c r="BS118" i="1"/>
  <c r="BX13" i="3"/>
  <c r="BX15" i="3" s="1"/>
  <c r="BX35" i="3" s="1"/>
  <c r="BW96" i="3"/>
  <c r="BS35" i="2"/>
  <c r="Q81" i="7"/>
  <c r="BP88" i="1"/>
  <c r="P81" i="7" s="1"/>
  <c r="BQ44" i="1"/>
  <c r="K82" i="7" s="1"/>
  <c r="BQ118" i="2"/>
  <c r="BQ106" i="2"/>
  <c r="BQ130" i="2"/>
  <c r="BP115" i="1"/>
  <c r="BP104" i="1"/>
  <c r="BP29" i="1"/>
  <c r="BP93" i="1"/>
  <c r="F83" i="7"/>
  <c r="BR12" i="1"/>
  <c r="G83" i="7" s="1"/>
  <c r="BY10" i="3"/>
  <c r="BS11" i="1"/>
  <c r="BS22" i="11" s="1"/>
  <c r="BS73" i="1"/>
  <c r="BS84" i="1" s="1"/>
  <c r="BT25" i="2"/>
  <c r="BR123" i="2"/>
  <c r="BR111" i="2"/>
  <c r="BQ23" i="1"/>
  <c r="BR30" i="2"/>
  <c r="BW75" i="1"/>
  <c r="BW86" i="1" s="1"/>
  <c r="BX27" i="2"/>
  <c r="CC76" i="1"/>
  <c r="CC87" i="1" s="1"/>
  <c r="CD28" i="2"/>
  <c r="BT74" i="1"/>
  <c r="BT85" i="1" s="1"/>
  <c r="BU26" i="2"/>
  <c r="N82" i="7"/>
  <c r="BQ66" i="1"/>
  <c r="O82" i="7" s="1"/>
  <c r="BR72" i="1"/>
  <c r="BR83" i="1" s="1"/>
  <c r="BS24" i="2"/>
  <c r="BR94" i="2"/>
  <c r="BQ77" i="1"/>
  <c r="BT11" i="2"/>
  <c r="BW30" i="3"/>
  <c r="BW108" i="3" s="1"/>
  <c r="BW113" i="3"/>
  <c r="BR14" i="1"/>
  <c r="H83" i="7" s="1"/>
  <c r="E83" i="7"/>
  <c r="CE40" i="2" l="1"/>
  <c r="CE56" i="2" s="1"/>
  <c r="BX42" i="3"/>
  <c r="BX47" i="3" s="1"/>
  <c r="CJ40" i="3"/>
  <c r="CJ58" i="3" s="1"/>
  <c r="CJ82" i="3" s="1"/>
  <c r="CJ28" i="3" s="1"/>
  <c r="CJ118" i="3" s="1"/>
  <c r="BS40" i="11"/>
  <c r="BS42" i="11"/>
  <c r="BS41" i="11"/>
  <c r="BY36" i="3"/>
  <c r="BY54" i="3" s="1"/>
  <c r="BY78" i="3" s="1"/>
  <c r="BY24" i="3" s="1"/>
  <c r="BY114" i="3" s="1"/>
  <c r="CA38" i="3"/>
  <c r="CA56" i="3" s="1"/>
  <c r="CA80" i="3" s="1"/>
  <c r="CA26" i="3" s="1"/>
  <c r="CA116" i="3" s="1"/>
  <c r="BX53" i="3"/>
  <c r="BX60" i="3" s="1"/>
  <c r="BZ37" i="3"/>
  <c r="BZ55" i="3" s="1"/>
  <c r="BZ79" i="3" s="1"/>
  <c r="BZ25" i="3" s="1"/>
  <c r="BZ115" i="3" s="1"/>
  <c r="BR34" i="1"/>
  <c r="I83" i="7" s="1"/>
  <c r="BY39" i="3"/>
  <c r="BY57" i="3" s="1"/>
  <c r="BY81" i="3" s="1"/>
  <c r="BY27" i="3" s="1"/>
  <c r="BY117" i="3" s="1"/>
  <c r="BS51" i="2"/>
  <c r="BS75" i="2" s="1"/>
  <c r="BU37" i="2"/>
  <c r="BT36" i="1" s="1"/>
  <c r="BV38" i="2"/>
  <c r="BU37" i="1" s="1"/>
  <c r="BS42" i="2"/>
  <c r="BS45" i="2" s="1"/>
  <c r="BT36" i="2"/>
  <c r="BS35" i="1" s="1"/>
  <c r="BY39" i="2"/>
  <c r="BY55" i="2" s="1"/>
  <c r="BP121" i="1"/>
  <c r="U81" i="7" s="1"/>
  <c r="S81" i="7"/>
  <c r="BP110" i="1"/>
  <c r="T81" i="7" s="1"/>
  <c r="BP99" i="1"/>
  <c r="R81" i="7" s="1"/>
  <c r="BQ115" i="1"/>
  <c r="BQ104" i="1"/>
  <c r="BQ29" i="1"/>
  <c r="BQ93" i="1"/>
  <c r="Q82" i="7"/>
  <c r="BQ88" i="1"/>
  <c r="P82" i="7" s="1"/>
  <c r="L84" i="7"/>
  <c r="CC28" i="1"/>
  <c r="CD128" i="2"/>
  <c r="CD116" i="2"/>
  <c r="BU7" i="2"/>
  <c r="BT13" i="2"/>
  <c r="BS112" i="2"/>
  <c r="BR24" i="1"/>
  <c r="BS124" i="2"/>
  <c r="BU126" i="2"/>
  <c r="BU114" i="2"/>
  <c r="BT26" i="1"/>
  <c r="BX115" i="2"/>
  <c r="BW27" i="1"/>
  <c r="BX127" i="2"/>
  <c r="BW120" i="3"/>
  <c r="BR118" i="2"/>
  <c r="BR130" i="2"/>
  <c r="BR106" i="2"/>
  <c r="BT125" i="2"/>
  <c r="BS25" i="1"/>
  <c r="BT113" i="2"/>
  <c r="BY46" i="3" l="1"/>
  <c r="BX72" i="3"/>
  <c r="BX77" i="3"/>
  <c r="BX23" i="3" s="1"/>
  <c r="BR40" i="1"/>
  <c r="M83" i="7" s="1"/>
  <c r="BT44" i="2"/>
  <c r="BS42" i="1" s="1"/>
  <c r="C84" i="7" s="1"/>
  <c r="BR49" i="1"/>
  <c r="BR60" i="1" s="1"/>
  <c r="BS58" i="2"/>
  <c r="BS70" i="2" s="1"/>
  <c r="BU53" i="2"/>
  <c r="BT51" i="1" s="1"/>
  <c r="BT62" i="1" s="1"/>
  <c r="BT52" i="2"/>
  <c r="BS50" i="1" s="1"/>
  <c r="BS61" i="1" s="1"/>
  <c r="CD39" i="1"/>
  <c r="BY9" i="3"/>
  <c r="BY11" i="3" s="1"/>
  <c r="BY13" i="3" s="1"/>
  <c r="BY15" i="3" s="1"/>
  <c r="BY35" i="3" s="1"/>
  <c r="BX38" i="1"/>
  <c r="BV54" i="2"/>
  <c r="BU52" i="1" s="1"/>
  <c r="BU63" i="1" s="1"/>
  <c r="BT15" i="2"/>
  <c r="BS15" i="1" s="1"/>
  <c r="BS13" i="1"/>
  <c r="CC109" i="1"/>
  <c r="CC98" i="1"/>
  <c r="CC120" i="1"/>
  <c r="BT118" i="1"/>
  <c r="BT107" i="1"/>
  <c r="BT96" i="1"/>
  <c r="BR94" i="1"/>
  <c r="BR116" i="1"/>
  <c r="BR105" i="1"/>
  <c r="BW97" i="1"/>
  <c r="BW108" i="1"/>
  <c r="BW119" i="1"/>
  <c r="BU9" i="2"/>
  <c r="BT9" i="1" s="1"/>
  <c r="BT44" i="11" s="1"/>
  <c r="BT7" i="1"/>
  <c r="BU10" i="2"/>
  <c r="BT10" i="1" s="1"/>
  <c r="BT58" i="11" s="1"/>
  <c r="BY79" i="2"/>
  <c r="BX53" i="1"/>
  <c r="S82" i="7"/>
  <c r="BQ110" i="1"/>
  <c r="T82" i="7" s="1"/>
  <c r="BQ99" i="1"/>
  <c r="R82" i="7" s="1"/>
  <c r="BQ121" i="1"/>
  <c r="U82" i="7" s="1"/>
  <c r="BS95" i="1"/>
  <c r="BS117" i="1"/>
  <c r="BS106" i="1"/>
  <c r="CE80" i="2"/>
  <c r="CD54" i="1"/>
  <c r="BS82" i="2"/>
  <c r="BS23" i="2"/>
  <c r="BR71" i="1"/>
  <c r="BU77" i="2" l="1"/>
  <c r="BU25" i="2" s="1"/>
  <c r="CK40" i="3"/>
  <c r="BT54" i="11"/>
  <c r="BT55" i="11"/>
  <c r="BT56" i="11"/>
  <c r="BT57" i="11"/>
  <c r="BT53" i="11"/>
  <c r="BT38" i="11"/>
  <c r="BX84" i="3"/>
  <c r="BX96" i="3" s="1"/>
  <c r="BR43" i="1"/>
  <c r="J83" i="7" s="1"/>
  <c r="BR82" i="1"/>
  <c r="BR55" i="1"/>
  <c r="N83" i="7" s="1"/>
  <c r="BT76" i="2"/>
  <c r="BS72" i="1" s="1"/>
  <c r="BS83" i="1" s="1"/>
  <c r="BZ7" i="3"/>
  <c r="BZ10" i="3" s="1"/>
  <c r="BV78" i="2"/>
  <c r="BV26" i="2" s="1"/>
  <c r="BX64" i="1"/>
  <c r="CD65" i="1"/>
  <c r="BT35" i="2"/>
  <c r="F84" i="7"/>
  <c r="BS12" i="1"/>
  <c r="G84" i="7" s="1"/>
  <c r="BU11" i="2"/>
  <c r="BU13" i="2" s="1"/>
  <c r="BT11" i="1"/>
  <c r="BS94" i="2"/>
  <c r="BR77" i="1"/>
  <c r="E84" i="7"/>
  <c r="BS14" i="1"/>
  <c r="H84" i="7" s="1"/>
  <c r="BX113" i="3"/>
  <c r="BX30" i="3"/>
  <c r="CD76" i="1"/>
  <c r="CD87" i="1" s="1"/>
  <c r="CE28" i="2"/>
  <c r="BS111" i="2"/>
  <c r="BS123" i="2"/>
  <c r="BS30" i="2"/>
  <c r="BR23" i="1"/>
  <c r="BY27" i="2"/>
  <c r="BX75" i="1"/>
  <c r="BX86" i="1" s="1"/>
  <c r="BZ36" i="3"/>
  <c r="BZ54" i="3" s="1"/>
  <c r="BZ78" i="3" s="1"/>
  <c r="BZ24" i="3" s="1"/>
  <c r="BZ114" i="3" s="1"/>
  <c r="BY53" i="3"/>
  <c r="BY42" i="3"/>
  <c r="BY47" i="3" s="1"/>
  <c r="CA37" i="3"/>
  <c r="CA55" i="3" s="1"/>
  <c r="CA79" i="3" s="1"/>
  <c r="CA25" i="3" s="1"/>
  <c r="CA115" i="3" s="1"/>
  <c r="CB38" i="3"/>
  <c r="CB56" i="3" s="1"/>
  <c r="CB80" i="3" s="1"/>
  <c r="CB26" i="3" s="1"/>
  <c r="CB116" i="3" s="1"/>
  <c r="CK58" i="3"/>
  <c r="CK82" i="3" s="1"/>
  <c r="CK28" i="3" s="1"/>
  <c r="CK118" i="3" s="1"/>
  <c r="BT73" i="1" l="1"/>
  <c r="BT84" i="1" s="1"/>
  <c r="BV37" i="2"/>
  <c r="BU36" i="1" s="1"/>
  <c r="CF40" i="2"/>
  <c r="CE39" i="1" s="1"/>
  <c r="BT43" i="11"/>
  <c r="BT40" i="11"/>
  <c r="BT42" i="11"/>
  <c r="L85" i="7"/>
  <c r="BT22" i="11"/>
  <c r="BT41" i="11"/>
  <c r="BR44" i="1"/>
  <c r="K83" i="7" s="1"/>
  <c r="BX108" i="3"/>
  <c r="BR66" i="1"/>
  <c r="O83" i="7" s="1"/>
  <c r="BT24" i="2"/>
  <c r="BT112" i="2" s="1"/>
  <c r="BT51" i="2"/>
  <c r="BT75" i="2" s="1"/>
  <c r="BU74" i="1"/>
  <c r="BU85" i="1" s="1"/>
  <c r="BW38" i="2"/>
  <c r="BW54" i="2" s="1"/>
  <c r="BZ39" i="2"/>
  <c r="BZ55" i="2" s="1"/>
  <c r="BT42" i="2"/>
  <c r="BT45" i="2" s="1"/>
  <c r="BV7" i="2"/>
  <c r="BV10" i="2" s="1"/>
  <c r="BU10" i="1" s="1"/>
  <c r="BU58" i="11" s="1"/>
  <c r="BZ39" i="3"/>
  <c r="BZ57" i="3" s="1"/>
  <c r="BZ81" i="3" s="1"/>
  <c r="BZ27" i="3" s="1"/>
  <c r="BZ117" i="3" s="1"/>
  <c r="BS34" i="1"/>
  <c r="BS40" i="1" s="1"/>
  <c r="BS43" i="1" s="1"/>
  <c r="BU36" i="2"/>
  <c r="BU52" i="2" s="1"/>
  <c r="BU15" i="2"/>
  <c r="BT15" i="1" s="1"/>
  <c r="BT13" i="1"/>
  <c r="BY77" i="3"/>
  <c r="BY60" i="3"/>
  <c r="BY72" i="3" s="1"/>
  <c r="CD28" i="1"/>
  <c r="CE116" i="2"/>
  <c r="CE128" i="2"/>
  <c r="BT25" i="1"/>
  <c r="BU125" i="2"/>
  <c r="BU113" i="2"/>
  <c r="BR29" i="1"/>
  <c r="BR104" i="1"/>
  <c r="BR93" i="1"/>
  <c r="BR115" i="1"/>
  <c r="BX120" i="3"/>
  <c r="BR88" i="1"/>
  <c r="P83" i="7" s="1"/>
  <c r="Q83" i="7"/>
  <c r="BV53" i="2"/>
  <c r="BZ46" i="3"/>
  <c r="BY127" i="2"/>
  <c r="BY115" i="2"/>
  <c r="BX27" i="1"/>
  <c r="BS118" i="2"/>
  <c r="BS130" i="2"/>
  <c r="BS106" i="2"/>
  <c r="BV126" i="2"/>
  <c r="BV114" i="2"/>
  <c r="BU26" i="1"/>
  <c r="BU38" i="11" l="1"/>
  <c r="BU54" i="11"/>
  <c r="BU57" i="11"/>
  <c r="BU53" i="11"/>
  <c r="BU56" i="11"/>
  <c r="BU55" i="11"/>
  <c r="BT58" i="2"/>
  <c r="BT70" i="2" s="1"/>
  <c r="BS49" i="1"/>
  <c r="BS55" i="1" s="1"/>
  <c r="BT124" i="2"/>
  <c r="BS24" i="1"/>
  <c r="BS105" i="1" s="1"/>
  <c r="BV37" i="1"/>
  <c r="I84" i="7"/>
  <c r="BY38" i="1"/>
  <c r="BU7" i="1"/>
  <c r="BV9" i="2"/>
  <c r="BU9" i="1" s="1"/>
  <c r="BU44" i="11" s="1"/>
  <c r="BU44" i="2"/>
  <c r="BT42" i="1" s="1"/>
  <c r="C85" i="7" s="1"/>
  <c r="BZ9" i="3"/>
  <c r="BZ11" i="3" s="1"/>
  <c r="CA7" i="3" s="1"/>
  <c r="CF56" i="2"/>
  <c r="CE54" i="1" s="1"/>
  <c r="CE65" i="1" s="1"/>
  <c r="BT35" i="1"/>
  <c r="BU35" i="2"/>
  <c r="F85" i="7"/>
  <c r="BT12" i="1"/>
  <c r="G85" i="7" s="1"/>
  <c r="BU96" i="1"/>
  <c r="BU107" i="1"/>
  <c r="BU118" i="1"/>
  <c r="H31" i="9"/>
  <c r="BZ79" i="2"/>
  <c r="BY53" i="1"/>
  <c r="BW78" i="2"/>
  <c r="BV52" i="1"/>
  <c r="M84" i="7"/>
  <c r="BU51" i="1"/>
  <c r="BU62" i="1" s="1"/>
  <c r="BV77" i="2"/>
  <c r="BR110" i="1"/>
  <c r="T83" i="7" s="1"/>
  <c r="S83" i="7"/>
  <c r="BR99" i="1"/>
  <c r="R83" i="7" s="1"/>
  <c r="BR121" i="1"/>
  <c r="U83" i="7" s="1"/>
  <c r="BT50" i="1"/>
  <c r="BU76" i="2"/>
  <c r="BT82" i="2"/>
  <c r="BT23" i="2"/>
  <c r="BS71" i="1"/>
  <c r="CD98" i="1"/>
  <c r="CD109" i="1"/>
  <c r="CD120" i="1"/>
  <c r="E85" i="7"/>
  <c r="BT14" i="1"/>
  <c r="H85" i="7" s="1"/>
  <c r="BT95" i="1"/>
  <c r="BT106" i="1"/>
  <c r="BT117" i="1"/>
  <c r="J84" i="7"/>
  <c r="BS44" i="1"/>
  <c r="K84" i="7" s="1"/>
  <c r="BX119" i="1"/>
  <c r="BX108" i="1"/>
  <c r="BX97" i="1"/>
  <c r="BY23" i="3"/>
  <c r="BY84" i="3"/>
  <c r="BY96" i="3" s="1"/>
  <c r="CG40" i="2" l="1"/>
  <c r="CG56" i="2" s="1"/>
  <c r="BS60" i="1"/>
  <c r="BU40" i="11"/>
  <c r="BU41" i="11"/>
  <c r="BU42" i="11"/>
  <c r="BU43" i="11"/>
  <c r="BS82" i="1"/>
  <c r="BV63" i="1"/>
  <c r="BS94" i="1"/>
  <c r="BS116" i="1"/>
  <c r="BU51" i="2"/>
  <c r="BU58" i="2" s="1"/>
  <c r="BY64" i="1"/>
  <c r="BV11" i="2"/>
  <c r="BW7" i="2" s="1"/>
  <c r="BU11" i="1"/>
  <c r="BV36" i="2"/>
  <c r="BV52" i="2" s="1"/>
  <c r="BX38" i="2"/>
  <c r="BW37" i="1" s="1"/>
  <c r="CF80" i="2"/>
  <c r="CE76" i="1" s="1"/>
  <c r="CE87" i="1" s="1"/>
  <c r="BZ13" i="3"/>
  <c r="BZ15" i="3" s="1"/>
  <c r="BZ35" i="3" s="1"/>
  <c r="BT61" i="1"/>
  <c r="CA39" i="2"/>
  <c r="CA55" i="2" s="1"/>
  <c r="BT34" i="1"/>
  <c r="BT40" i="1" s="1"/>
  <c r="BW37" i="2"/>
  <c r="BW53" i="2" s="1"/>
  <c r="BU42" i="2"/>
  <c r="BV44" i="2" s="1"/>
  <c r="BU42" i="1" s="1"/>
  <c r="C86" i="7" s="1"/>
  <c r="C87" i="7" s="1"/>
  <c r="C8" i="7" s="1"/>
  <c r="CA39" i="3"/>
  <c r="CA57" i="3" s="1"/>
  <c r="CA81" i="3" s="1"/>
  <c r="CA27" i="3" s="1"/>
  <c r="CA117" i="3" s="1"/>
  <c r="BV25" i="2"/>
  <c r="BU73" i="1"/>
  <c r="BU84" i="1" s="1"/>
  <c r="N84" i="7"/>
  <c r="BS66" i="1"/>
  <c r="O84" i="7" s="1"/>
  <c r="BV74" i="1"/>
  <c r="BV85" i="1" s="1"/>
  <c r="BW26" i="2"/>
  <c r="BY113" i="3"/>
  <c r="BY30" i="3"/>
  <c r="BY108" i="3" s="1"/>
  <c r="BT30" i="2"/>
  <c r="BS23" i="1"/>
  <c r="BT123" i="2"/>
  <c r="BT111" i="2"/>
  <c r="CA10" i="3"/>
  <c r="BS77" i="1"/>
  <c r="BT94" i="2"/>
  <c r="BU24" i="2"/>
  <c r="BT72" i="1"/>
  <c r="BT83" i="1" s="1"/>
  <c r="BZ27" i="2"/>
  <c r="BY75" i="1"/>
  <c r="BY86" i="1" s="1"/>
  <c r="BZ42" i="3" l="1"/>
  <c r="BZ47" i="3" s="1"/>
  <c r="CL40" i="3"/>
  <c r="CL58" i="3" s="1"/>
  <c r="CL82" i="3" s="1"/>
  <c r="CL28" i="3" s="1"/>
  <c r="CL118" i="3" s="1"/>
  <c r="L86" i="7"/>
  <c r="L87" i="7" s="1"/>
  <c r="L8" i="7" s="1"/>
  <c r="H3" i="9" s="1"/>
  <c r="J8" i="8" s="1"/>
  <c r="BU22" i="11"/>
  <c r="BT49" i="1"/>
  <c r="BT60" i="1" s="1"/>
  <c r="BU75" i="2"/>
  <c r="BU82" i="2" s="1"/>
  <c r="BV13" i="2"/>
  <c r="BU13" i="1" s="1"/>
  <c r="CF28" i="2"/>
  <c r="CF116" i="2" s="1"/>
  <c r="BU35" i="1"/>
  <c r="BX54" i="2"/>
  <c r="BW52" i="1" s="1"/>
  <c r="BW63" i="1" s="1"/>
  <c r="CF39" i="1"/>
  <c r="BU45" i="2"/>
  <c r="BV36" i="1"/>
  <c r="CA36" i="3"/>
  <c r="CA54" i="3" s="1"/>
  <c r="CA78" i="3" s="1"/>
  <c r="CA24" i="3" s="1"/>
  <c r="CA114" i="3" s="1"/>
  <c r="CC38" i="3"/>
  <c r="CC56" i="3" s="1"/>
  <c r="CC80" i="3" s="1"/>
  <c r="CC26" i="3" s="1"/>
  <c r="CC116" i="3" s="1"/>
  <c r="CB37" i="3"/>
  <c r="CB55" i="3" s="1"/>
  <c r="CB79" i="3" s="1"/>
  <c r="CB25" i="3" s="1"/>
  <c r="CB115" i="3" s="1"/>
  <c r="BZ53" i="3"/>
  <c r="BZ77" i="3" s="1"/>
  <c r="I85" i="7"/>
  <c r="BU70" i="2"/>
  <c r="BZ38" i="1"/>
  <c r="CA9" i="3"/>
  <c r="CA11" i="3" s="1"/>
  <c r="CA13" i="3" s="1"/>
  <c r="CA15" i="3" s="1"/>
  <c r="CA35" i="3" s="1"/>
  <c r="BY120" i="3"/>
  <c r="BZ115" i="2"/>
  <c r="BZ127" i="2"/>
  <c r="BY27" i="1"/>
  <c r="BU112" i="2"/>
  <c r="BT24" i="1"/>
  <c r="BU124" i="2"/>
  <c r="BT130" i="2"/>
  <c r="BT106" i="2"/>
  <c r="BT118" i="2"/>
  <c r="BT71" i="1"/>
  <c r="CA79" i="2"/>
  <c r="BZ53" i="1"/>
  <c r="BV26" i="1"/>
  <c r="BW126" i="2"/>
  <c r="BW114" i="2"/>
  <c r="BW77" i="2"/>
  <c r="BV51" i="1"/>
  <c r="BV113" i="2"/>
  <c r="BV125" i="2"/>
  <c r="BU25" i="1"/>
  <c r="BU50" i="1"/>
  <c r="BV76" i="2"/>
  <c r="BS104" i="1"/>
  <c r="BS115" i="1"/>
  <c r="BS93" i="1"/>
  <c r="BS29" i="1"/>
  <c r="BW9" i="2"/>
  <c r="BV9" i="1" s="1"/>
  <c r="BV44" i="11" s="1"/>
  <c r="BW10" i="2"/>
  <c r="BV10" i="1" s="1"/>
  <c r="BV58" i="11" s="1"/>
  <c r="BV7" i="1"/>
  <c r="Q84" i="7"/>
  <c r="BS88" i="1"/>
  <c r="P84" i="7" s="1"/>
  <c r="M85" i="7"/>
  <c r="CF54" i="1"/>
  <c r="CG80" i="2"/>
  <c r="BT43" i="1"/>
  <c r="BV15" i="2" l="1"/>
  <c r="BU15" i="1" s="1"/>
  <c r="CA46" i="3"/>
  <c r="CM40" i="3"/>
  <c r="CM58" i="3" s="1"/>
  <c r="CM82" i="3" s="1"/>
  <c r="CM28" i="3" s="1"/>
  <c r="CM118" i="3" s="1"/>
  <c r="BV54" i="11"/>
  <c r="BV57" i="11"/>
  <c r="BV53" i="11"/>
  <c r="BV56" i="11"/>
  <c r="BV55" i="11"/>
  <c r="BV38" i="11"/>
  <c r="BV42" i="11" s="1"/>
  <c r="BU23" i="2"/>
  <c r="BT23" i="1" s="1"/>
  <c r="CF65" i="1"/>
  <c r="CF128" i="2"/>
  <c r="CE28" i="1"/>
  <c r="CE120" i="1" s="1"/>
  <c r="BT55" i="1"/>
  <c r="BT66" i="1" s="1"/>
  <c r="O85" i="7" s="1"/>
  <c r="BT82" i="1"/>
  <c r="BU61" i="1"/>
  <c r="BX78" i="2"/>
  <c r="BX26" i="2" s="1"/>
  <c r="BV62" i="1"/>
  <c r="BZ64" i="1"/>
  <c r="BZ60" i="3"/>
  <c r="BZ72" i="3" s="1"/>
  <c r="BV35" i="2"/>
  <c r="CB7" i="3"/>
  <c r="CB10" i="3" s="1"/>
  <c r="F86" i="7"/>
  <c r="BU12" i="1"/>
  <c r="G86" i="7" s="1"/>
  <c r="BV11" i="1"/>
  <c r="BS99" i="1"/>
  <c r="R84" i="7" s="1"/>
  <c r="S84" i="7"/>
  <c r="BS121" i="1"/>
  <c r="U84" i="7" s="1"/>
  <c r="BS110" i="1"/>
  <c r="T84" i="7" s="1"/>
  <c r="BV107" i="1"/>
  <c r="BV118" i="1"/>
  <c r="BV96" i="1"/>
  <c r="BW36" i="2"/>
  <c r="BU94" i="2"/>
  <c r="BT77" i="1"/>
  <c r="BT94" i="1"/>
  <c r="BT105" i="1"/>
  <c r="BT116" i="1"/>
  <c r="BT44" i="1"/>
  <c r="K85" i="7" s="1"/>
  <c r="J85" i="7"/>
  <c r="BU106" i="1"/>
  <c r="BU117" i="1"/>
  <c r="BU95" i="1"/>
  <c r="H30" i="9"/>
  <c r="BW25" i="2"/>
  <c r="BV73" i="1"/>
  <c r="BV84" i="1" s="1"/>
  <c r="CA53" i="3"/>
  <c r="CC37" i="3"/>
  <c r="CC55" i="3" s="1"/>
  <c r="CC79" i="3" s="1"/>
  <c r="CC25" i="3" s="1"/>
  <c r="CC115" i="3" s="1"/>
  <c r="CB36" i="3"/>
  <c r="CB54" i="3" s="1"/>
  <c r="CB78" i="3" s="1"/>
  <c r="CB24" i="3" s="1"/>
  <c r="CB114" i="3" s="1"/>
  <c r="CA42" i="3"/>
  <c r="CD38" i="3"/>
  <c r="CD56" i="3" s="1"/>
  <c r="CD80" i="3" s="1"/>
  <c r="CD26" i="3" s="1"/>
  <c r="CD116" i="3" s="1"/>
  <c r="BV24" i="2"/>
  <c r="BU72" i="1"/>
  <c r="BU83" i="1" s="1"/>
  <c r="CF76" i="1"/>
  <c r="CF87" i="1" s="1"/>
  <c r="CG28" i="2"/>
  <c r="BW11" i="2"/>
  <c r="BZ23" i="3"/>
  <c r="BZ84" i="3"/>
  <c r="BZ75" i="1"/>
  <c r="BZ86" i="1" s="1"/>
  <c r="CA27" i="2"/>
  <c r="BY108" i="1"/>
  <c r="BY97" i="1"/>
  <c r="BY119" i="1"/>
  <c r="BU14" i="1"/>
  <c r="H86" i="7" s="1"/>
  <c r="E86" i="7"/>
  <c r="E87" i="7" s="1"/>
  <c r="CH40" i="2" l="1"/>
  <c r="CG39" i="1" s="1"/>
  <c r="BV40" i="11"/>
  <c r="L90" i="7"/>
  <c r="BV22" i="11"/>
  <c r="BV43" i="11"/>
  <c r="BV41" i="11"/>
  <c r="BU30" i="2"/>
  <c r="BU118" i="2" s="1"/>
  <c r="BU123" i="2"/>
  <c r="BU111" i="2"/>
  <c r="BW74" i="1"/>
  <c r="BW85" i="1" s="1"/>
  <c r="N85" i="7"/>
  <c r="CE98" i="1"/>
  <c r="CE109" i="1"/>
  <c r="BV51" i="2"/>
  <c r="BV58" i="2" s="1"/>
  <c r="BZ96" i="3"/>
  <c r="BY38" i="2"/>
  <c r="BY54" i="2" s="1"/>
  <c r="BX37" i="2"/>
  <c r="BW36" i="1" s="1"/>
  <c r="BU34" i="1"/>
  <c r="BU40" i="1" s="1"/>
  <c r="BU43" i="1" s="1"/>
  <c r="CB39" i="3"/>
  <c r="CB57" i="3" s="1"/>
  <c r="CB81" i="3" s="1"/>
  <c r="CB27" i="3" s="1"/>
  <c r="CB117" i="3" s="1"/>
  <c r="BV42" i="2"/>
  <c r="BV45" i="2" s="1"/>
  <c r="CB39" i="2"/>
  <c r="CB55" i="2" s="1"/>
  <c r="F87" i="7"/>
  <c r="F8" i="7" s="1"/>
  <c r="G87" i="7"/>
  <c r="G8" i="7" s="1"/>
  <c r="H4" i="9" s="1"/>
  <c r="J9" i="8" s="1"/>
  <c r="BV35" i="1"/>
  <c r="BW52" i="2"/>
  <c r="BZ30" i="3"/>
  <c r="BZ108" i="3" s="1"/>
  <c r="BZ113" i="3"/>
  <c r="BV25" i="1"/>
  <c r="BW113" i="2"/>
  <c r="BW125" i="2"/>
  <c r="BT88" i="1"/>
  <c r="P85" i="7" s="1"/>
  <c r="Q85" i="7"/>
  <c r="CB46" i="3"/>
  <c r="BX114" i="2"/>
  <c r="BW26" i="1"/>
  <c r="BX126" i="2"/>
  <c r="BW13" i="2"/>
  <c r="BX7" i="2"/>
  <c r="E8" i="7"/>
  <c r="CA47" i="3"/>
  <c r="BT104" i="1"/>
  <c r="BT115" i="1"/>
  <c r="BT93" i="1"/>
  <c r="BT29" i="1"/>
  <c r="CA115" i="2"/>
  <c r="BZ27" i="1"/>
  <c r="CA127" i="2"/>
  <c r="CG116" i="2"/>
  <c r="CF28" i="1"/>
  <c r="CG128" i="2"/>
  <c r="BV112" i="2"/>
  <c r="BU24" i="1"/>
  <c r="BV124" i="2"/>
  <c r="CA60" i="3"/>
  <c r="CA72" i="3" s="1"/>
  <c r="CA77" i="3"/>
  <c r="BU106" i="2" l="1"/>
  <c r="BU130" i="2"/>
  <c r="BW44" i="2"/>
  <c r="BV42" i="1" s="1"/>
  <c r="C90" i="7" s="1"/>
  <c r="BV75" i="2"/>
  <c r="BU71" i="1" s="1"/>
  <c r="BU49" i="1"/>
  <c r="BU60" i="1" s="1"/>
  <c r="BX37" i="1"/>
  <c r="CB9" i="3"/>
  <c r="CB11" i="3" s="1"/>
  <c r="CB13" i="3" s="1"/>
  <c r="CB15" i="3" s="1"/>
  <c r="CB35" i="3" s="1"/>
  <c r="CH56" i="2"/>
  <c r="CH80" i="2" s="1"/>
  <c r="I86" i="7"/>
  <c r="I87" i="7" s="1"/>
  <c r="I8" i="7" s="1"/>
  <c r="H6" i="9" s="1"/>
  <c r="J12" i="8" s="1"/>
  <c r="BV70" i="2"/>
  <c r="BX53" i="2"/>
  <c r="BX77" i="2" s="1"/>
  <c r="CA38" i="1"/>
  <c r="H87" i="7"/>
  <c r="H8" i="7" s="1"/>
  <c r="H5" i="9" s="1"/>
  <c r="J10" i="8" s="1"/>
  <c r="BW15" i="2"/>
  <c r="BV15" i="1" s="1"/>
  <c r="BV13" i="1"/>
  <c r="BU44" i="1"/>
  <c r="K86" i="7" s="1"/>
  <c r="J86" i="7"/>
  <c r="CF98" i="1"/>
  <c r="CF109" i="1"/>
  <c r="CF120" i="1"/>
  <c r="BY78" i="2"/>
  <c r="BX52" i="1"/>
  <c r="BX63" i="1" s="1"/>
  <c r="BZ120" i="3"/>
  <c r="CB79" i="2"/>
  <c r="CA53" i="1"/>
  <c r="BU116" i="1"/>
  <c r="BU94" i="1"/>
  <c r="BU105" i="1"/>
  <c r="H29" i="9"/>
  <c r="BV50" i="1"/>
  <c r="BV61" i="1" s="1"/>
  <c r="BW76" i="2"/>
  <c r="BV82" i="2"/>
  <c r="CA84" i="3"/>
  <c r="CA96" i="3" s="1"/>
  <c r="CA23" i="3"/>
  <c r="S85" i="7"/>
  <c r="BT99" i="1"/>
  <c r="R85" i="7" s="1"/>
  <c r="BT110" i="1"/>
  <c r="T85" i="7" s="1"/>
  <c r="BT121" i="1"/>
  <c r="U85" i="7" s="1"/>
  <c r="M86" i="7"/>
  <c r="M87" i="7" s="1"/>
  <c r="M8" i="7" s="1"/>
  <c r="BW118" i="1"/>
  <c r="BW96" i="1"/>
  <c r="BW107" i="1"/>
  <c r="BV117" i="1"/>
  <c r="BV106" i="1"/>
  <c r="BV95" i="1"/>
  <c r="BZ97" i="1"/>
  <c r="BZ119" i="1"/>
  <c r="BZ108" i="1"/>
  <c r="BX9" i="2"/>
  <c r="BW9" i="1" s="1"/>
  <c r="BW44" i="11" s="1"/>
  <c r="BX10" i="2"/>
  <c r="BW10" i="1" s="1"/>
  <c r="BW58" i="11" s="1"/>
  <c r="BW7" i="1"/>
  <c r="CN40" i="3" l="1"/>
  <c r="CN58" i="3" s="1"/>
  <c r="CN82" i="3" s="1"/>
  <c r="CN28" i="3" s="1"/>
  <c r="CN118" i="3" s="1"/>
  <c r="BW57" i="11"/>
  <c r="BW55" i="11"/>
  <c r="BW56" i="11"/>
  <c r="BW54" i="11"/>
  <c r="BW53" i="11"/>
  <c r="BW38" i="11"/>
  <c r="BW43" i="11" s="1"/>
  <c r="BU55" i="1"/>
  <c r="BU66" i="1" s="1"/>
  <c r="O86" i="7" s="1"/>
  <c r="BV23" i="2"/>
  <c r="BV123" i="2" s="1"/>
  <c r="BU82" i="1"/>
  <c r="CG54" i="1"/>
  <c r="CG65" i="1" s="1"/>
  <c r="CC7" i="3"/>
  <c r="CC10" i="3" s="1"/>
  <c r="BW51" i="1"/>
  <c r="BW62" i="1" s="1"/>
  <c r="CA64" i="1"/>
  <c r="BW35" i="2"/>
  <c r="F90" i="7"/>
  <c r="BV12" i="1"/>
  <c r="G90" i="7" s="1"/>
  <c r="BX11" i="2"/>
  <c r="BX13" i="2" s="1"/>
  <c r="BW24" i="2"/>
  <c r="BV72" i="1"/>
  <c r="BV83" i="1" s="1"/>
  <c r="BW11" i="1"/>
  <c r="BW22" i="11" s="1"/>
  <c r="CB42" i="3"/>
  <c r="CB47" i="3" s="1"/>
  <c r="CD37" i="3"/>
  <c r="CD55" i="3" s="1"/>
  <c r="CD79" i="3" s="1"/>
  <c r="CD25" i="3" s="1"/>
  <c r="CD115" i="3" s="1"/>
  <c r="CC36" i="3"/>
  <c r="CC54" i="3" s="1"/>
  <c r="CC78" i="3" s="1"/>
  <c r="CC24" i="3" s="1"/>
  <c r="CC114" i="3" s="1"/>
  <c r="CB53" i="3"/>
  <c r="CE38" i="3"/>
  <c r="CE56" i="3" s="1"/>
  <c r="CE80" i="3" s="1"/>
  <c r="CE26" i="3" s="1"/>
  <c r="CE116" i="3" s="1"/>
  <c r="BX25" i="2"/>
  <c r="BW73" i="1"/>
  <c r="CG76" i="1"/>
  <c r="CH28" i="2"/>
  <c r="BY26" i="2"/>
  <c r="BX74" i="1"/>
  <c r="BX85" i="1" s="1"/>
  <c r="H7" i="9"/>
  <c r="J13" i="8" s="1"/>
  <c r="J14" i="8" s="1"/>
  <c r="X8" i="7"/>
  <c r="K87" i="7"/>
  <c r="K8" i="7" s="1"/>
  <c r="J87" i="7"/>
  <c r="J8" i="7" s="1"/>
  <c r="CA113" i="3"/>
  <c r="CA30" i="3"/>
  <c r="CA108" i="3" s="1"/>
  <c r="BU77" i="1"/>
  <c r="BV94" i="2"/>
  <c r="CA75" i="1"/>
  <c r="CA86" i="1" s="1"/>
  <c r="CB27" i="2"/>
  <c r="BV14" i="1"/>
  <c r="H90" i="7" s="1"/>
  <c r="E90" i="7"/>
  <c r="N86" i="7" l="1"/>
  <c r="N87" i="7" s="1"/>
  <c r="O87" i="7" s="1"/>
  <c r="O8" i="7" s="1"/>
  <c r="H9" i="9" s="1"/>
  <c r="J17" i="8" s="1"/>
  <c r="BY37" i="2"/>
  <c r="CI40" i="2"/>
  <c r="CH39" i="1" s="1"/>
  <c r="BW40" i="11"/>
  <c r="BW42" i="11"/>
  <c r="BW41" i="11"/>
  <c r="BV30" i="2"/>
  <c r="BV106" i="2" s="1"/>
  <c r="BV111" i="2"/>
  <c r="BU23" i="1"/>
  <c r="BU93" i="1" s="1"/>
  <c r="CG87" i="1"/>
  <c r="BW51" i="2"/>
  <c r="BV49" i="1" s="1"/>
  <c r="BW84" i="1"/>
  <c r="CC39" i="3"/>
  <c r="CC9" i="3" s="1"/>
  <c r="CC11" i="3" s="1"/>
  <c r="BX36" i="2"/>
  <c r="BX52" i="2" s="1"/>
  <c r="BZ38" i="2"/>
  <c r="BZ54" i="2" s="1"/>
  <c r="BV34" i="1"/>
  <c r="BV40" i="1" s="1"/>
  <c r="BV43" i="1" s="1"/>
  <c r="CC39" i="2"/>
  <c r="BW42" i="2"/>
  <c r="BX44" i="2" s="1"/>
  <c r="BW42" i="1" s="1"/>
  <c r="C91" i="7" s="1"/>
  <c r="BX15" i="2"/>
  <c r="BX35" i="2" s="1"/>
  <c r="BW13" i="1"/>
  <c r="F91" i="7" s="1"/>
  <c r="BY7" i="2"/>
  <c r="BX7" i="1" s="1"/>
  <c r="BV24" i="1"/>
  <c r="BW124" i="2"/>
  <c r="BW112" i="2"/>
  <c r="Q86" i="7"/>
  <c r="Q87" i="7" s="1"/>
  <c r="BU88" i="1"/>
  <c r="P86" i="7" s="1"/>
  <c r="CC46" i="3"/>
  <c r="BY53" i="2"/>
  <c r="BX36" i="1"/>
  <c r="CH116" i="2"/>
  <c r="CG28" i="1"/>
  <c r="CH128" i="2"/>
  <c r="CB115" i="2"/>
  <c r="CB127" i="2"/>
  <c r="CA27" i="1"/>
  <c r="CA120" i="3"/>
  <c r="BY126" i="2"/>
  <c r="BY114" i="2"/>
  <c r="BX26" i="1"/>
  <c r="BX125" i="2"/>
  <c r="BX113" i="2"/>
  <c r="BW25" i="1"/>
  <c r="CB77" i="3"/>
  <c r="CB60" i="3"/>
  <c r="CB72" i="3" s="1"/>
  <c r="L91" i="7"/>
  <c r="N8" i="7" l="1"/>
  <c r="H8" i="9" s="1"/>
  <c r="H23" i="9" s="1"/>
  <c r="CJ40" i="2"/>
  <c r="BV130" i="2"/>
  <c r="BW75" i="2"/>
  <c r="BW23" i="2" s="1"/>
  <c r="BV118" i="2"/>
  <c r="H28" i="9"/>
  <c r="H35" i="9" s="1"/>
  <c r="H39" i="9" s="1"/>
  <c r="J24" i="8" s="1"/>
  <c r="BU115" i="1"/>
  <c r="BU29" i="1"/>
  <c r="BU110" i="1" s="1"/>
  <c r="T86" i="7" s="1"/>
  <c r="BU104" i="1"/>
  <c r="BW58" i="2"/>
  <c r="BW70" i="2" s="1"/>
  <c r="CC57" i="3"/>
  <c r="CC81" i="3" s="1"/>
  <c r="CC27" i="3" s="1"/>
  <c r="CC117" i="3" s="1"/>
  <c r="CB38" i="1"/>
  <c r="BY37" i="1"/>
  <c r="CI56" i="2"/>
  <c r="CI80" i="2" s="1"/>
  <c r="BW15" i="1"/>
  <c r="BW35" i="1"/>
  <c r="CC55" i="2"/>
  <c r="BW45" i="2"/>
  <c r="I90" i="7"/>
  <c r="BY9" i="2"/>
  <c r="BX9" i="1" s="1"/>
  <c r="BX44" i="11" s="1"/>
  <c r="BW12" i="1"/>
  <c r="G91" i="7" s="1"/>
  <c r="BY10" i="2"/>
  <c r="BX10" i="1" s="1"/>
  <c r="BX58" i="11" s="1"/>
  <c r="BY77" i="2"/>
  <c r="BX51" i="1"/>
  <c r="BX62" i="1" s="1"/>
  <c r="J90" i="7"/>
  <c r="BV44" i="1"/>
  <c r="K90" i="7" s="1"/>
  <c r="BZ78" i="2"/>
  <c r="BY52" i="1"/>
  <c r="CB84" i="3"/>
  <c r="CB96" i="3" s="1"/>
  <c r="CB23" i="3"/>
  <c r="BX118" i="1"/>
  <c r="BX96" i="1"/>
  <c r="BX107" i="1"/>
  <c r="CA119" i="1"/>
  <c r="CA108" i="1"/>
  <c r="CA97" i="1"/>
  <c r="CG98" i="1"/>
  <c r="CG109" i="1"/>
  <c r="CG120" i="1"/>
  <c r="I33" i="9"/>
  <c r="BV94" i="1"/>
  <c r="BV116" i="1"/>
  <c r="BV105" i="1"/>
  <c r="BW34" i="1"/>
  <c r="BZ37" i="2"/>
  <c r="BX51" i="2"/>
  <c r="BX42" i="2"/>
  <c r="BY36" i="2"/>
  <c r="CD39" i="3"/>
  <c r="CA38" i="2"/>
  <c r="CD39" i="2"/>
  <c r="BW106" i="1"/>
  <c r="BW117" i="1"/>
  <c r="BW95" i="1"/>
  <c r="BV60" i="1"/>
  <c r="BV55" i="1"/>
  <c r="CC13" i="3"/>
  <c r="CC15" i="3" s="1"/>
  <c r="CC35" i="3" s="1"/>
  <c r="CD7" i="3"/>
  <c r="CD10" i="3" s="1"/>
  <c r="M90" i="7"/>
  <c r="Q8" i="7"/>
  <c r="P87" i="7"/>
  <c r="P8" i="7" s="1"/>
  <c r="H10" i="9" s="1"/>
  <c r="BX76" i="2"/>
  <c r="BW50" i="1"/>
  <c r="J16" i="8" l="1"/>
  <c r="BY63" i="1"/>
  <c r="BV71" i="1"/>
  <c r="BV82" i="1" s="1"/>
  <c r="CO40" i="3"/>
  <c r="CO58" i="3" s="1"/>
  <c r="CO82" i="3" s="1"/>
  <c r="CO28" i="3" s="1"/>
  <c r="CO118" i="3" s="1"/>
  <c r="BX56" i="11"/>
  <c r="BX54" i="11"/>
  <c r="BX55" i="11"/>
  <c r="BX53" i="11"/>
  <c r="BX57" i="11"/>
  <c r="BW14" i="1"/>
  <c r="H91" i="7" s="1"/>
  <c r="BX38" i="11"/>
  <c r="BW82" i="2"/>
  <c r="BW94" i="2" s="1"/>
  <c r="H24" i="9"/>
  <c r="J18" i="8"/>
  <c r="BU99" i="1"/>
  <c r="R86" i="7" s="1"/>
  <c r="BU121" i="1"/>
  <c r="U86" i="7" s="1"/>
  <c r="S86" i="7"/>
  <c r="S87" i="7" s="1"/>
  <c r="R87" i="7" s="1"/>
  <c r="R8" i="7" s="1"/>
  <c r="H11" i="9" s="1"/>
  <c r="CB53" i="1"/>
  <c r="CB64" i="1" s="1"/>
  <c r="CH54" i="1"/>
  <c r="CH65" i="1" s="1"/>
  <c r="BW61" i="1"/>
  <c r="E91" i="7"/>
  <c r="CC79" i="2"/>
  <c r="CB75" i="1" s="1"/>
  <c r="CB86" i="1" s="1"/>
  <c r="BX11" i="1"/>
  <c r="BY11" i="2"/>
  <c r="BZ7" i="2" s="1"/>
  <c r="BY7" i="1" s="1"/>
  <c r="BW72" i="1"/>
  <c r="BW83" i="1" s="1"/>
  <c r="BX24" i="2"/>
  <c r="BW30" i="2"/>
  <c r="BW123" i="2"/>
  <c r="BW111" i="2"/>
  <c r="BV23" i="1"/>
  <c r="CA54" i="2"/>
  <c r="BZ37" i="1"/>
  <c r="CC42" i="3"/>
  <c r="CC47" i="3" s="1"/>
  <c r="CD36" i="3"/>
  <c r="CD54" i="3" s="1"/>
  <c r="CD78" i="3" s="1"/>
  <c r="CD24" i="3" s="1"/>
  <c r="CD114" i="3" s="1"/>
  <c r="CC53" i="3"/>
  <c r="CE37" i="3"/>
  <c r="CE55" i="3" s="1"/>
  <c r="CE79" i="3" s="1"/>
  <c r="CE25" i="3" s="1"/>
  <c r="CE115" i="3" s="1"/>
  <c r="CF38" i="3"/>
  <c r="CF56" i="3" s="1"/>
  <c r="CF80" i="3" s="1"/>
  <c r="CF26" i="3" s="1"/>
  <c r="CF116" i="3" s="1"/>
  <c r="CD9" i="3"/>
  <c r="CD11" i="3" s="1"/>
  <c r="CD57" i="3"/>
  <c r="CD81" i="3" s="1"/>
  <c r="CD27" i="3" s="1"/>
  <c r="CD117" i="3" s="1"/>
  <c r="BX58" i="2"/>
  <c r="BX70" i="2" s="1"/>
  <c r="BX75" i="2"/>
  <c r="BW49" i="1"/>
  <c r="BY44" i="2"/>
  <c r="BX42" i="1" s="1"/>
  <c r="C92" i="7" s="1"/>
  <c r="BX45" i="2"/>
  <c r="CB30" i="3"/>
  <c r="CB108" i="3" s="1"/>
  <c r="CB113" i="3"/>
  <c r="CI28" i="2"/>
  <c r="CH76" i="1"/>
  <c r="N90" i="7"/>
  <c r="BV66" i="1"/>
  <c r="O90" i="7" s="1"/>
  <c r="CJ56" i="2"/>
  <c r="CI39" i="1"/>
  <c r="BY36" i="1"/>
  <c r="BZ53" i="2"/>
  <c r="H43" i="9"/>
  <c r="H45" i="9"/>
  <c r="H42" i="9"/>
  <c r="H44" i="9"/>
  <c r="H41" i="9"/>
  <c r="H40" i="9"/>
  <c r="CD55" i="2"/>
  <c r="CC38" i="1"/>
  <c r="BX35" i="1"/>
  <c r="BY52" i="2"/>
  <c r="I91" i="7"/>
  <c r="BW40" i="1"/>
  <c r="BY74" i="1"/>
  <c r="BY85" i="1" s="1"/>
  <c r="BZ26" i="2"/>
  <c r="BX73" i="1"/>
  <c r="BX84" i="1" s="1"/>
  <c r="BY25" i="2"/>
  <c r="BV77" i="1" l="1"/>
  <c r="Q90" i="7" s="1"/>
  <c r="L92" i="7"/>
  <c r="BX22" i="11"/>
  <c r="BX41" i="11"/>
  <c r="BX40" i="11"/>
  <c r="BX43" i="11"/>
  <c r="BX42" i="11"/>
  <c r="H22" i="9"/>
  <c r="J19" i="8"/>
  <c r="U87" i="7"/>
  <c r="U8" i="7" s="1"/>
  <c r="H13" i="9" s="1"/>
  <c r="J21" i="8" s="1"/>
  <c r="S8" i="7"/>
  <c r="T87" i="7"/>
  <c r="T8" i="7" s="1"/>
  <c r="H12" i="9" s="1"/>
  <c r="J20" i="8" s="1"/>
  <c r="CH87" i="1"/>
  <c r="CC27" i="2"/>
  <c r="CC127" i="2" s="1"/>
  <c r="BZ10" i="2"/>
  <c r="BY10" i="1" s="1"/>
  <c r="BY58" i="11" s="1"/>
  <c r="BZ9" i="2"/>
  <c r="BY9" i="1" s="1"/>
  <c r="BY44" i="11" s="1"/>
  <c r="BY13" i="2"/>
  <c r="BY125" i="2"/>
  <c r="BY113" i="2"/>
  <c r="BX25" i="1"/>
  <c r="M91" i="7"/>
  <c r="BW43" i="1"/>
  <c r="BY51" i="1"/>
  <c r="BY62" i="1" s="1"/>
  <c r="BZ77" i="2"/>
  <c r="CC60" i="3"/>
  <c r="CC72" i="3" s="1"/>
  <c r="CC77" i="3"/>
  <c r="BZ52" i="1"/>
  <c r="BZ63" i="1" s="1"/>
  <c r="CA78" i="2"/>
  <c r="BW118" i="2"/>
  <c r="BW130" i="2"/>
  <c r="BW106" i="2"/>
  <c r="CI128" i="2"/>
  <c r="CI116" i="2"/>
  <c r="CH28" i="1"/>
  <c r="CC53" i="1"/>
  <c r="CC64" i="1" s="1"/>
  <c r="CD79" i="2"/>
  <c r="CB120" i="3"/>
  <c r="BW55" i="1"/>
  <c r="BW60" i="1"/>
  <c r="CE7" i="3"/>
  <c r="CD13" i="3"/>
  <c r="CD15" i="3" s="1"/>
  <c r="CD35" i="3" s="1"/>
  <c r="BV93" i="1"/>
  <c r="BV104" i="1"/>
  <c r="BV29" i="1"/>
  <c r="BV115" i="1"/>
  <c r="BX112" i="2"/>
  <c r="BX124" i="2"/>
  <c r="BW24" i="1"/>
  <c r="CJ80" i="2"/>
  <c r="CI54" i="1"/>
  <c r="CI65" i="1" s="1"/>
  <c r="BZ114" i="2"/>
  <c r="BY26" i="1"/>
  <c r="BZ126" i="2"/>
  <c r="BX50" i="1"/>
  <c r="BX61" i="1" s="1"/>
  <c r="BY76" i="2"/>
  <c r="BW71" i="1"/>
  <c r="BW82" i="1" s="1"/>
  <c r="BX23" i="2"/>
  <c r="BX82" i="2"/>
  <c r="CD46" i="3"/>
  <c r="BV88" i="1" l="1"/>
  <c r="P90" i="7" s="1"/>
  <c r="CP40" i="3"/>
  <c r="BY55" i="11"/>
  <c r="BY54" i="11"/>
  <c r="BY57" i="11"/>
  <c r="BY53" i="11"/>
  <c r="BY56" i="11"/>
  <c r="CB27" i="1"/>
  <c r="CB119" i="1" s="1"/>
  <c r="Y8" i="7"/>
  <c r="J22" i="8"/>
  <c r="H17" i="9"/>
  <c r="H18" i="9" s="1"/>
  <c r="H21" i="9" s="1"/>
  <c r="CC115" i="2"/>
  <c r="AA8" i="7"/>
  <c r="BY11" i="1"/>
  <c r="BY15" i="2"/>
  <c r="BY35" i="2" s="1"/>
  <c r="BX13" i="1"/>
  <c r="BZ11" i="2"/>
  <c r="BZ13" i="2" s="1"/>
  <c r="CD27" i="2"/>
  <c r="CC75" i="1"/>
  <c r="CC86" i="1" s="1"/>
  <c r="BY107" i="1"/>
  <c r="BY118" i="1"/>
  <c r="BY96" i="1"/>
  <c r="BW94" i="1"/>
  <c r="BW116" i="1"/>
  <c r="BW105" i="1"/>
  <c r="S90" i="7"/>
  <c r="BV110" i="1"/>
  <c r="T90" i="7" s="1"/>
  <c r="BV121" i="1"/>
  <c r="U90" i="7" s="1"/>
  <c r="BV99" i="1"/>
  <c r="R90" i="7" s="1"/>
  <c r="BX106" i="1"/>
  <c r="BX95" i="1"/>
  <c r="BX117" i="1"/>
  <c r="BY73" i="1"/>
  <c r="BY84" i="1" s="1"/>
  <c r="BZ25" i="2"/>
  <c r="BX72" i="1"/>
  <c r="BX83" i="1" s="1"/>
  <c r="BY24" i="2"/>
  <c r="N91" i="7"/>
  <c r="BW66" i="1"/>
  <c r="O91" i="7" s="1"/>
  <c r="CH109" i="1"/>
  <c r="CH120" i="1"/>
  <c r="CH98" i="1"/>
  <c r="CC23" i="3"/>
  <c r="CC84" i="3"/>
  <c r="CC96" i="3" s="1"/>
  <c r="BW44" i="1"/>
  <c r="K91" i="7" s="1"/>
  <c r="J91" i="7"/>
  <c r="BX30" i="2"/>
  <c r="BW23" i="1"/>
  <c r="BX111" i="2"/>
  <c r="BX123" i="2"/>
  <c r="CJ28" i="2"/>
  <c r="CI76" i="1"/>
  <c r="CI87" i="1" s="1"/>
  <c r="CE10" i="3"/>
  <c r="BX94" i="2"/>
  <c r="BW77" i="1"/>
  <c r="CD42" i="3"/>
  <c r="CE36" i="3"/>
  <c r="CE54" i="3" s="1"/>
  <c r="CE78" i="3" s="1"/>
  <c r="CE24" i="3" s="1"/>
  <c r="CE114" i="3" s="1"/>
  <c r="CD53" i="3"/>
  <c r="CF37" i="3"/>
  <c r="CF55" i="3" s="1"/>
  <c r="CF79" i="3" s="1"/>
  <c r="CF25" i="3" s="1"/>
  <c r="CF115" i="3" s="1"/>
  <c r="CG38" i="3"/>
  <c r="CG56" i="3" s="1"/>
  <c r="CG80" i="3" s="1"/>
  <c r="CG26" i="3" s="1"/>
  <c r="CG116" i="3" s="1"/>
  <c r="CP58" i="3"/>
  <c r="CP82" i="3" s="1"/>
  <c r="CP28" i="3" s="1"/>
  <c r="CP118" i="3" s="1"/>
  <c r="BZ74" i="1"/>
  <c r="BZ85" i="1" s="1"/>
  <c r="CA26" i="2"/>
  <c r="J23" i="8" l="1"/>
  <c r="J1" i="8"/>
  <c r="CK40" i="2"/>
  <c r="L93" i="7"/>
  <c r="BY22" i="11"/>
  <c r="CB108" i="1"/>
  <c r="CB97" i="1"/>
  <c r="CA37" i="2"/>
  <c r="CA53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2" i="2"/>
  <c r="CB38" i="2"/>
  <c r="BZ36" i="2"/>
  <c r="CE39" i="3"/>
  <c r="BY51" i="2"/>
  <c r="CE39" i="2"/>
  <c r="CD60" i="3"/>
  <c r="CD72" i="3" s="1"/>
  <c r="CD77" i="3"/>
  <c r="CE46" i="3"/>
  <c r="CD47" i="3"/>
  <c r="BW29" i="1"/>
  <c r="BW115" i="1"/>
  <c r="BW93" i="1"/>
  <c r="BW104" i="1"/>
  <c r="BZ113" i="2"/>
  <c r="BY25" i="1"/>
  <c r="BZ125" i="2"/>
  <c r="BY124" i="2"/>
  <c r="BY112" i="2"/>
  <c r="BX24" i="1"/>
  <c r="CA126" i="2"/>
  <c r="BZ26" i="1"/>
  <c r="CA114" i="2"/>
  <c r="BW88" i="1"/>
  <c r="P91" i="7" s="1"/>
  <c r="Q91" i="7"/>
  <c r="CJ128" i="2"/>
  <c r="CI28" i="1"/>
  <c r="CJ116" i="2"/>
  <c r="BX106" i="2"/>
  <c r="BX130" i="2"/>
  <c r="BX118" i="2"/>
  <c r="CC113" i="3"/>
  <c r="CC30" i="3"/>
  <c r="CC108" i="3" s="1"/>
  <c r="CD115" i="2"/>
  <c r="CC27" i="1"/>
  <c r="CD127" i="2"/>
  <c r="E92" i="7" l="1"/>
  <c r="BY38" i="11"/>
  <c r="BZ38" i="11"/>
  <c r="BZ43" i="11" s="1"/>
  <c r="BZ36" i="1"/>
  <c r="CA77" i="2"/>
  <c r="CA25" i="2" s="1"/>
  <c r="BZ51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7" i="3"/>
  <c r="CE81" i="3" s="1"/>
  <c r="CE27" i="3" s="1"/>
  <c r="CE117" i="3" s="1"/>
  <c r="BZ44" i="2"/>
  <c r="BY42" i="1" s="1"/>
  <c r="C93" i="7" s="1"/>
  <c r="BY45" i="2"/>
  <c r="F93" i="7"/>
  <c r="BY12" i="1"/>
  <c r="G93" i="7" s="1"/>
  <c r="CK56" i="2"/>
  <c r="CJ39" i="1"/>
  <c r="I92" i="7"/>
  <c r="BX40" i="1"/>
  <c r="CD38" i="1"/>
  <c r="CE55" i="2"/>
  <c r="BZ52" i="2"/>
  <c r="BY35" i="1"/>
  <c r="BY75" i="2"/>
  <c r="BX49" i="1"/>
  <c r="BY58" i="2"/>
  <c r="BY70" i="2" s="1"/>
  <c r="CA37" i="1"/>
  <c r="CB54" i="2"/>
  <c r="BX94" i="1"/>
  <c r="BX105" i="1"/>
  <c r="BX116" i="1"/>
  <c r="BY14" i="1"/>
  <c r="H93" i="7" s="1"/>
  <c r="E93" i="7"/>
  <c r="CD23" i="3"/>
  <c r="CD84" i="3"/>
  <c r="CD96" i="3" s="1"/>
  <c r="CC120" i="3"/>
  <c r="BY106" i="1"/>
  <c r="BY95" i="1"/>
  <c r="BY117" i="1"/>
  <c r="BZ118" i="1"/>
  <c r="BZ96" i="1"/>
  <c r="BZ107" i="1"/>
  <c r="CC108" i="1"/>
  <c r="CC97" i="1"/>
  <c r="CC119" i="1"/>
  <c r="CI98" i="1"/>
  <c r="CI109" i="1"/>
  <c r="CI120" i="1"/>
  <c r="BW99" i="1"/>
  <c r="R91" i="7" s="1"/>
  <c r="BW110" i="1"/>
  <c r="T91" i="7" s="1"/>
  <c r="BW121" i="1"/>
  <c r="U91" i="7" s="1"/>
  <c r="S91" i="7"/>
  <c r="BZ51" i="2" l="1"/>
  <c r="BZ75" i="2" s="1"/>
  <c r="CL40" i="2"/>
  <c r="CL56" i="2" s="1"/>
  <c r="CE53" i="3"/>
  <c r="CE60" i="3" s="1"/>
  <c r="CQ40" i="3"/>
  <c r="CQ58" i="3" s="1"/>
  <c r="CQ82" i="3" s="1"/>
  <c r="CQ28" i="3" s="1"/>
  <c r="CQ118" i="3" s="1"/>
  <c r="BZ62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3" i="1"/>
  <c r="BZ84" i="1" s="1"/>
  <c r="CF39" i="3"/>
  <c r="CF57" i="3" s="1"/>
  <c r="CF81" i="3" s="1"/>
  <c r="CF27" i="3" s="1"/>
  <c r="CF117" i="3" s="1"/>
  <c r="CB37" i="2"/>
  <c r="CB53" i="2" s="1"/>
  <c r="BY34" i="1"/>
  <c r="BY40" i="1" s="1"/>
  <c r="BY43" i="1" s="1"/>
  <c r="CF39" i="2"/>
  <c r="CA36" i="2"/>
  <c r="CA52" i="2" s="1"/>
  <c r="CC38" i="2"/>
  <c r="CB37" i="1" s="1"/>
  <c r="BZ42" i="2"/>
  <c r="BZ45" i="2" s="1"/>
  <c r="BZ11" i="1"/>
  <c r="CA11" i="2"/>
  <c r="CB7" i="2" s="1"/>
  <c r="CE42" i="3"/>
  <c r="CE47" i="3" s="1"/>
  <c r="CH38" i="3"/>
  <c r="CH56" i="3" s="1"/>
  <c r="CH80" i="3" s="1"/>
  <c r="CH26" i="3" s="1"/>
  <c r="CH116" i="3" s="1"/>
  <c r="CG37" i="3"/>
  <c r="CG55" i="3" s="1"/>
  <c r="CG79" i="3" s="1"/>
  <c r="CG25" i="3" s="1"/>
  <c r="CG115" i="3" s="1"/>
  <c r="CF36" i="3"/>
  <c r="CF54" i="3" s="1"/>
  <c r="CF78" i="3" s="1"/>
  <c r="CF24" i="3" s="1"/>
  <c r="CF114" i="3" s="1"/>
  <c r="CF7" i="3"/>
  <c r="CF10" i="3" s="1"/>
  <c r="BX55" i="1"/>
  <c r="BX60" i="1"/>
  <c r="CD53" i="1"/>
  <c r="CD64" i="1" s="1"/>
  <c r="CE79" i="2"/>
  <c r="CB78" i="2"/>
  <c r="CA52" i="1"/>
  <c r="CA63" i="1" s="1"/>
  <c r="BX71" i="1"/>
  <c r="BX82" i="1" s="1"/>
  <c r="BY23" i="2"/>
  <c r="BY82" i="2"/>
  <c r="CK80" i="2"/>
  <c r="CJ54" i="1"/>
  <c r="CJ65" i="1" s="1"/>
  <c r="BX43" i="1"/>
  <c r="M92" i="7"/>
  <c r="BY50" i="1"/>
  <c r="BY61" i="1" s="1"/>
  <c r="BZ76" i="2"/>
  <c r="CA113" i="2"/>
  <c r="CA125" i="2"/>
  <c r="BZ25" i="1"/>
  <c r="CD113" i="3"/>
  <c r="CD30" i="3"/>
  <c r="CD108" i="3" s="1"/>
  <c r="BZ58" i="2" l="1"/>
  <c r="BZ70" i="2" s="1"/>
  <c r="BY49" i="1"/>
  <c r="BY60" i="1" s="1"/>
  <c r="CE77" i="3"/>
  <c r="CE23" i="3" s="1"/>
  <c r="L94" i="7"/>
  <c r="BZ22" i="11"/>
  <c r="CE38" i="1"/>
  <c r="I93" i="7"/>
  <c r="CA44" i="2"/>
  <c r="BZ42" i="1" s="1"/>
  <c r="C94" i="7" s="1"/>
  <c r="CA36" i="1"/>
  <c r="CF55" i="2"/>
  <c r="CF79" i="2" s="1"/>
  <c r="CK39" i="1"/>
  <c r="CC54" i="2"/>
  <c r="CB52" i="1" s="1"/>
  <c r="CB63" i="1" s="1"/>
  <c r="BZ35" i="1"/>
  <c r="CA13" i="2"/>
  <c r="BZ13" i="1" s="1"/>
  <c r="CE72" i="3"/>
  <c r="CF46" i="3"/>
  <c r="CF9" i="3"/>
  <c r="CF11" i="3" s="1"/>
  <c r="CF13" i="3" s="1"/>
  <c r="CF15" i="3" s="1"/>
  <c r="CF35" i="3" s="1"/>
  <c r="BY72" i="1"/>
  <c r="BY83" i="1" s="1"/>
  <c r="BZ24" i="2"/>
  <c r="BY30" i="2"/>
  <c r="BX23" i="1"/>
  <c r="BY123" i="2"/>
  <c r="BY111" i="2"/>
  <c r="CE27" i="2"/>
  <c r="CD75" i="1"/>
  <c r="CD86" i="1" s="1"/>
  <c r="CK28" i="2"/>
  <c r="CJ76" i="1"/>
  <c r="CJ87" i="1" s="1"/>
  <c r="J92" i="7"/>
  <c r="BX44" i="1"/>
  <c r="K92" i="7" s="1"/>
  <c r="BX77" i="1"/>
  <c r="BY94" i="2"/>
  <c r="CA74" i="1"/>
  <c r="CA85" i="1" s="1"/>
  <c r="CB26" i="2"/>
  <c r="N92" i="7"/>
  <c r="BX66" i="1"/>
  <c r="O92" i="7" s="1"/>
  <c r="J93" i="7"/>
  <c r="BY44" i="1"/>
  <c r="K93" i="7" s="1"/>
  <c r="BZ50" i="1"/>
  <c r="CA76" i="2"/>
  <c r="BZ23" i="2"/>
  <c r="BY71" i="1"/>
  <c r="BZ82" i="2"/>
  <c r="CA51" i="1"/>
  <c r="CB77" i="2"/>
  <c r="CB9" i="2"/>
  <c r="CA9" i="1" s="1"/>
  <c r="CA44" i="11" s="1"/>
  <c r="CA7" i="1"/>
  <c r="CB10" i="2"/>
  <c r="CA10" i="1" s="1"/>
  <c r="CA58" i="11" s="1"/>
  <c r="M93" i="7"/>
  <c r="BZ117" i="1"/>
  <c r="BZ106" i="1"/>
  <c r="BZ95" i="1"/>
  <c r="CD120" i="3"/>
  <c r="BY55" i="1"/>
  <c r="CK54" i="1"/>
  <c r="CL80" i="2"/>
  <c r="BY82" i="1" l="1"/>
  <c r="CE84" i="3"/>
  <c r="CE96" i="3" s="1"/>
  <c r="CR40" i="3"/>
  <c r="CR58" i="3" s="1"/>
  <c r="CR82" i="3" s="1"/>
  <c r="CR28" i="3" s="1"/>
  <c r="CR118" i="3" s="1"/>
  <c r="CK65" i="1"/>
  <c r="CA56" i="11"/>
  <c r="CA53" i="11"/>
  <c r="CA54" i="11"/>
  <c r="CA55" i="11"/>
  <c r="CA57" i="11"/>
  <c r="CA15" i="2"/>
  <c r="CA35" i="2" s="1"/>
  <c r="CC78" i="2"/>
  <c r="CC26" i="2" s="1"/>
  <c r="CE53" i="1"/>
  <c r="CE64" i="1" s="1"/>
  <c r="CA62" i="1"/>
  <c r="BZ61" i="1"/>
  <c r="CG7" i="3"/>
  <c r="CG10" i="3" s="1"/>
  <c r="BX115" i="1"/>
  <c r="BX93" i="1"/>
  <c r="BX29" i="1"/>
  <c r="BX104" i="1"/>
  <c r="BX88" i="1"/>
  <c r="P92" i="7" s="1"/>
  <c r="Q92" i="7"/>
  <c r="CK128" i="2"/>
  <c r="CJ28" i="1"/>
  <c r="CK116" i="2"/>
  <c r="CE127" i="2"/>
  <c r="CD27" i="1"/>
  <c r="CE115" i="2"/>
  <c r="BY130" i="2"/>
  <c r="BY106" i="2"/>
  <c r="BY118" i="2"/>
  <c r="CB114" i="2"/>
  <c r="CA26" i="1"/>
  <c r="CB126" i="2"/>
  <c r="F94" i="7"/>
  <c r="BZ12" i="1"/>
  <c r="G94" i="7" s="1"/>
  <c r="BZ112" i="2"/>
  <c r="BY24" i="1"/>
  <c r="BZ124" i="2"/>
  <c r="CF27" i="2"/>
  <c r="CE75" i="1"/>
  <c r="BZ72" i="1"/>
  <c r="BZ83" i="1" s="1"/>
  <c r="CA24" i="2"/>
  <c r="CB11" i="2"/>
  <c r="CH37" i="3"/>
  <c r="CH55" i="3" s="1"/>
  <c r="CH79" i="3" s="1"/>
  <c r="CH25" i="3" s="1"/>
  <c r="CH115" i="3" s="1"/>
  <c r="CF42" i="3"/>
  <c r="CF47" i="3" s="1"/>
  <c r="CG36" i="3"/>
  <c r="CG54" i="3" s="1"/>
  <c r="CG78" i="3" s="1"/>
  <c r="CG24" i="3" s="1"/>
  <c r="CG114" i="3" s="1"/>
  <c r="CF53" i="3"/>
  <c r="CI38" i="3"/>
  <c r="CI56" i="3" s="1"/>
  <c r="CI80" i="3" s="1"/>
  <c r="CI26" i="3" s="1"/>
  <c r="CI116" i="3" s="1"/>
  <c r="BY77" i="1"/>
  <c r="BZ94" i="2"/>
  <c r="CL28" i="2"/>
  <c r="CK76" i="1"/>
  <c r="CK87" i="1" s="1"/>
  <c r="N93" i="7"/>
  <c r="BY66" i="1"/>
  <c r="O93" i="7" s="1"/>
  <c r="CE113" i="3"/>
  <c r="CE30" i="3"/>
  <c r="CE108" i="3" s="1"/>
  <c r="CA11" i="1"/>
  <c r="CA22" i="11" s="1"/>
  <c r="CA73" i="1"/>
  <c r="CA84" i="1" s="1"/>
  <c r="CB25" i="2"/>
  <c r="BZ111" i="2"/>
  <c r="BZ30" i="2"/>
  <c r="BY23" i="1"/>
  <c r="BZ123" i="2"/>
  <c r="CA42" i="2" l="1"/>
  <c r="CA45" i="2" s="1"/>
  <c r="CM40" i="2"/>
  <c r="CM56" i="2" s="1"/>
  <c r="CA51" i="2"/>
  <c r="CA75" i="2" s="1"/>
  <c r="CB74" i="1"/>
  <c r="CB85" i="1" s="1"/>
  <c r="CG39" i="2"/>
  <c r="CG55" i="2" s="1"/>
  <c r="CD38" i="2"/>
  <c r="CD54" i="2" s="1"/>
  <c r="CG39" i="3"/>
  <c r="CG57" i="3" s="1"/>
  <c r="CG81" i="3" s="1"/>
  <c r="CG27" i="3" s="1"/>
  <c r="CG117" i="3" s="1"/>
  <c r="CC37" i="2"/>
  <c r="CB36" i="1" s="1"/>
  <c r="BZ34" i="1"/>
  <c r="BZ40" i="1" s="1"/>
  <c r="BZ43" i="1" s="1"/>
  <c r="CB36" i="2"/>
  <c r="CA35" i="1" s="1"/>
  <c r="BZ15" i="1"/>
  <c r="CE86" i="1"/>
  <c r="CJ109" i="1"/>
  <c r="CJ98" i="1"/>
  <c r="CJ120" i="1"/>
  <c r="CD108" i="1"/>
  <c r="CD97" i="1"/>
  <c r="CD119" i="1"/>
  <c r="BX110" i="1"/>
  <c r="T92" i="7" s="1"/>
  <c r="S92" i="7"/>
  <c r="BX99" i="1"/>
  <c r="R92" i="7" s="1"/>
  <c r="BX121" i="1"/>
  <c r="U92" i="7" s="1"/>
  <c r="BY105" i="1"/>
  <c r="BY116" i="1"/>
  <c r="BY94" i="1"/>
  <c r="CA96" i="1"/>
  <c r="CA107" i="1"/>
  <c r="CA118" i="1"/>
  <c r="BZ118" i="2"/>
  <c r="BZ130" i="2"/>
  <c r="BZ106" i="2"/>
  <c r="L95" i="7"/>
  <c r="CL128" i="2"/>
  <c r="CK28" i="1"/>
  <c r="CL116" i="2"/>
  <c r="CF60" i="3"/>
  <c r="CF72" i="3" s="1"/>
  <c r="CF77" i="3"/>
  <c r="CC7" i="2"/>
  <c r="CB13" i="2"/>
  <c r="CE27" i="1"/>
  <c r="CF115" i="2"/>
  <c r="CF127" i="2"/>
  <c r="BY93" i="1"/>
  <c r="BY29" i="1"/>
  <c r="BY104" i="1"/>
  <c r="BY115" i="1"/>
  <c r="CC126" i="2"/>
  <c r="CB26" i="1"/>
  <c r="CC114" i="2"/>
  <c r="CE120" i="3"/>
  <c r="CA124" i="2"/>
  <c r="CA112" i="2"/>
  <c r="BZ24" i="1"/>
  <c r="CB113" i="2"/>
  <c r="CA25" i="1"/>
  <c r="CB125" i="2"/>
  <c r="CB44" i="2"/>
  <c r="CA42" i="1" s="1"/>
  <c r="C95" i="7" s="1"/>
  <c r="BY88" i="1"/>
  <c r="P93" i="7" s="1"/>
  <c r="Q93" i="7"/>
  <c r="CG46" i="3"/>
  <c r="CC37" i="1" l="1"/>
  <c r="CA58" i="2"/>
  <c r="CA70" i="2" s="1"/>
  <c r="CC53" i="2"/>
  <c r="CC77" i="2" s="1"/>
  <c r="BZ49" i="1"/>
  <c r="BZ55" i="1" s="1"/>
  <c r="CA38" i="11"/>
  <c r="CL39" i="1"/>
  <c r="CF38" i="1"/>
  <c r="CG9" i="3"/>
  <c r="CG11" i="3" s="1"/>
  <c r="CH7" i="3" s="1"/>
  <c r="I94" i="7"/>
  <c r="CB52" i="2"/>
  <c r="CB76" i="2" s="1"/>
  <c r="E94" i="7"/>
  <c r="BZ14" i="1"/>
  <c r="H94" i="7" s="1"/>
  <c r="CB15" i="2"/>
  <c r="CB35" i="2" s="1"/>
  <c r="CA13" i="1"/>
  <c r="CG79" i="2"/>
  <c r="CF53" i="1"/>
  <c r="CA82" i="2"/>
  <c r="BZ71" i="1"/>
  <c r="CA23" i="2"/>
  <c r="CA106" i="1"/>
  <c r="CA95" i="1"/>
  <c r="CA117" i="1"/>
  <c r="CB118" i="1"/>
  <c r="CB96" i="1"/>
  <c r="CB107" i="1"/>
  <c r="CC9" i="2"/>
  <c r="CB9" i="1" s="1"/>
  <c r="CB44" i="11" s="1"/>
  <c r="CC10" i="2"/>
  <c r="CB10" i="1" s="1"/>
  <c r="CB58" i="11" s="1"/>
  <c r="CB7" i="1"/>
  <c r="CK109" i="1"/>
  <c r="CK98" i="1"/>
  <c r="CK120" i="1"/>
  <c r="BZ44" i="1"/>
  <c r="K94" i="7" s="1"/>
  <c r="J94" i="7"/>
  <c r="CF84" i="3"/>
  <c r="CF96" i="3" s="1"/>
  <c r="CF23" i="3"/>
  <c r="CD78" i="2"/>
  <c r="CC52" i="1"/>
  <c r="CC63" i="1" s="1"/>
  <c r="BZ105" i="1"/>
  <c r="BZ116" i="1"/>
  <c r="BZ94" i="1"/>
  <c r="CL54" i="1"/>
  <c r="CM80" i="2"/>
  <c r="BY110" i="1"/>
  <c r="T93" i="7" s="1"/>
  <c r="S93" i="7"/>
  <c r="BY121" i="1"/>
  <c r="U93" i="7" s="1"/>
  <c r="BY99" i="1"/>
  <c r="R93" i="7" s="1"/>
  <c r="CE97" i="1"/>
  <c r="CE108" i="1"/>
  <c r="CE119" i="1"/>
  <c r="M94" i="7"/>
  <c r="CB51" i="1" l="1"/>
  <c r="CB62" i="1" s="1"/>
  <c r="CN40" i="2"/>
  <c r="BZ82" i="1"/>
  <c r="BZ60" i="1"/>
  <c r="CA50" i="1"/>
  <c r="CA61" i="1" s="1"/>
  <c r="CA42" i="11"/>
  <c r="CA41" i="11"/>
  <c r="CA43" i="11"/>
  <c r="CA40" i="11"/>
  <c r="CB57" i="11"/>
  <c r="CB54" i="11"/>
  <c r="CB56" i="11"/>
  <c r="CB55" i="11"/>
  <c r="CB53" i="11"/>
  <c r="CF64" i="1"/>
  <c r="CL65" i="1"/>
  <c r="CG13" i="3"/>
  <c r="CG15" i="3" s="1"/>
  <c r="CG35" i="3" s="1"/>
  <c r="CA15" i="1"/>
  <c r="F95" i="7"/>
  <c r="CA12" i="1"/>
  <c r="G95" i="7" s="1"/>
  <c r="CF113" i="3"/>
  <c r="CF30" i="3"/>
  <c r="CF108" i="3" s="1"/>
  <c r="BZ66" i="1"/>
  <c r="O94" i="7" s="1"/>
  <c r="N94" i="7"/>
  <c r="CL76" i="1"/>
  <c r="CL87" i="1" s="1"/>
  <c r="CM28" i="2"/>
  <c r="CH10" i="3"/>
  <c r="CB24" i="2"/>
  <c r="CA72" i="1"/>
  <c r="CB42" i="2"/>
  <c r="CB45" i="2" s="1"/>
  <c r="CB51" i="2"/>
  <c r="CA34" i="1"/>
  <c r="CC36" i="2"/>
  <c r="CD37" i="2"/>
  <c r="CE38" i="2"/>
  <c r="CH39" i="3"/>
  <c r="CH39" i="2"/>
  <c r="CC11" i="2"/>
  <c r="BZ77" i="1"/>
  <c r="CA94" i="2"/>
  <c r="CD26" i="2"/>
  <c r="CC74" i="1"/>
  <c r="CC85" i="1" s="1"/>
  <c r="CC25" i="2"/>
  <c r="CB73" i="1"/>
  <c r="CB11" i="1"/>
  <c r="CB22" i="11" s="1"/>
  <c r="CA30" i="2"/>
  <c r="BZ23" i="1"/>
  <c r="CA123" i="2"/>
  <c r="CA111" i="2"/>
  <c r="CG27" i="2"/>
  <c r="CF75" i="1"/>
  <c r="CF86" i="1" s="1"/>
  <c r="CB84" i="1" l="1"/>
  <c r="CH36" i="3"/>
  <c r="CH54" i="3" s="1"/>
  <c r="CH78" i="3" s="1"/>
  <c r="CH24" i="3" s="1"/>
  <c r="CH114" i="3" s="1"/>
  <c r="CS40" i="3"/>
  <c r="CS58" i="3" s="1"/>
  <c r="CS82" i="3" s="1"/>
  <c r="CS28" i="3" s="1"/>
  <c r="CS118" i="3" s="1"/>
  <c r="CA83" i="1"/>
  <c r="E95" i="7"/>
  <c r="CB38" i="11"/>
  <c r="CA14" i="1"/>
  <c r="H95" i="7" s="1"/>
  <c r="CG53" i="3"/>
  <c r="CG77" i="3" s="1"/>
  <c r="CI37" i="3"/>
  <c r="CI55" i="3" s="1"/>
  <c r="CI79" i="3" s="1"/>
  <c r="CI25" i="3" s="1"/>
  <c r="CI115" i="3" s="1"/>
  <c r="CG42" i="3"/>
  <c r="CG47" i="3" s="1"/>
  <c r="CJ38" i="3"/>
  <c r="CJ56" i="3" s="1"/>
  <c r="CJ80" i="3" s="1"/>
  <c r="CJ26" i="3" s="1"/>
  <c r="CJ116" i="3" s="1"/>
  <c r="CG127" i="2"/>
  <c r="CG115" i="2"/>
  <c r="CF27" i="1"/>
  <c r="CA130" i="2"/>
  <c r="CA118" i="2"/>
  <c r="CA106" i="2"/>
  <c r="CC125" i="2"/>
  <c r="CC113" i="2"/>
  <c r="CB25" i="1"/>
  <c r="Q94" i="7"/>
  <c r="BZ88" i="1"/>
  <c r="P94" i="7" s="1"/>
  <c r="CC52" i="2"/>
  <c r="CB35" i="1"/>
  <c r="L96" i="7"/>
  <c r="CC13" i="2"/>
  <c r="CD7" i="2"/>
  <c r="CM39" i="1"/>
  <c r="CN56" i="2"/>
  <c r="CH9" i="3"/>
  <c r="CH11" i="3" s="1"/>
  <c r="CH57" i="3"/>
  <c r="CH81" i="3" s="1"/>
  <c r="CH27" i="3" s="1"/>
  <c r="CH117" i="3" s="1"/>
  <c r="CA40" i="1"/>
  <c r="CA43" i="1" s="1"/>
  <c r="I95" i="7"/>
  <c r="CD114" i="2"/>
  <c r="CC26" i="1"/>
  <c r="CD126" i="2"/>
  <c r="CH55" i="2"/>
  <c r="CG38" i="1"/>
  <c r="CE54" i="2"/>
  <c r="CD37" i="1"/>
  <c r="CB75" i="2"/>
  <c r="CB58" i="2"/>
  <c r="CB70" i="2" s="1"/>
  <c r="CA49" i="1"/>
  <c r="CM116" i="2"/>
  <c r="CL28" i="1"/>
  <c r="CM128" i="2"/>
  <c r="CF120" i="3"/>
  <c r="BZ93" i="1"/>
  <c r="BZ29" i="1"/>
  <c r="BZ104" i="1"/>
  <c r="BZ115" i="1"/>
  <c r="CC36" i="1"/>
  <c r="CD53" i="2"/>
  <c r="CC44" i="2"/>
  <c r="CB42" i="1" s="1"/>
  <c r="C96" i="7" s="1"/>
  <c r="CB112" i="2"/>
  <c r="CA24" i="1"/>
  <c r="CB124" i="2"/>
  <c r="CB41" i="11" l="1"/>
  <c r="CB42" i="11"/>
  <c r="CB40" i="11"/>
  <c r="CB43" i="11"/>
  <c r="CG60" i="3"/>
  <c r="CG72" i="3" s="1"/>
  <c r="CH46" i="3"/>
  <c r="CC15" i="2"/>
  <c r="CB15" i="1" s="1"/>
  <c r="CB13" i="1"/>
  <c r="CA60" i="1"/>
  <c r="CA55" i="1"/>
  <c r="CE78" i="2"/>
  <c r="CD52" i="1"/>
  <c r="CD63" i="1" s="1"/>
  <c r="CC118" i="1"/>
  <c r="CC96" i="1"/>
  <c r="CC107" i="1"/>
  <c r="CA44" i="1"/>
  <c r="K95" i="7" s="1"/>
  <c r="J95" i="7"/>
  <c r="CI7" i="3"/>
  <c r="CH13" i="3"/>
  <c r="CH15" i="3" s="1"/>
  <c r="CH35" i="3" s="1"/>
  <c r="CT40" i="3" s="1"/>
  <c r="CB50" i="1"/>
  <c r="CB61" i="1" s="1"/>
  <c r="CC76" i="2"/>
  <c r="BZ121" i="1"/>
  <c r="U94" i="7" s="1"/>
  <c r="S94" i="7"/>
  <c r="BZ110" i="1"/>
  <c r="T94" i="7" s="1"/>
  <c r="BZ99" i="1"/>
  <c r="R94" i="7" s="1"/>
  <c r="CM54" i="1"/>
  <c r="CM65" i="1" s="1"/>
  <c r="CN80" i="2"/>
  <c r="CF108" i="1"/>
  <c r="CF119" i="1"/>
  <c r="CF97" i="1"/>
  <c r="CL120" i="1"/>
  <c r="CL109" i="1"/>
  <c r="CL98" i="1"/>
  <c r="CB23" i="2"/>
  <c r="CB82" i="2"/>
  <c r="CA71" i="1"/>
  <c r="CA82" i="1" s="1"/>
  <c r="CH79" i="2"/>
  <c r="CG53" i="1"/>
  <c r="CG64" i="1" s="1"/>
  <c r="CG23" i="3"/>
  <c r="CG84" i="3"/>
  <c r="M95" i="7"/>
  <c r="CA116" i="1"/>
  <c r="CA105" i="1"/>
  <c r="CA94" i="1"/>
  <c r="CD77" i="2"/>
  <c r="CC51" i="1"/>
  <c r="CC62" i="1" s="1"/>
  <c r="CD9" i="2"/>
  <c r="CC9" i="1" s="1"/>
  <c r="CC44" i="11" s="1"/>
  <c r="CD10" i="2"/>
  <c r="CC10" i="1" s="1"/>
  <c r="CC58" i="11" s="1"/>
  <c r="CC7" i="1"/>
  <c r="CB106" i="1"/>
  <c r="CB117" i="1"/>
  <c r="CB95" i="1"/>
  <c r="CC38" i="11" l="1"/>
  <c r="CC43" i="11" s="1"/>
  <c r="CC57" i="11"/>
  <c r="CC56" i="11"/>
  <c r="CC55" i="11"/>
  <c r="CC53" i="11"/>
  <c r="CC54" i="11"/>
  <c r="CG96" i="3"/>
  <c r="CC35" i="2"/>
  <c r="F96" i="7"/>
  <c r="CB12" i="1"/>
  <c r="G96" i="7" s="1"/>
  <c r="CC11" i="1"/>
  <c r="CC22" i="11" s="1"/>
  <c r="CH53" i="3"/>
  <c r="CH42" i="3"/>
  <c r="CH47" i="3" s="1"/>
  <c r="CI36" i="3"/>
  <c r="CI54" i="3" s="1"/>
  <c r="CI78" i="3" s="1"/>
  <c r="CI24" i="3" s="1"/>
  <c r="CI114" i="3" s="1"/>
  <c r="CJ37" i="3"/>
  <c r="CJ55" i="3" s="1"/>
  <c r="CJ79" i="3" s="1"/>
  <c r="CJ25" i="3" s="1"/>
  <c r="CJ115" i="3" s="1"/>
  <c r="CK38" i="3"/>
  <c r="CK56" i="3" s="1"/>
  <c r="CK80" i="3" s="1"/>
  <c r="CK26" i="3" s="1"/>
  <c r="CK116" i="3" s="1"/>
  <c r="CT58" i="3"/>
  <c r="CT82" i="3" s="1"/>
  <c r="CT28" i="3" s="1"/>
  <c r="CT118" i="3" s="1"/>
  <c r="CD74" i="1"/>
  <c r="CD85" i="1" s="1"/>
  <c r="CE26" i="2"/>
  <c r="CD11" i="2"/>
  <c r="CG113" i="3"/>
  <c r="CG30" i="3"/>
  <c r="CG108" i="3" s="1"/>
  <c r="CA77" i="1"/>
  <c r="CB94" i="2"/>
  <c r="CI10" i="3"/>
  <c r="CA66" i="1"/>
  <c r="O95" i="7" s="1"/>
  <c r="N95" i="7"/>
  <c r="CG75" i="1"/>
  <c r="CG86" i="1" s="1"/>
  <c r="CH27" i="2"/>
  <c r="CB14" i="1"/>
  <c r="H96" i="7" s="1"/>
  <c r="E96" i="7"/>
  <c r="CC24" i="2"/>
  <c r="CB72" i="1"/>
  <c r="CB83" i="1" s="1"/>
  <c r="CC73" i="1"/>
  <c r="CC84" i="1" s="1"/>
  <c r="CD25" i="2"/>
  <c r="CA23" i="1"/>
  <c r="CB123" i="2"/>
  <c r="CB30" i="2"/>
  <c r="CB111" i="2"/>
  <c r="CN28" i="2"/>
  <c r="CM76" i="1"/>
  <c r="CM87" i="1" s="1"/>
  <c r="CI39" i="2" l="1"/>
  <c r="CI55" i="2" s="1"/>
  <c r="CO40" i="2"/>
  <c r="CN39" i="1" s="1"/>
  <c r="CC42" i="11"/>
  <c r="CC40" i="11"/>
  <c r="CC41" i="11"/>
  <c r="CC42" i="2"/>
  <c r="CC45" i="2" s="1"/>
  <c r="CI39" i="3"/>
  <c r="CI9" i="3" s="1"/>
  <c r="CI11" i="3" s="1"/>
  <c r="CE37" i="2"/>
  <c r="CE53" i="2" s="1"/>
  <c r="CD36" i="2"/>
  <c r="CD52" i="2" s="1"/>
  <c r="CC51" i="2"/>
  <c r="CC58" i="2" s="1"/>
  <c r="CF38" i="2"/>
  <c r="CE37" i="1" s="1"/>
  <c r="CB34" i="1"/>
  <c r="CB40" i="1" s="1"/>
  <c r="L97" i="7"/>
  <c r="CB106" i="2"/>
  <c r="CB130" i="2"/>
  <c r="CB118" i="2"/>
  <c r="CG27" i="1"/>
  <c r="CH127" i="2"/>
  <c r="CH115" i="2"/>
  <c r="CE7" i="2"/>
  <c r="CD13" i="2"/>
  <c r="CM28" i="1"/>
  <c r="CN116" i="2"/>
  <c r="CN128" i="2"/>
  <c r="CA115" i="1"/>
  <c r="CA104" i="1"/>
  <c r="CA93" i="1"/>
  <c r="CA29" i="1"/>
  <c r="CC124" i="2"/>
  <c r="CB24" i="1"/>
  <c r="CC112" i="2"/>
  <c r="Q95" i="7"/>
  <c r="CA88" i="1"/>
  <c r="P95" i="7" s="1"/>
  <c r="CE114" i="2"/>
  <c r="CD26" i="1"/>
  <c r="CE126" i="2"/>
  <c r="CI46" i="3"/>
  <c r="CD125" i="2"/>
  <c r="CD113" i="2"/>
  <c r="CC25" i="1"/>
  <c r="CG120" i="3"/>
  <c r="CH60" i="3"/>
  <c r="CH72" i="3" s="1"/>
  <c r="CH77" i="3"/>
  <c r="CD44" i="2" l="1"/>
  <c r="CC42" i="1" s="1"/>
  <c r="C97" i="7" s="1"/>
  <c r="CC70" i="2"/>
  <c r="CH38" i="1"/>
  <c r="CB49" i="1"/>
  <c r="CB55" i="1" s="1"/>
  <c r="CI57" i="3"/>
  <c r="CI81" i="3" s="1"/>
  <c r="CI27" i="3" s="1"/>
  <c r="CI117" i="3" s="1"/>
  <c r="CC35" i="1"/>
  <c r="CD36" i="1"/>
  <c r="CO56" i="2"/>
  <c r="CN54" i="1" s="1"/>
  <c r="CN65" i="1" s="1"/>
  <c r="CF54" i="2"/>
  <c r="CF78" i="2" s="1"/>
  <c r="CC75" i="2"/>
  <c r="CB71" i="1" s="1"/>
  <c r="I96" i="7"/>
  <c r="CD15" i="2"/>
  <c r="CD35" i="2" s="1"/>
  <c r="CC13" i="1"/>
  <c r="M96" i="7"/>
  <c r="CA110" i="1"/>
  <c r="T95" i="7" s="1"/>
  <c r="S95" i="7"/>
  <c r="CA99" i="1"/>
  <c r="R95" i="7" s="1"/>
  <c r="CA121" i="1"/>
  <c r="U95" i="7" s="1"/>
  <c r="CD76" i="2"/>
  <c r="CC50" i="1"/>
  <c r="CD118" i="1"/>
  <c r="CD96" i="1"/>
  <c r="CD107" i="1"/>
  <c r="CI79" i="2"/>
  <c r="CB43" i="1"/>
  <c r="CB94" i="1"/>
  <c r="CB105" i="1"/>
  <c r="CB116" i="1"/>
  <c r="CM98" i="1"/>
  <c r="CM109" i="1"/>
  <c r="CM120" i="1"/>
  <c r="CG108" i="1"/>
  <c r="CG97" i="1"/>
  <c r="CG119" i="1"/>
  <c r="I32" i="9"/>
  <c r="CD51" i="1"/>
  <c r="CE77" i="2"/>
  <c r="CH23" i="3"/>
  <c r="CH84" i="3"/>
  <c r="CH96" i="3" s="1"/>
  <c r="CC117" i="1"/>
  <c r="CC95" i="1"/>
  <c r="CC106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P40" i="2" l="1"/>
  <c r="CD55" i="11"/>
  <c r="CD54" i="11"/>
  <c r="CD57" i="11"/>
  <c r="CD56" i="11"/>
  <c r="CD53" i="11"/>
  <c r="CB60" i="1"/>
  <c r="CH53" i="1"/>
  <c r="CH64" i="1" s="1"/>
  <c r="CC61" i="1"/>
  <c r="CB82" i="1"/>
  <c r="CD62" i="1"/>
  <c r="CC23" i="2"/>
  <c r="CC123" i="2" s="1"/>
  <c r="CE52" i="1"/>
  <c r="CE63" i="1" s="1"/>
  <c r="CO80" i="2"/>
  <c r="CO28" i="2" s="1"/>
  <c r="CC82" i="2"/>
  <c r="CC94" i="2" s="1"/>
  <c r="CC15" i="1"/>
  <c r="F97" i="7"/>
  <c r="CC12" i="1"/>
  <c r="G97" i="7" s="1"/>
  <c r="CE11" i="2"/>
  <c r="CF7" i="2" s="1"/>
  <c r="CD11" i="1"/>
  <c r="CJ10" i="3"/>
  <c r="CD73" i="1"/>
  <c r="CD84" i="1" s="1"/>
  <c r="CE25" i="2"/>
  <c r="CF37" i="2"/>
  <c r="CE36" i="2"/>
  <c r="CD42" i="2"/>
  <c r="CD45" i="2" s="1"/>
  <c r="CC34" i="1"/>
  <c r="CD51" i="2"/>
  <c r="CJ39" i="2"/>
  <c r="CG38" i="2"/>
  <c r="CJ39" i="3"/>
  <c r="CF26" i="2"/>
  <c r="CE74" i="1"/>
  <c r="CI27" i="2"/>
  <c r="CH75" i="1"/>
  <c r="N96" i="7"/>
  <c r="CB66" i="1"/>
  <c r="O96" i="7" s="1"/>
  <c r="CC72" i="1"/>
  <c r="CC83" i="1" s="1"/>
  <c r="CD24" i="2"/>
  <c r="CI53" i="3"/>
  <c r="CI42" i="3"/>
  <c r="CI47" i="3" s="1"/>
  <c r="CJ36" i="3"/>
  <c r="CJ54" i="3" s="1"/>
  <c r="CJ78" i="3" s="1"/>
  <c r="CJ24" i="3" s="1"/>
  <c r="CJ114" i="3" s="1"/>
  <c r="CK37" i="3"/>
  <c r="CK55" i="3" s="1"/>
  <c r="CK79" i="3" s="1"/>
  <c r="CK25" i="3" s="1"/>
  <c r="CK115" i="3" s="1"/>
  <c r="CL38" i="3"/>
  <c r="CL56" i="3" s="1"/>
  <c r="CL80" i="3" s="1"/>
  <c r="CL26" i="3" s="1"/>
  <c r="CL116" i="3" s="1"/>
  <c r="CH30" i="3"/>
  <c r="CH108" i="3" s="1"/>
  <c r="CH113" i="3"/>
  <c r="CB44" i="1"/>
  <c r="K96" i="7" s="1"/>
  <c r="J96" i="7"/>
  <c r="L98" i="7" l="1"/>
  <c r="CD22" i="11"/>
  <c r="CC14" i="1"/>
  <c r="H97" i="7" s="1"/>
  <c r="CD38" i="11"/>
  <c r="CH86" i="1"/>
  <c r="CE85" i="1"/>
  <c r="CC30" i="2"/>
  <c r="CC130" i="2" s="1"/>
  <c r="CC111" i="2"/>
  <c r="CB23" i="1"/>
  <c r="CB93" i="1" s="1"/>
  <c r="CN76" i="1"/>
  <c r="CN87" i="1" s="1"/>
  <c r="CB77" i="1"/>
  <c r="Q96" i="7" s="1"/>
  <c r="E97" i="7"/>
  <c r="CE13" i="2"/>
  <c r="CI127" i="2"/>
  <c r="CI115" i="2"/>
  <c r="CH27" i="1"/>
  <c r="CJ9" i="3"/>
  <c r="CJ11" i="3" s="1"/>
  <c r="CJ57" i="3"/>
  <c r="CJ81" i="3" s="1"/>
  <c r="CJ27" i="3" s="1"/>
  <c r="CJ117" i="3" s="1"/>
  <c r="CC49" i="1"/>
  <c r="CD58" i="2"/>
  <c r="CD70" i="2" s="1"/>
  <c r="CD75" i="2"/>
  <c r="CO116" i="2"/>
  <c r="CN28" i="1"/>
  <c r="CO128" i="2"/>
  <c r="CJ46" i="3"/>
  <c r="CP56" i="2"/>
  <c r="CO39" i="1"/>
  <c r="CI60" i="3"/>
  <c r="CI72" i="3" s="1"/>
  <c r="CI77" i="3"/>
  <c r="CF126" i="2"/>
  <c r="CF114" i="2"/>
  <c r="CE26" i="1"/>
  <c r="CG54" i="2"/>
  <c r="CF37" i="1"/>
  <c r="CE44" i="2"/>
  <c r="CD42" i="1" s="1"/>
  <c r="C98" i="7" s="1"/>
  <c r="CF9" i="2"/>
  <c r="CE9" i="1" s="1"/>
  <c r="CE44" i="11" s="1"/>
  <c r="CF10" i="2"/>
  <c r="CE10" i="1" s="1"/>
  <c r="CE58" i="11" s="1"/>
  <c r="CE7" i="1"/>
  <c r="CE36" i="1"/>
  <c r="CF53" i="2"/>
  <c r="I97" i="7"/>
  <c r="CC40" i="1"/>
  <c r="CD25" i="1"/>
  <c r="CE125" i="2"/>
  <c r="CE113" i="2"/>
  <c r="CH120" i="3"/>
  <c r="CD112" i="2"/>
  <c r="CC24" i="1"/>
  <c r="CD124" i="2"/>
  <c r="CJ55" i="2"/>
  <c r="CI38" i="1"/>
  <c r="CE52" i="2"/>
  <c r="CD35" i="1"/>
  <c r="CE54" i="11" l="1"/>
  <c r="CE57" i="11"/>
  <c r="CE53" i="11"/>
  <c r="CE55" i="11"/>
  <c r="CE56" i="11"/>
  <c r="CD43" i="11"/>
  <c r="CD41" i="11"/>
  <c r="CD42" i="11"/>
  <c r="CD40" i="11"/>
  <c r="CC106" i="2"/>
  <c r="CB115" i="1"/>
  <c r="CC118" i="2"/>
  <c r="CB29" i="1"/>
  <c r="S96" i="7" s="1"/>
  <c r="CB104" i="1"/>
  <c r="CB88" i="1"/>
  <c r="P96" i="7" s="1"/>
  <c r="CE15" i="2"/>
  <c r="CE35" i="2" s="1"/>
  <c r="CD13" i="1"/>
  <c r="CE11" i="1"/>
  <c r="CE22" i="11" s="1"/>
  <c r="CF11" i="2"/>
  <c r="CF13" i="2" s="1"/>
  <c r="M97" i="7"/>
  <c r="CD82" i="2"/>
  <c r="CC71" i="1"/>
  <c r="CC82" i="1" s="1"/>
  <c r="CD23" i="2"/>
  <c r="CJ13" i="3"/>
  <c r="CJ15" i="3" s="1"/>
  <c r="CJ35" i="3" s="1"/>
  <c r="CK7" i="3"/>
  <c r="CD50" i="1"/>
  <c r="CD61" i="1" s="1"/>
  <c r="CE76" i="2"/>
  <c r="CC94" i="1"/>
  <c r="CC105" i="1"/>
  <c r="CC116" i="1"/>
  <c r="CF52" i="1"/>
  <c r="CF63" i="1" s="1"/>
  <c r="CG78" i="2"/>
  <c r="CI23" i="3"/>
  <c r="CI84" i="3"/>
  <c r="CI96" i="3" s="1"/>
  <c r="CH108" i="1"/>
  <c r="CH97" i="1"/>
  <c r="CH119" i="1"/>
  <c r="CD106" i="1"/>
  <c r="CD117" i="1"/>
  <c r="CD95" i="1"/>
  <c r="CF77" i="2"/>
  <c r="CE51" i="1"/>
  <c r="CE62" i="1" s="1"/>
  <c r="CE107" i="1"/>
  <c r="CE118" i="1"/>
  <c r="CE96" i="1"/>
  <c r="CO54" i="1"/>
  <c r="CO65" i="1" s="1"/>
  <c r="CP80" i="2"/>
  <c r="CN109" i="1"/>
  <c r="CN120" i="1"/>
  <c r="CN98" i="1"/>
  <c r="CC55" i="1"/>
  <c r="CC60" i="1"/>
  <c r="CJ79" i="2"/>
  <c r="CI53" i="1"/>
  <c r="CI64" i="1" s="1"/>
  <c r="CC43" i="1"/>
  <c r="CQ40" i="2" l="1"/>
  <c r="CQ56" i="2" s="1"/>
  <c r="CB121" i="1"/>
  <c r="U96" i="7" s="1"/>
  <c r="CB99" i="1"/>
  <c r="R96" i="7" s="1"/>
  <c r="CB110" i="1"/>
  <c r="T96" i="7" s="1"/>
  <c r="CF36" i="2"/>
  <c r="CE35" i="1" s="1"/>
  <c r="CK39" i="3"/>
  <c r="CK9" i="3" s="1"/>
  <c r="CE51" i="2"/>
  <c r="CE58" i="2" s="1"/>
  <c r="CH38" i="2"/>
  <c r="CG37" i="1" s="1"/>
  <c r="CE42" i="2"/>
  <c r="CE45" i="2" s="1"/>
  <c r="CK39" i="2"/>
  <c r="CK55" i="2" s="1"/>
  <c r="CD34" i="1"/>
  <c r="CD40" i="1" s="1"/>
  <c r="CD43" i="1" s="1"/>
  <c r="CG37" i="2"/>
  <c r="CG53" i="2" s="1"/>
  <c r="CD15" i="1"/>
  <c r="F98" i="7"/>
  <c r="CD12" i="1"/>
  <c r="G98" i="7" s="1"/>
  <c r="CF15" i="2"/>
  <c r="CF35" i="2" s="1"/>
  <c r="CR40" i="2" s="1"/>
  <c r="CE13" i="1"/>
  <c r="F99" i="7" s="1"/>
  <c r="L99" i="7"/>
  <c r="CG7" i="2"/>
  <c r="CG9" i="2" s="1"/>
  <c r="CF9" i="1" s="1"/>
  <c r="CF44" i="11" s="1"/>
  <c r="CI75" i="1"/>
  <c r="CI86" i="1" s="1"/>
  <c r="CJ27" i="2"/>
  <c r="CF74" i="1"/>
  <c r="CF85" i="1" s="1"/>
  <c r="CG26" i="2"/>
  <c r="CL37" i="3"/>
  <c r="CL55" i="3" s="1"/>
  <c r="CL79" i="3" s="1"/>
  <c r="CL25" i="3" s="1"/>
  <c r="CL115" i="3" s="1"/>
  <c r="CK36" i="3"/>
  <c r="CK54" i="3" s="1"/>
  <c r="CK78" i="3" s="1"/>
  <c r="CK24" i="3" s="1"/>
  <c r="CK114" i="3" s="1"/>
  <c r="CJ42" i="3"/>
  <c r="CJ47" i="3" s="1"/>
  <c r="CJ53" i="3"/>
  <c r="CM38" i="3"/>
  <c r="CM56" i="3" s="1"/>
  <c r="CM80" i="3" s="1"/>
  <c r="CM26" i="3" s="1"/>
  <c r="CM116" i="3" s="1"/>
  <c r="CE24" i="2"/>
  <c r="CD72" i="1"/>
  <c r="CD83" i="1" s="1"/>
  <c r="CD123" i="2"/>
  <c r="CC23" i="1"/>
  <c r="CD111" i="2"/>
  <c r="CD30" i="2"/>
  <c r="CC44" i="1"/>
  <c r="K97" i="7" s="1"/>
  <c r="J97" i="7"/>
  <c r="N97" i="7"/>
  <c r="CC66" i="1"/>
  <c r="O97" i="7" s="1"/>
  <c r="CO76" i="1"/>
  <c r="CO87" i="1" s="1"/>
  <c r="CP28" i="2"/>
  <c r="CE73" i="1"/>
  <c r="CE84" i="1" s="1"/>
  <c r="CF25" i="2"/>
  <c r="CI30" i="3"/>
  <c r="CI108" i="3" s="1"/>
  <c r="CI113" i="3"/>
  <c r="CK10" i="3"/>
  <c r="CD94" i="2"/>
  <c r="CC77" i="1"/>
  <c r="CP39" i="1" l="1"/>
  <c r="CE38" i="11"/>
  <c r="CD49" i="1"/>
  <c r="CD60" i="1" s="1"/>
  <c r="CE75" i="2"/>
  <c r="CE23" i="2" s="1"/>
  <c r="CF52" i="2"/>
  <c r="CE50" i="1" s="1"/>
  <c r="CE61" i="1" s="1"/>
  <c r="CJ38" i="1"/>
  <c r="CE15" i="1"/>
  <c r="CK57" i="3"/>
  <c r="CK81" i="3" s="1"/>
  <c r="CK27" i="3" s="1"/>
  <c r="CK117" i="3" s="1"/>
  <c r="I98" i="7"/>
  <c r="CF36" i="1"/>
  <c r="CE70" i="2"/>
  <c r="CF44" i="2"/>
  <c r="CE42" i="1" s="1"/>
  <c r="C99" i="7" s="1"/>
  <c r="CH54" i="2"/>
  <c r="CH78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0" i="2"/>
  <c r="CP54" i="1"/>
  <c r="CP65" i="1" s="1"/>
  <c r="Q97" i="7"/>
  <c r="CC88" i="1"/>
  <c r="P97" i="7" s="1"/>
  <c r="CJ60" i="3"/>
  <c r="CJ72" i="3" s="1"/>
  <c r="CJ77" i="3"/>
  <c r="CF26" i="1"/>
  <c r="CG126" i="2"/>
  <c r="CG114" i="2"/>
  <c r="M98" i="7"/>
  <c r="CI120" i="3"/>
  <c r="CH37" i="2"/>
  <c r="CG36" i="2"/>
  <c r="CF51" i="2"/>
  <c r="CE34" i="1"/>
  <c r="CF42" i="2"/>
  <c r="CL39" i="2"/>
  <c r="CL39" i="3"/>
  <c r="CI38" i="2"/>
  <c r="CO28" i="1"/>
  <c r="CP116" i="2"/>
  <c r="CP128" i="2"/>
  <c r="CK79" i="2"/>
  <c r="CD130" i="2"/>
  <c r="CD106" i="2"/>
  <c r="CD118" i="2"/>
  <c r="CK46" i="3"/>
  <c r="CF125" i="2"/>
  <c r="CF113" i="2"/>
  <c r="CE25" i="1"/>
  <c r="CE124" i="2"/>
  <c r="CD24" i="1"/>
  <c r="CE112" i="2"/>
  <c r="CG77" i="2"/>
  <c r="CF51" i="1"/>
  <c r="CJ127" i="2"/>
  <c r="CI27" i="1"/>
  <c r="CJ115" i="2"/>
  <c r="J98" i="7"/>
  <c r="CD44" i="1"/>
  <c r="K98" i="7" s="1"/>
  <c r="CC93" i="1"/>
  <c r="CC115" i="1"/>
  <c r="CC104" i="1"/>
  <c r="CC29" i="1"/>
  <c r="CF76" i="2" l="1"/>
  <c r="CD71" i="1"/>
  <c r="CD82" i="1" s="1"/>
  <c r="E99" i="7"/>
  <c r="CF38" i="11"/>
  <c r="CF53" i="11"/>
  <c r="CF55" i="11"/>
  <c r="CF56" i="11"/>
  <c r="CF57" i="11"/>
  <c r="CF54" i="11"/>
  <c r="CE42" i="11"/>
  <c r="CE43" i="11"/>
  <c r="CE41" i="11"/>
  <c r="CE40" i="11"/>
  <c r="CE82" i="2"/>
  <c r="CD77" i="1" s="1"/>
  <c r="CD55" i="1"/>
  <c r="CD66" i="1" s="1"/>
  <c r="O98" i="7" s="1"/>
  <c r="CE14" i="1"/>
  <c r="H99" i="7" s="1"/>
  <c r="CF11" i="1"/>
  <c r="CF62" i="1"/>
  <c r="CJ53" i="1"/>
  <c r="CJ64" i="1" s="1"/>
  <c r="CG52" i="1"/>
  <c r="CG63" i="1" s="1"/>
  <c r="CG11" i="2"/>
  <c r="CH7" i="2" s="1"/>
  <c r="CL7" i="3"/>
  <c r="CL10" i="3" s="1"/>
  <c r="CD116" i="1"/>
  <c r="CD94" i="1"/>
  <c r="CD105" i="1"/>
  <c r="CQ39" i="1"/>
  <c r="CR56" i="2"/>
  <c r="CL57" i="3"/>
  <c r="CL81" i="3" s="1"/>
  <c r="CL27" i="3" s="1"/>
  <c r="CL117" i="3" s="1"/>
  <c r="CF58" i="2"/>
  <c r="CF70" i="2" s="1"/>
  <c r="CE49" i="1"/>
  <c r="CF75" i="2"/>
  <c r="CH26" i="2"/>
  <c r="CG74" i="1"/>
  <c r="CO98" i="1"/>
  <c r="CO120" i="1"/>
  <c r="CO109" i="1"/>
  <c r="CL55" i="2"/>
  <c r="CK38" i="1"/>
  <c r="CG52" i="2"/>
  <c r="CF35" i="1"/>
  <c r="CF96" i="1"/>
  <c r="CF107" i="1"/>
  <c r="CF118" i="1"/>
  <c r="CG25" i="2"/>
  <c r="CF73" i="1"/>
  <c r="CF84" i="1" s="1"/>
  <c r="CG44" i="2"/>
  <c r="CF42" i="1" s="1"/>
  <c r="C100" i="7" s="1"/>
  <c r="CJ84" i="3"/>
  <c r="CJ96" i="3" s="1"/>
  <c r="CJ23" i="3"/>
  <c r="CE30" i="2"/>
  <c r="CD23" i="1"/>
  <c r="CE111" i="2"/>
  <c r="CE123" i="2"/>
  <c r="CQ28" i="2"/>
  <c r="CP76" i="1"/>
  <c r="CP87" i="1" s="1"/>
  <c r="CJ75" i="1"/>
  <c r="CK27" i="2"/>
  <c r="CI54" i="2"/>
  <c r="CH37" i="1"/>
  <c r="CG36" i="1"/>
  <c r="CH53" i="2"/>
  <c r="CE72" i="1"/>
  <c r="CE83" i="1" s="1"/>
  <c r="CF24" i="2"/>
  <c r="CI97" i="1"/>
  <c r="CI119" i="1"/>
  <c r="CI108" i="1"/>
  <c r="CE95" i="1"/>
  <c r="CE117" i="1"/>
  <c r="CE106" i="1"/>
  <c r="CF45" i="2"/>
  <c r="I99" i="7"/>
  <c r="CE40" i="1"/>
  <c r="CC99" i="1"/>
  <c r="R97" i="7" s="1"/>
  <c r="CC110" i="1"/>
  <c r="T97" i="7" s="1"/>
  <c r="S97" i="7"/>
  <c r="CC121" i="1"/>
  <c r="U97" i="7" s="1"/>
  <c r="CM37" i="3"/>
  <c r="CM55" i="3" s="1"/>
  <c r="CM79" i="3" s="1"/>
  <c r="CM25" i="3" s="1"/>
  <c r="CM115" i="3" s="1"/>
  <c r="CK53" i="3"/>
  <c r="CK42" i="3"/>
  <c r="CL36" i="3"/>
  <c r="CL54" i="3" s="1"/>
  <c r="CL78" i="3" s="1"/>
  <c r="CL24" i="3" s="1"/>
  <c r="CL114" i="3" s="1"/>
  <c r="CN38" i="3"/>
  <c r="CN56" i="3" s="1"/>
  <c r="CN80" i="3" s="1"/>
  <c r="CN26" i="3" s="1"/>
  <c r="CN116" i="3" s="1"/>
  <c r="CF41" i="11" l="1"/>
  <c r="CF42" i="11"/>
  <c r="CF40" i="11"/>
  <c r="CF43" i="11"/>
  <c r="L100" i="7"/>
  <c r="CF22" i="11"/>
  <c r="N98" i="7"/>
  <c r="CE94" i="2"/>
  <c r="CJ86" i="1"/>
  <c r="CG13" i="2"/>
  <c r="CG15" i="2" s="1"/>
  <c r="CG35" i="2" s="1"/>
  <c r="CS40" i="2" s="1"/>
  <c r="CG85" i="1"/>
  <c r="CL9" i="3"/>
  <c r="CL11" i="3" s="1"/>
  <c r="CM7" i="3" s="1"/>
  <c r="CK77" i="3"/>
  <c r="CK60" i="3"/>
  <c r="CK72" i="3" s="1"/>
  <c r="CH52" i="1"/>
  <c r="CH63" i="1" s="1"/>
  <c r="CI78" i="2"/>
  <c r="CH77" i="2"/>
  <c r="CG51" i="1"/>
  <c r="CG62" i="1" s="1"/>
  <c r="CJ27" i="1"/>
  <c r="CK127" i="2"/>
  <c r="CK115" i="2"/>
  <c r="CD93" i="1"/>
  <c r="CD29" i="1"/>
  <c r="CD115" i="1"/>
  <c r="CD104" i="1"/>
  <c r="CE60" i="1"/>
  <c r="CE55" i="1"/>
  <c r="CQ54" i="1"/>
  <c r="CQ65" i="1" s="1"/>
  <c r="CR80" i="2"/>
  <c r="M99" i="7"/>
  <c r="CQ116" i="2"/>
  <c r="CQ128" i="2"/>
  <c r="CP28" i="1"/>
  <c r="CE106" i="2"/>
  <c r="CE118" i="2"/>
  <c r="CE130" i="2"/>
  <c r="CD88" i="1"/>
  <c r="P98" i="7" s="1"/>
  <c r="Q98" i="7"/>
  <c r="CK53" i="1"/>
  <c r="CK64" i="1" s="1"/>
  <c r="CL79" i="2"/>
  <c r="CL46" i="3"/>
  <c r="CK47" i="3"/>
  <c r="CF112" i="2"/>
  <c r="CE24" i="1"/>
  <c r="CF124" i="2"/>
  <c r="CJ30" i="3"/>
  <c r="CJ108" i="3" s="1"/>
  <c r="CJ113" i="3"/>
  <c r="CH126" i="2"/>
  <c r="CH114" i="2"/>
  <c r="CG26" i="1"/>
  <c r="CG125" i="2"/>
  <c r="CG113" i="2"/>
  <c r="CF25" i="1"/>
  <c r="CG76" i="2"/>
  <c r="CF50" i="1"/>
  <c r="CF61" i="1" s="1"/>
  <c r="CF82" i="2"/>
  <c r="CE71" i="1"/>
  <c r="CE82" i="1" s="1"/>
  <c r="CF23" i="2"/>
  <c r="CH9" i="2"/>
  <c r="CG9" i="1" s="1"/>
  <c r="CG44" i="11" s="1"/>
  <c r="CH10" i="2"/>
  <c r="CG10" i="1" s="1"/>
  <c r="CG58" i="11" s="1"/>
  <c r="CG7" i="1"/>
  <c r="CE43" i="1"/>
  <c r="CG53" i="11" l="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L53" i="3" s="1"/>
  <c r="CF94" i="2"/>
  <c r="CE77" i="1"/>
  <c r="CG42" i="2"/>
  <c r="CG45" i="2" s="1"/>
  <c r="CH36" i="2"/>
  <c r="CG51" i="2"/>
  <c r="CI37" i="2"/>
  <c r="CF34" i="1"/>
  <c r="CJ38" i="2"/>
  <c r="CM39" i="3"/>
  <c r="CM39" i="2"/>
  <c r="N99" i="7"/>
  <c r="CE66" i="1"/>
  <c r="O99" i="7" s="1"/>
  <c r="CE44" i="1"/>
  <c r="K99" i="7" s="1"/>
  <c r="J99" i="7"/>
  <c r="CG96" i="1"/>
  <c r="CG107" i="1"/>
  <c r="CG118" i="1"/>
  <c r="I31" i="9"/>
  <c r="CJ120" i="3"/>
  <c r="CF106" i="1"/>
  <c r="CF95" i="1"/>
  <c r="CF117" i="1"/>
  <c r="CE116" i="1"/>
  <c r="CE105" i="1"/>
  <c r="CE94" i="1"/>
  <c r="CP120" i="1"/>
  <c r="CP98" i="1"/>
  <c r="CP109" i="1"/>
  <c r="CH74" i="1"/>
  <c r="CH85" i="1" s="1"/>
  <c r="CI26" i="2"/>
  <c r="CG11" i="1"/>
  <c r="CG22" i="11" s="1"/>
  <c r="CL27" i="2"/>
  <c r="CK75" i="1"/>
  <c r="CK86" i="1" s="1"/>
  <c r="CM10" i="3"/>
  <c r="CD110" i="1"/>
  <c r="T98" i="7" s="1"/>
  <c r="S98" i="7"/>
  <c r="CD99" i="1"/>
  <c r="R98" i="7" s="1"/>
  <c r="CD121" i="1"/>
  <c r="U98" i="7" s="1"/>
  <c r="CJ119" i="1"/>
  <c r="CJ108" i="1"/>
  <c r="CJ97" i="1"/>
  <c r="CH11" i="2"/>
  <c r="CF30" i="2"/>
  <c r="CE23" i="1"/>
  <c r="CF123" i="2"/>
  <c r="CF111" i="2"/>
  <c r="CF72" i="1"/>
  <c r="CF83" i="1" s="1"/>
  <c r="CG24" i="2"/>
  <c r="CR28" i="2"/>
  <c r="CQ76" i="1"/>
  <c r="CQ87" i="1" s="1"/>
  <c r="CG73" i="1"/>
  <c r="CG84" i="1" s="1"/>
  <c r="CH25" i="2"/>
  <c r="CK84" i="3"/>
  <c r="CK96" i="3" s="1"/>
  <c r="CK23" i="3"/>
  <c r="E100" i="7" l="1"/>
  <c r="CG38" i="11"/>
  <c r="F100" i="7"/>
  <c r="CF14" i="1"/>
  <c r="H100" i="7" s="1"/>
  <c r="CL42" i="3"/>
  <c r="CL47" i="3" s="1"/>
  <c r="CM36" i="3"/>
  <c r="CM54" i="3" s="1"/>
  <c r="CM78" i="3" s="1"/>
  <c r="CM24" i="3" s="1"/>
  <c r="CM114" i="3" s="1"/>
  <c r="CO38" i="3"/>
  <c r="CO56" i="3" s="1"/>
  <c r="CO80" i="3" s="1"/>
  <c r="CO26" i="3" s="1"/>
  <c r="CO116" i="3" s="1"/>
  <c r="CN37" i="3"/>
  <c r="CN55" i="3" s="1"/>
  <c r="CN79" i="3" s="1"/>
  <c r="CN25" i="3" s="1"/>
  <c r="CN115" i="3" s="1"/>
  <c r="CF106" i="2"/>
  <c r="CF118" i="2"/>
  <c r="CF130" i="2"/>
  <c r="CJ54" i="2"/>
  <c r="CI37" i="1"/>
  <c r="CG58" i="2"/>
  <c r="CG70" i="2" s="1"/>
  <c r="CG75" i="2"/>
  <c r="CF49" i="1"/>
  <c r="CM9" i="3"/>
  <c r="CM11" i="3" s="1"/>
  <c r="CM57" i="3"/>
  <c r="CM81" i="3" s="1"/>
  <c r="CM27" i="3" s="1"/>
  <c r="CM117" i="3" s="1"/>
  <c r="CI53" i="2"/>
  <c r="CH36" i="1"/>
  <c r="CK30" i="3"/>
  <c r="CK108" i="3" s="1"/>
  <c r="CK113" i="3"/>
  <c r="L101" i="7"/>
  <c r="CL77" i="3"/>
  <c r="CL60" i="3"/>
  <c r="CR116" i="2"/>
  <c r="CR128" i="2"/>
  <c r="CQ28" i="1"/>
  <c r="CI114" i="2"/>
  <c r="CH26" i="1"/>
  <c r="CI126" i="2"/>
  <c r="CR39" i="1"/>
  <c r="CS56" i="2"/>
  <c r="CH52" i="2"/>
  <c r="CG35" i="1"/>
  <c r="CK27" i="1"/>
  <c r="CL127" i="2"/>
  <c r="CL115" i="2"/>
  <c r="CE88" i="1"/>
  <c r="P99" i="7" s="1"/>
  <c r="Q99" i="7"/>
  <c r="CH13" i="2"/>
  <c r="CI7" i="2"/>
  <c r="CH125" i="2"/>
  <c r="CG25" i="1"/>
  <c r="CH113" i="2"/>
  <c r="CG124" i="2"/>
  <c r="CG112" i="2"/>
  <c r="CF24" i="1"/>
  <c r="CE93" i="1"/>
  <c r="CE115" i="1"/>
  <c r="CE104" i="1"/>
  <c r="CE29" i="1"/>
  <c r="CM55" i="2"/>
  <c r="CL38" i="1"/>
  <c r="I100" i="7"/>
  <c r="CF40" i="1"/>
  <c r="CH44" i="2"/>
  <c r="CG42" i="1" s="1"/>
  <c r="C101" i="7" s="1"/>
  <c r="C102" i="7" s="1"/>
  <c r="C9" i="7" s="1"/>
  <c r="CG40" i="11" l="1"/>
  <c r="CG42" i="11"/>
  <c r="CG43" i="11"/>
  <c r="CG41" i="11"/>
  <c r="CM46" i="3"/>
  <c r="CH15" i="2"/>
  <c r="CG15" i="1" s="1"/>
  <c r="CG13" i="1"/>
  <c r="CL72" i="3"/>
  <c r="M100" i="7"/>
  <c r="CF94" i="1"/>
  <c r="CF116" i="1"/>
  <c r="CF105" i="1"/>
  <c r="CG106" i="1"/>
  <c r="CG117" i="1"/>
  <c r="CG95" i="1"/>
  <c r="I30" i="9"/>
  <c r="CK119" i="1"/>
  <c r="CK97" i="1"/>
  <c r="CK108" i="1"/>
  <c r="CM13" i="3"/>
  <c r="CM15" i="3" s="1"/>
  <c r="CM35" i="3" s="1"/>
  <c r="CN7" i="3"/>
  <c r="CJ78" i="2"/>
  <c r="CI52" i="1"/>
  <c r="CI63" i="1" s="1"/>
  <c r="L102" i="7"/>
  <c r="L9" i="7" s="1"/>
  <c r="I3" i="9" s="1"/>
  <c r="K8" i="8" s="1"/>
  <c r="CF71" i="1"/>
  <c r="CF82" i="1" s="1"/>
  <c r="CG82" i="2"/>
  <c r="CG23" i="2"/>
  <c r="CI9" i="2"/>
  <c r="CH9" i="1" s="1"/>
  <c r="CH44" i="11" s="1"/>
  <c r="CH7" i="1"/>
  <c r="CI10" i="2"/>
  <c r="CH10" i="1" s="1"/>
  <c r="CH58" i="11" s="1"/>
  <c r="CG50" i="1"/>
  <c r="CG61" i="1" s="1"/>
  <c r="CH76" i="2"/>
  <c r="CH118" i="1"/>
  <c r="CH96" i="1"/>
  <c r="CH107" i="1"/>
  <c r="CI77" i="2"/>
  <c r="CH51" i="1"/>
  <c r="CH62" i="1" s="1"/>
  <c r="CE99" i="1"/>
  <c r="R99" i="7" s="1"/>
  <c r="CE121" i="1"/>
  <c r="U99" i="7" s="1"/>
  <c r="S99" i="7"/>
  <c r="CE110" i="1"/>
  <c r="T99" i="7" s="1"/>
  <c r="CQ109" i="1"/>
  <c r="CQ98" i="1"/>
  <c r="CQ120" i="1"/>
  <c r="CL23" i="3"/>
  <c r="CL84" i="3"/>
  <c r="CL96" i="3" s="1"/>
  <c r="CK120" i="3"/>
  <c r="CF55" i="1"/>
  <c r="CF60" i="1"/>
  <c r="CF43" i="1"/>
  <c r="CM79" i="2"/>
  <c r="CL53" i="1"/>
  <c r="CL64" i="1" s="1"/>
  <c r="CR54" i="1"/>
  <c r="CR65" i="1" s="1"/>
  <c r="CS80" i="2"/>
  <c r="CH56" i="11" l="1"/>
  <c r="CH55" i="11"/>
  <c r="CH54" i="11"/>
  <c r="CH53" i="11"/>
  <c r="CH57" i="11"/>
  <c r="CH38" i="11"/>
  <c r="CH43" i="11" s="1"/>
  <c r="CH35" i="2"/>
  <c r="CT40" i="2" s="1"/>
  <c r="F101" i="7"/>
  <c r="CG12" i="1"/>
  <c r="G101" i="7" s="1"/>
  <c r="CN10" i="3"/>
  <c r="CH73" i="1"/>
  <c r="CH84" i="1" s="1"/>
  <c r="CI25" i="2"/>
  <c r="CF44" i="1"/>
  <c r="K100" i="7" s="1"/>
  <c r="J100" i="7"/>
  <c r="E101" i="7"/>
  <c r="E102" i="7" s="1"/>
  <c r="CG14" i="1"/>
  <c r="H101" i="7" s="1"/>
  <c r="CI11" i="2"/>
  <c r="CG111" i="2"/>
  <c r="CG30" i="2"/>
  <c r="CF23" i="1"/>
  <c r="CG123" i="2"/>
  <c r="CM42" i="3"/>
  <c r="CM47" i="3" s="1"/>
  <c r="CM53" i="3"/>
  <c r="CO37" i="3"/>
  <c r="CO55" i="3" s="1"/>
  <c r="CO79" i="3" s="1"/>
  <c r="CO25" i="3" s="1"/>
  <c r="CO115" i="3" s="1"/>
  <c r="CN36" i="3"/>
  <c r="CN54" i="3" s="1"/>
  <c r="CN78" i="3" s="1"/>
  <c r="CN24" i="3" s="1"/>
  <c r="CN114" i="3" s="1"/>
  <c r="CP38" i="3"/>
  <c r="CP56" i="3" s="1"/>
  <c r="CP80" i="3" s="1"/>
  <c r="CP26" i="3" s="1"/>
  <c r="CP116" i="3" s="1"/>
  <c r="CL75" i="1"/>
  <c r="CL86" i="1" s="1"/>
  <c r="CM27" i="2"/>
  <c r="CG72" i="1"/>
  <c r="CG83" i="1" s="1"/>
  <c r="CH24" i="2"/>
  <c r="CJ26" i="2"/>
  <c r="CI74" i="1"/>
  <c r="CI85" i="1" s="1"/>
  <c r="CR76" i="1"/>
  <c r="CR87" i="1" s="1"/>
  <c r="CS28" i="2"/>
  <c r="CF66" i="1"/>
  <c r="O100" i="7" s="1"/>
  <c r="N100" i="7"/>
  <c r="CL113" i="3"/>
  <c r="CL30" i="3"/>
  <c r="CL108" i="3" s="1"/>
  <c r="CH11" i="1"/>
  <c r="CH22" i="11" s="1"/>
  <c r="CF77" i="1"/>
  <c r="CG94" i="2"/>
  <c r="CH42" i="11" l="1"/>
  <c r="CH40" i="11"/>
  <c r="CH41" i="11"/>
  <c r="CH51" i="2"/>
  <c r="CH58" i="2" s="1"/>
  <c r="CS39" i="1"/>
  <c r="CN39" i="3"/>
  <c r="CN9" i="3" s="1"/>
  <c r="CN11" i="3" s="1"/>
  <c r="CK38" i="2"/>
  <c r="CK54" i="2" s="1"/>
  <c r="CJ37" i="2"/>
  <c r="CJ53" i="2" s="1"/>
  <c r="CG34" i="1"/>
  <c r="I101" i="7" s="1"/>
  <c r="I102" i="7" s="1"/>
  <c r="I9" i="7" s="1"/>
  <c r="I6" i="9" s="1"/>
  <c r="K12" i="8" s="1"/>
  <c r="CH42" i="2"/>
  <c r="CH45" i="2" s="1"/>
  <c r="CN39" i="2"/>
  <c r="CN55" i="2" s="1"/>
  <c r="CI36" i="2"/>
  <c r="CI52" i="2" s="1"/>
  <c r="F102" i="7"/>
  <c r="F9" i="7" s="1"/>
  <c r="G102" i="7"/>
  <c r="G9" i="7" s="1"/>
  <c r="I4" i="9" s="1"/>
  <c r="K9" i="8" s="1"/>
  <c r="CG118" i="2"/>
  <c r="CG106" i="2"/>
  <c r="CG130" i="2"/>
  <c r="E9" i="7"/>
  <c r="CH25" i="1"/>
  <c r="CI125" i="2"/>
  <c r="CI113" i="2"/>
  <c r="CF88" i="1"/>
  <c r="P100" i="7" s="1"/>
  <c r="Q100" i="7"/>
  <c r="CM115" i="2"/>
  <c r="CM127" i="2"/>
  <c r="CL27" i="1"/>
  <c r="CN46" i="3"/>
  <c r="CI26" i="1"/>
  <c r="CJ114" i="2"/>
  <c r="CJ126" i="2"/>
  <c r="CI13" i="2"/>
  <c r="CJ7" i="2"/>
  <c r="CM60" i="3"/>
  <c r="CM72" i="3" s="1"/>
  <c r="CM77" i="3"/>
  <c r="L105" i="7"/>
  <c r="CL120" i="3"/>
  <c r="CS116" i="2"/>
  <c r="CR28" i="1"/>
  <c r="CS128" i="2"/>
  <c r="CH112" i="2"/>
  <c r="CG24" i="1"/>
  <c r="CH124" i="2"/>
  <c r="CF93" i="1"/>
  <c r="CF104" i="1"/>
  <c r="CF115" i="1"/>
  <c r="CF29" i="1"/>
  <c r="CH75" i="2" l="1"/>
  <c r="CG71" i="1" s="1"/>
  <c r="CG49" i="1"/>
  <c r="CG60" i="1" s="1"/>
  <c r="CI36" i="1"/>
  <c r="CJ37" i="1"/>
  <c r="CH70" i="2"/>
  <c r="CI44" i="2"/>
  <c r="CH42" i="1" s="1"/>
  <c r="C105" i="7" s="1"/>
  <c r="CT56" i="2"/>
  <c r="CT80" i="2" s="1"/>
  <c r="CM38" i="1"/>
  <c r="CN57" i="3"/>
  <c r="CN81" i="3" s="1"/>
  <c r="CN27" i="3" s="1"/>
  <c r="CN117" i="3" s="1"/>
  <c r="CH35" i="1"/>
  <c r="CG40" i="1"/>
  <c r="CG43" i="1" s="1"/>
  <c r="CG44" i="1" s="1"/>
  <c r="K101" i="7" s="1"/>
  <c r="H102" i="7"/>
  <c r="H9" i="7" s="1"/>
  <c r="I5" i="9" s="1"/>
  <c r="K10" i="8" s="1"/>
  <c r="CI15" i="2"/>
  <c r="CH15" i="1" s="1"/>
  <c r="CH13" i="1"/>
  <c r="CF99" i="1"/>
  <c r="R100" i="7" s="1"/>
  <c r="CF110" i="1"/>
  <c r="T100" i="7" s="1"/>
  <c r="S100" i="7"/>
  <c r="CF121" i="1"/>
  <c r="U100" i="7" s="1"/>
  <c r="CR109" i="1"/>
  <c r="CR98" i="1"/>
  <c r="CR120" i="1"/>
  <c r="CJ9" i="2"/>
  <c r="CI9" i="1" s="1"/>
  <c r="CI44" i="11" s="1"/>
  <c r="CI7" i="1"/>
  <c r="CJ10" i="2"/>
  <c r="CI10" i="1" s="1"/>
  <c r="CI58" i="11" s="1"/>
  <c r="CH23" i="2"/>
  <c r="CG105" i="1"/>
  <c r="CG116" i="1"/>
  <c r="CG94" i="1"/>
  <c r="I29" i="9"/>
  <c r="CK78" i="2"/>
  <c r="CJ52" i="1"/>
  <c r="CH106" i="1"/>
  <c r="CH95" i="1"/>
  <c r="CH117" i="1"/>
  <c r="CO7" i="3"/>
  <c r="CN13" i="3"/>
  <c r="CN15" i="3" s="1"/>
  <c r="CN35" i="3" s="1"/>
  <c r="CH50" i="1"/>
  <c r="CI76" i="2"/>
  <c r="CI118" i="1"/>
  <c r="CI96" i="1"/>
  <c r="CI107" i="1"/>
  <c r="CN79" i="2"/>
  <c r="CM23" i="3"/>
  <c r="CM84" i="3"/>
  <c r="CM96" i="3" s="1"/>
  <c r="CL97" i="1"/>
  <c r="CL119" i="1"/>
  <c r="CL108" i="1"/>
  <c r="CI51" i="1"/>
  <c r="CJ77" i="2"/>
  <c r="CG55" i="1" l="1"/>
  <c r="CG66" i="1" s="1"/>
  <c r="O101" i="7" s="1"/>
  <c r="CI38" i="11"/>
  <c r="CI42" i="11" s="1"/>
  <c r="CI53" i="11"/>
  <c r="CI57" i="11"/>
  <c r="CI55" i="11"/>
  <c r="CI56" i="11"/>
  <c r="CI54" i="11"/>
  <c r="CI62" i="1"/>
  <c r="CH82" i="2"/>
  <c r="CG77" i="1" s="1"/>
  <c r="CG82" i="1"/>
  <c r="CJ63" i="1"/>
  <c r="CM53" i="1"/>
  <c r="CM64" i="1" s="1"/>
  <c r="J101" i="7"/>
  <c r="K102" i="7" s="1"/>
  <c r="K9" i="7" s="1"/>
  <c r="CH61" i="1"/>
  <c r="CS54" i="1"/>
  <c r="CS65" i="1" s="1"/>
  <c r="M101" i="7"/>
  <c r="M102" i="7" s="1"/>
  <c r="M9" i="7" s="1"/>
  <c r="X9" i="7" s="1"/>
  <c r="CI35" i="2"/>
  <c r="CK37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6" i="1"/>
  <c r="CT28" i="2"/>
  <c r="CI73" i="1"/>
  <c r="CI84" i="1" s="1"/>
  <c r="CJ25" i="2"/>
  <c r="CM113" i="3"/>
  <c r="CM30" i="3"/>
  <c r="CM108" i="3" s="1"/>
  <c r="N101" i="7"/>
  <c r="N102" i="7" s="1"/>
  <c r="CI24" i="2"/>
  <c r="CH72" i="1"/>
  <c r="CH83" i="1" s="1"/>
  <c r="CJ74" i="1"/>
  <c r="CJ85" i="1" s="1"/>
  <c r="CK26" i="2"/>
  <c r="CN42" i="3"/>
  <c r="CN47" i="3" s="1"/>
  <c r="CP37" i="3"/>
  <c r="CP55" i="3" s="1"/>
  <c r="CP79" i="3" s="1"/>
  <c r="CP25" i="3" s="1"/>
  <c r="CP115" i="3" s="1"/>
  <c r="CN53" i="3"/>
  <c r="CO36" i="3"/>
  <c r="CO54" i="3" s="1"/>
  <c r="CO78" i="3" s="1"/>
  <c r="CO24" i="3" s="1"/>
  <c r="CO114" i="3" s="1"/>
  <c r="CQ38" i="3"/>
  <c r="CQ56" i="3" s="1"/>
  <c r="CQ80" i="3" s="1"/>
  <c r="CQ26" i="3" s="1"/>
  <c r="CQ116" i="3" s="1"/>
  <c r="CN27" i="2"/>
  <c r="CM75" i="1"/>
  <c r="CG23" i="1"/>
  <c r="CH123" i="2"/>
  <c r="CH111" i="2"/>
  <c r="CH30" i="2"/>
  <c r="CI40" i="11" l="1"/>
  <c r="CI43" i="11"/>
  <c r="CI41" i="11"/>
  <c r="CH94" i="2"/>
  <c r="CS87" i="1"/>
  <c r="CM86" i="1"/>
  <c r="J102" i="7"/>
  <c r="J9" i="7" s="1"/>
  <c r="I7" i="9"/>
  <c r="K13" i="8" s="1"/>
  <c r="K14" i="8" s="1"/>
  <c r="CL38" i="2"/>
  <c r="CK37" i="1" s="1"/>
  <c r="CJ36" i="2"/>
  <c r="CI35" i="1" s="1"/>
  <c r="CH34" i="1"/>
  <c r="CH40" i="1" s="1"/>
  <c r="CH43" i="1" s="1"/>
  <c r="CO39" i="2"/>
  <c r="CO55" i="2" s="1"/>
  <c r="CI42" i="2"/>
  <c r="CI45" i="2" s="1"/>
  <c r="CO39" i="3"/>
  <c r="CI51" i="2"/>
  <c r="CI58" i="2" s="1"/>
  <c r="CJ15" i="2"/>
  <c r="CI15" i="1" s="1"/>
  <c r="CI13" i="1"/>
  <c r="F106" i="7" s="1"/>
  <c r="CK7" i="2"/>
  <c r="CJ7" i="1" s="1"/>
  <c r="CJ36" i="1"/>
  <c r="CK53" i="2"/>
  <c r="CN127" i="2"/>
  <c r="CN115" i="2"/>
  <c r="CM27" i="1"/>
  <c r="CM120" i="3"/>
  <c r="CS28" i="1"/>
  <c r="CT116" i="2"/>
  <c r="CT128" i="2"/>
  <c r="Q101" i="7"/>
  <c r="Q102" i="7" s="1"/>
  <c r="CG88" i="1"/>
  <c r="P101" i="7" s="1"/>
  <c r="CN77" i="3"/>
  <c r="CN60" i="3"/>
  <c r="CN72" i="3" s="1"/>
  <c r="CI112" i="2"/>
  <c r="CH24" i="1"/>
  <c r="CI124" i="2"/>
  <c r="CG115" i="1"/>
  <c r="CG104" i="1"/>
  <c r="CG93" i="1"/>
  <c r="CG29" i="1"/>
  <c r="I28" i="9"/>
  <c r="I35" i="9" s="1"/>
  <c r="CK126" i="2"/>
  <c r="CK114" i="2"/>
  <c r="CJ26" i="1"/>
  <c r="CJ113" i="2"/>
  <c r="CI25" i="1"/>
  <c r="CJ125" i="2"/>
  <c r="L106" i="7"/>
  <c r="CH106" i="2"/>
  <c r="CH130" i="2"/>
  <c r="CH118" i="2"/>
  <c r="CJ52" i="2"/>
  <c r="CO46" i="3"/>
  <c r="N9" i="7"/>
  <c r="I8" i="9" s="1"/>
  <c r="O102" i="7"/>
  <c r="O9" i="7" s="1"/>
  <c r="I9" i="9" s="1"/>
  <c r="K17" i="8" s="1"/>
  <c r="CJ38" i="11" l="1"/>
  <c r="I23" i="9"/>
  <c r="K16" i="8"/>
  <c r="CL54" i="2"/>
  <c r="CL78" i="2" s="1"/>
  <c r="CJ44" i="2"/>
  <c r="CI42" i="1" s="1"/>
  <c r="C106" i="7" s="1"/>
  <c r="CI70" i="2"/>
  <c r="I105" i="7"/>
  <c r="CK9" i="2"/>
  <c r="CJ9" i="1" s="1"/>
  <c r="CJ44" i="11" s="1"/>
  <c r="CJ35" i="2"/>
  <c r="CJ42" i="2" s="1"/>
  <c r="CN38" i="1"/>
  <c r="CO9" i="3"/>
  <c r="CO11" i="3" s="1"/>
  <c r="CO13" i="3" s="1"/>
  <c r="CO15" i="3" s="1"/>
  <c r="CO35" i="3" s="1"/>
  <c r="CO57" i="3"/>
  <c r="CO81" i="3" s="1"/>
  <c r="CO27" i="3" s="1"/>
  <c r="CO117" i="3" s="1"/>
  <c r="CI75" i="2"/>
  <c r="CI23" i="2" s="1"/>
  <c r="CH49" i="1"/>
  <c r="CH55" i="1" s="1"/>
  <c r="CI12" i="1"/>
  <c r="G106" i="7" s="1"/>
  <c r="CK10" i="2"/>
  <c r="CJ10" i="1" s="1"/>
  <c r="CJ58" i="11" s="1"/>
  <c r="CH44" i="1"/>
  <c r="K105" i="7" s="1"/>
  <c r="J105" i="7"/>
  <c r="CN84" i="3"/>
  <c r="CN96" i="3" s="1"/>
  <c r="CN23" i="3"/>
  <c r="CK77" i="2"/>
  <c r="CJ51" i="1"/>
  <c r="CJ62" i="1" s="1"/>
  <c r="CJ96" i="1"/>
  <c r="CJ118" i="1"/>
  <c r="CJ107" i="1"/>
  <c r="I39" i="9"/>
  <c r="K24" i="8" s="1"/>
  <c r="CH116" i="1"/>
  <c r="CH105" i="1"/>
  <c r="CH94" i="1"/>
  <c r="CM108" i="1"/>
  <c r="CM97" i="1"/>
  <c r="CM119" i="1"/>
  <c r="CJ76" i="2"/>
  <c r="CI50" i="1"/>
  <c r="CI61" i="1" s="1"/>
  <c r="CG121" i="1"/>
  <c r="U101" i="7" s="1"/>
  <c r="CG99" i="1"/>
  <c r="R101" i="7" s="1"/>
  <c r="CG110" i="1"/>
  <c r="T101" i="7" s="1"/>
  <c r="S101" i="7"/>
  <c r="S102" i="7" s="1"/>
  <c r="CI14" i="1"/>
  <c r="H106" i="7" s="1"/>
  <c r="E106" i="7"/>
  <c r="CS109" i="1"/>
  <c r="CS120" i="1"/>
  <c r="CS98" i="1"/>
  <c r="J33" i="9"/>
  <c r="CI106" i="1"/>
  <c r="CI95" i="1"/>
  <c r="CI117" i="1"/>
  <c r="M105" i="7"/>
  <c r="Q9" i="7"/>
  <c r="P102" i="7"/>
  <c r="P9" i="7" s="1"/>
  <c r="I10" i="9" s="1"/>
  <c r="CO79" i="2"/>
  <c r="CJ56" i="11" l="1"/>
  <c r="CJ57" i="11"/>
  <c r="CJ53" i="11"/>
  <c r="CJ54" i="11"/>
  <c r="CJ55" i="11"/>
  <c r="CJ42" i="11"/>
  <c r="CJ40" i="11"/>
  <c r="CJ43" i="11"/>
  <c r="CJ41" i="11"/>
  <c r="I24" i="9"/>
  <c r="K18" i="8"/>
  <c r="CL37" i="2"/>
  <c r="CK36" i="1" s="1"/>
  <c r="CP39" i="3"/>
  <c r="CP57" i="3" s="1"/>
  <c r="CP81" i="3" s="1"/>
  <c r="CP27" i="3" s="1"/>
  <c r="CP117" i="3" s="1"/>
  <c r="CM38" i="2"/>
  <c r="CM54" i="2" s="1"/>
  <c r="CP39" i="2"/>
  <c r="CJ51" i="2"/>
  <c r="CJ58" i="2" s="1"/>
  <c r="CJ70" i="2" s="1"/>
  <c r="CK52" i="1"/>
  <c r="CK63" i="1" s="1"/>
  <c r="CH60" i="1"/>
  <c r="CJ11" i="1"/>
  <c r="CK36" i="2"/>
  <c r="CJ35" i="1" s="1"/>
  <c r="CI34" i="1"/>
  <c r="CI40" i="1" s="1"/>
  <c r="M106" i="7" s="1"/>
  <c r="CN53" i="1"/>
  <c r="CN64" i="1" s="1"/>
  <c r="CI82" i="2"/>
  <c r="CH77" i="1" s="1"/>
  <c r="CH71" i="1"/>
  <c r="CH82" i="1" s="1"/>
  <c r="CP7" i="3"/>
  <c r="CP10" i="3" s="1"/>
  <c r="CK11" i="2"/>
  <c r="CK44" i="2"/>
  <c r="CJ42" i="1" s="1"/>
  <c r="C107" i="7" s="1"/>
  <c r="CJ45" i="2"/>
  <c r="CN30" i="3"/>
  <c r="CN108" i="3" s="1"/>
  <c r="CN113" i="3"/>
  <c r="CP55" i="2"/>
  <c r="CL53" i="2"/>
  <c r="N105" i="7"/>
  <c r="CH66" i="1"/>
  <c r="O105" i="7" s="1"/>
  <c r="CI111" i="2"/>
  <c r="CH23" i="1"/>
  <c r="CI123" i="2"/>
  <c r="CI30" i="2"/>
  <c r="CO42" i="3"/>
  <c r="CO47" i="3" s="1"/>
  <c r="CO53" i="3"/>
  <c r="CQ37" i="3"/>
  <c r="CQ55" i="3" s="1"/>
  <c r="CQ79" i="3" s="1"/>
  <c r="CQ25" i="3" s="1"/>
  <c r="CQ115" i="3" s="1"/>
  <c r="CP36" i="3"/>
  <c r="CP54" i="3" s="1"/>
  <c r="CP78" i="3" s="1"/>
  <c r="CP24" i="3" s="1"/>
  <c r="CP114" i="3" s="1"/>
  <c r="CR38" i="3"/>
  <c r="CR56" i="3" s="1"/>
  <c r="CR80" i="3" s="1"/>
  <c r="CR26" i="3" s="1"/>
  <c r="CR116" i="3" s="1"/>
  <c r="I41" i="9"/>
  <c r="I42" i="9"/>
  <c r="I44" i="9"/>
  <c r="I43" i="9"/>
  <c r="I45" i="9"/>
  <c r="I40" i="9"/>
  <c r="S9" i="7"/>
  <c r="R102" i="7"/>
  <c r="R9" i="7" s="1"/>
  <c r="I11" i="9" s="1"/>
  <c r="T102" i="7"/>
  <c r="T9" i="7" s="1"/>
  <c r="I12" i="9" s="1"/>
  <c r="K20" i="8" s="1"/>
  <c r="U102" i="7"/>
  <c r="U9" i="7" s="1"/>
  <c r="I13" i="9" s="1"/>
  <c r="K21" i="8" s="1"/>
  <c r="CN75" i="1"/>
  <c r="CO27" i="2"/>
  <c r="CI72" i="1"/>
  <c r="CI83" i="1" s="1"/>
  <c r="CJ24" i="2"/>
  <c r="CK74" i="1"/>
  <c r="CL26" i="2"/>
  <c r="CJ73" i="1"/>
  <c r="CJ84" i="1" s="1"/>
  <c r="CK25" i="2"/>
  <c r="L107" i="7" l="1"/>
  <c r="CJ22" i="11"/>
  <c r="CL37" i="1"/>
  <c r="I22" i="9"/>
  <c r="K19" i="8"/>
  <c r="Y9" i="7"/>
  <c r="K22" i="8"/>
  <c r="I17" i="9"/>
  <c r="I18" i="9" s="1"/>
  <c r="I21" i="9" s="1"/>
  <c r="CK85" i="1"/>
  <c r="CO38" i="1"/>
  <c r="CI49" i="1"/>
  <c r="CI60" i="1" s="1"/>
  <c r="CK52" i="2"/>
  <c r="CJ50" i="1" s="1"/>
  <c r="CJ61" i="1" s="1"/>
  <c r="CJ75" i="2"/>
  <c r="CI71" i="1" s="1"/>
  <c r="CN86" i="1"/>
  <c r="I106" i="7"/>
  <c r="CI94" i="2"/>
  <c r="CP9" i="3"/>
  <c r="CP11" i="3" s="1"/>
  <c r="CQ7" i="3" s="1"/>
  <c r="CI43" i="1"/>
  <c r="J106" i="7" s="1"/>
  <c r="CK13" i="2"/>
  <c r="CL7" i="2"/>
  <c r="CK125" i="2"/>
  <c r="CJ25" i="1"/>
  <c r="CK113" i="2"/>
  <c r="CL52" i="1"/>
  <c r="CM78" i="2"/>
  <c r="AA9" i="7"/>
  <c r="CH88" i="1"/>
  <c r="P105" i="7" s="1"/>
  <c r="Q105" i="7"/>
  <c r="CO53" i="1"/>
  <c r="CP79" i="2"/>
  <c r="CI106" i="2"/>
  <c r="CI118" i="2"/>
  <c r="CI130" i="2"/>
  <c r="CK26" i="1"/>
  <c r="CL126" i="2"/>
  <c r="CL114" i="2"/>
  <c r="CO77" i="3"/>
  <c r="CO60" i="3"/>
  <c r="CO72" i="3" s="1"/>
  <c r="CH115" i="1"/>
  <c r="CH104" i="1"/>
  <c r="CH29" i="1"/>
  <c r="CH93" i="1"/>
  <c r="CJ112" i="2"/>
  <c r="CI24" i="1"/>
  <c r="CJ124" i="2"/>
  <c r="CO115" i="2"/>
  <c r="CN27" i="1"/>
  <c r="CO127" i="2"/>
  <c r="CP46" i="3"/>
  <c r="CL77" i="2"/>
  <c r="CK51" i="1"/>
  <c r="CK62" i="1" s="1"/>
  <c r="CN120" i="3"/>
  <c r="K23" i="8" l="1"/>
  <c r="K1" i="8"/>
  <c r="CL63" i="1"/>
  <c r="CJ23" i="2"/>
  <c r="CJ111" i="2" s="1"/>
  <c r="CK76" i="2"/>
  <c r="CJ72" i="1" s="1"/>
  <c r="CJ83" i="1" s="1"/>
  <c r="CO64" i="1"/>
  <c r="CI55" i="1"/>
  <c r="CI66" i="1" s="1"/>
  <c r="O106" i="7" s="1"/>
  <c r="CI82" i="1"/>
  <c r="CJ82" i="2"/>
  <c r="CI77" i="1" s="1"/>
  <c r="CK15" i="2"/>
  <c r="CK35" i="2" s="1"/>
  <c r="CJ13" i="1"/>
  <c r="CI44" i="1"/>
  <c r="K106" i="7" s="1"/>
  <c r="CP13" i="3"/>
  <c r="CP15" i="3" s="1"/>
  <c r="CP35" i="3" s="1"/>
  <c r="CP42" i="3" s="1"/>
  <c r="CK7" i="1"/>
  <c r="CL9" i="2"/>
  <c r="CL10" i="2"/>
  <c r="CK10" i="1" s="1"/>
  <c r="CK58" i="11" s="1"/>
  <c r="CN119" i="1"/>
  <c r="CN97" i="1"/>
  <c r="CN108" i="1"/>
  <c r="CI105" i="1"/>
  <c r="CI116" i="1"/>
  <c r="CI94" i="1"/>
  <c r="CQ10" i="3"/>
  <c r="CJ95" i="1"/>
  <c r="CJ117" i="1"/>
  <c r="CJ106" i="1"/>
  <c r="CK107" i="1"/>
  <c r="CK96" i="1"/>
  <c r="CK118" i="1"/>
  <c r="CP27" i="2"/>
  <c r="CO75" i="1"/>
  <c r="CO86" i="1" s="1"/>
  <c r="CL25" i="2"/>
  <c r="CK73" i="1"/>
  <c r="CK84" i="1" s="1"/>
  <c r="CH99" i="1"/>
  <c r="R105" i="7" s="1"/>
  <c r="CH121" i="1"/>
  <c r="U105" i="7" s="1"/>
  <c r="CH110" i="1"/>
  <c r="T105" i="7" s="1"/>
  <c r="S105" i="7"/>
  <c r="CO23" i="3"/>
  <c r="CO84" i="3"/>
  <c r="CO96" i="3" s="1"/>
  <c r="CM26" i="2"/>
  <c r="CL74" i="1"/>
  <c r="CL85" i="1" s="1"/>
  <c r="CK24" i="2" l="1"/>
  <c r="CJ24" i="1" s="1"/>
  <c r="CK54" i="11"/>
  <c r="CK57" i="11"/>
  <c r="CK53" i="11"/>
  <c r="CK56" i="11"/>
  <c r="CK55" i="11"/>
  <c r="CI23" i="1"/>
  <c r="CI29" i="1" s="1"/>
  <c r="CJ123" i="2"/>
  <c r="CJ30" i="2"/>
  <c r="CJ106" i="2" s="1"/>
  <c r="CJ94" i="2"/>
  <c r="N106" i="7"/>
  <c r="CJ15" i="1"/>
  <c r="F107" i="7"/>
  <c r="CJ12" i="1"/>
  <c r="G107" i="7" s="1"/>
  <c r="CP53" i="3"/>
  <c r="CP60" i="3" s="1"/>
  <c r="CP72" i="3" s="1"/>
  <c r="CR37" i="3"/>
  <c r="CR55" i="3" s="1"/>
  <c r="CR79" i="3" s="1"/>
  <c r="CR25" i="3" s="1"/>
  <c r="CR115" i="3" s="1"/>
  <c r="CQ36" i="3"/>
  <c r="CQ54" i="3" s="1"/>
  <c r="CQ78" i="3" s="1"/>
  <c r="CQ24" i="3" s="1"/>
  <c r="CQ114" i="3" s="1"/>
  <c r="CS38" i="3"/>
  <c r="CS56" i="3" s="1"/>
  <c r="CS80" i="3" s="1"/>
  <c r="CS26" i="3" s="1"/>
  <c r="CS116" i="3" s="1"/>
  <c r="CL36" i="2"/>
  <c r="CN38" i="2"/>
  <c r="CK51" i="2"/>
  <c r="CK42" i="2"/>
  <c r="CM37" i="2"/>
  <c r="CQ39" i="2"/>
  <c r="CJ34" i="1"/>
  <c r="CQ39" i="3"/>
  <c r="CK9" i="1"/>
  <c r="CL11" i="2"/>
  <c r="CM126" i="2"/>
  <c r="CM114" i="2"/>
  <c r="CL26" i="1"/>
  <c r="CQ46" i="3"/>
  <c r="CP47" i="3"/>
  <c r="CP127" i="2"/>
  <c r="CP115" i="2"/>
  <c r="CO27" i="1"/>
  <c r="CO30" i="3"/>
  <c r="CO108" i="3" s="1"/>
  <c r="CO113" i="3"/>
  <c r="CL113" i="2"/>
  <c r="CL125" i="2"/>
  <c r="CK25" i="1"/>
  <c r="Q106" i="7"/>
  <c r="CI88" i="1"/>
  <c r="P106" i="7" s="1"/>
  <c r="CK124" i="2" l="1"/>
  <c r="CK112" i="2"/>
  <c r="CI104" i="1"/>
  <c r="CI93" i="1"/>
  <c r="CJ14" i="1"/>
  <c r="H107" i="7" s="1"/>
  <c r="CK38" i="11"/>
  <c r="CK11" i="1"/>
  <c r="CK22" i="11" s="1"/>
  <c r="CK44" i="11"/>
  <c r="CI115" i="1"/>
  <c r="CJ130" i="2"/>
  <c r="CJ118" i="2"/>
  <c r="E107" i="7"/>
  <c r="CP77" i="3"/>
  <c r="CP23" i="3" s="1"/>
  <c r="CQ9" i="3"/>
  <c r="CQ11" i="3" s="1"/>
  <c r="CQ13" i="3" s="1"/>
  <c r="CQ15" i="3" s="1"/>
  <c r="CQ35" i="3" s="1"/>
  <c r="CQ42" i="3" s="1"/>
  <c r="CQ57" i="3"/>
  <c r="CQ81" i="3" s="1"/>
  <c r="CQ27" i="3" s="1"/>
  <c r="CQ117" i="3" s="1"/>
  <c r="CK45" i="2"/>
  <c r="CL44" i="2"/>
  <c r="CK42" i="1" s="1"/>
  <c r="C108" i="7" s="1"/>
  <c r="I107" i="7"/>
  <c r="CJ40" i="1"/>
  <c r="M107" i="7" s="1"/>
  <c r="CK58" i="2"/>
  <c r="CK70" i="2" s="1"/>
  <c r="CJ49" i="1"/>
  <c r="CK75" i="2"/>
  <c r="CM7" i="2"/>
  <c r="CL13" i="2"/>
  <c r="CQ55" i="2"/>
  <c r="CP38" i="1"/>
  <c r="CN54" i="2"/>
  <c r="CM37" i="1"/>
  <c r="CL36" i="1"/>
  <c r="CM53" i="2"/>
  <c r="CL52" i="2"/>
  <c r="CK35" i="1"/>
  <c r="CK117" i="1"/>
  <c r="CK106" i="1"/>
  <c r="CK95" i="1"/>
  <c r="CO120" i="3"/>
  <c r="CI110" i="1"/>
  <c r="T106" i="7" s="1"/>
  <c r="CI121" i="1"/>
  <c r="U106" i="7" s="1"/>
  <c r="CI99" i="1"/>
  <c r="R106" i="7" s="1"/>
  <c r="S106" i="7"/>
  <c r="CO108" i="1"/>
  <c r="CO97" i="1"/>
  <c r="CO119" i="1"/>
  <c r="CJ116" i="1"/>
  <c r="CJ94" i="1"/>
  <c r="CJ105" i="1"/>
  <c r="CL118" i="1"/>
  <c r="CL96" i="1"/>
  <c r="CL107" i="1"/>
  <c r="L108" i="7" l="1"/>
  <c r="CK40" i="11"/>
  <c r="CK43" i="11"/>
  <c r="CK42" i="11"/>
  <c r="CK41" i="11"/>
  <c r="CP84" i="3"/>
  <c r="CP96" i="3" s="1"/>
  <c r="CL15" i="2"/>
  <c r="CK15" i="1" s="1"/>
  <c r="CK13" i="1"/>
  <c r="CJ43" i="1"/>
  <c r="J107" i="7" s="1"/>
  <c r="CS37" i="3"/>
  <c r="CS55" i="3" s="1"/>
  <c r="CS79" i="3" s="1"/>
  <c r="CS25" i="3" s="1"/>
  <c r="CS115" i="3" s="1"/>
  <c r="CQ53" i="3"/>
  <c r="CQ60" i="3" s="1"/>
  <c r="CQ72" i="3" s="1"/>
  <c r="CR7" i="3"/>
  <c r="CR10" i="3" s="1"/>
  <c r="CL76" i="2"/>
  <c r="CK50" i="1"/>
  <c r="CK61" i="1" s="1"/>
  <c r="CQ79" i="2"/>
  <c r="CP53" i="1"/>
  <c r="CP64" i="1" s="1"/>
  <c r="CK23" i="2"/>
  <c r="CJ71" i="1"/>
  <c r="CJ82" i="1" s="1"/>
  <c r="CK82" i="2"/>
  <c r="CT38" i="3"/>
  <c r="CT56" i="3" s="1"/>
  <c r="CT80" i="3" s="1"/>
  <c r="CT26" i="3" s="1"/>
  <c r="CT116" i="3" s="1"/>
  <c r="CR36" i="3"/>
  <c r="CR54" i="3" s="1"/>
  <c r="CR78" i="3" s="1"/>
  <c r="CR24" i="3" s="1"/>
  <c r="CR114" i="3" s="1"/>
  <c r="CM77" i="2"/>
  <c r="CL51" i="1"/>
  <c r="CL62" i="1" s="1"/>
  <c r="CJ60" i="1"/>
  <c r="CJ55" i="1"/>
  <c r="CM52" i="1"/>
  <c r="CM63" i="1" s="1"/>
  <c r="CN78" i="2"/>
  <c r="CL7" i="1"/>
  <c r="CM9" i="2"/>
  <c r="CL9" i="1" s="1"/>
  <c r="CL44" i="11" s="1"/>
  <c r="CM10" i="2"/>
  <c r="CL10" i="1" s="1"/>
  <c r="CL58" i="11" s="1"/>
  <c r="CP113" i="3"/>
  <c r="CP30" i="3"/>
  <c r="CR46" i="3"/>
  <c r="CQ47" i="3"/>
  <c r="CL57" i="11" l="1"/>
  <c r="CL53" i="11"/>
  <c r="CL56" i="11"/>
  <c r="CL55" i="11"/>
  <c r="CL54" i="11"/>
  <c r="CL38" i="11"/>
  <c r="CL43" i="11" s="1"/>
  <c r="CP108" i="3"/>
  <c r="CL35" i="2"/>
  <c r="CK34" i="1" s="1"/>
  <c r="F108" i="7"/>
  <c r="CK12" i="1"/>
  <c r="G108" i="7" s="1"/>
  <c r="CJ44" i="1"/>
  <c r="K107" i="7" s="1"/>
  <c r="CQ77" i="3"/>
  <c r="CQ23" i="3" s="1"/>
  <c r="E108" i="7"/>
  <c r="CK14" i="1"/>
  <c r="H108" i="7" s="1"/>
  <c r="N107" i="7"/>
  <c r="CJ66" i="1"/>
  <c r="O107" i="7" s="1"/>
  <c r="CK94" i="2"/>
  <c r="CJ77" i="1"/>
  <c r="CP75" i="1"/>
  <c r="CP86" i="1" s="1"/>
  <c r="CQ27" i="2"/>
  <c r="CL11" i="1"/>
  <c r="CL22" i="11" s="1"/>
  <c r="CL73" i="1"/>
  <c r="CL84" i="1" s="1"/>
  <c r="CM25" i="2"/>
  <c r="CM74" i="1"/>
  <c r="CM85" i="1" s="1"/>
  <c r="CN26" i="2"/>
  <c r="CK123" i="2"/>
  <c r="CJ23" i="1"/>
  <c r="CK111" i="2"/>
  <c r="CK30" i="2"/>
  <c r="CK72" i="1"/>
  <c r="CK83" i="1" s="1"/>
  <c r="CL24" i="2"/>
  <c r="CM11" i="2"/>
  <c r="CP120" i="3"/>
  <c r="CL41" i="11" l="1"/>
  <c r="CL40" i="11"/>
  <c r="CL42" i="11"/>
  <c r="CL51" i="2"/>
  <c r="CK49" i="1" s="1"/>
  <c r="CL42" i="2"/>
  <c r="CM44" i="2" s="1"/>
  <c r="CL42" i="1" s="1"/>
  <c r="C109" i="7" s="1"/>
  <c r="CO38" i="2"/>
  <c r="CN37" i="1" s="1"/>
  <c r="CR39" i="2"/>
  <c r="CR55" i="2" s="1"/>
  <c r="CM36" i="2"/>
  <c r="CL35" i="1" s="1"/>
  <c r="CN37" i="2"/>
  <c r="CN53" i="2" s="1"/>
  <c r="CR39" i="3"/>
  <c r="CQ84" i="3"/>
  <c r="CQ96" i="3" s="1"/>
  <c r="CK130" i="2"/>
  <c r="CK118" i="2"/>
  <c r="CK106" i="2"/>
  <c r="CN7" i="2"/>
  <c r="CM13" i="2"/>
  <c r="CQ127" i="2"/>
  <c r="CQ115" i="2"/>
  <c r="CP27" i="1"/>
  <c r="CL112" i="2"/>
  <c r="CK24" i="1"/>
  <c r="CL124" i="2"/>
  <c r="CK40" i="1"/>
  <c r="M108" i="7" s="1"/>
  <c r="I108" i="7"/>
  <c r="CM113" i="2"/>
  <c r="CL25" i="1"/>
  <c r="CM125" i="2"/>
  <c r="CJ115" i="1"/>
  <c r="CJ93" i="1"/>
  <c r="CJ104" i="1"/>
  <c r="CJ29" i="1"/>
  <c r="Q107" i="7"/>
  <c r="CJ88" i="1"/>
  <c r="P107" i="7" s="1"/>
  <c r="CM26" i="1"/>
  <c r="CN114" i="2"/>
  <c r="CN126" i="2"/>
  <c r="L109" i="7"/>
  <c r="CQ30" i="3"/>
  <c r="CQ113" i="3"/>
  <c r="CL45" i="2" l="1"/>
  <c r="CM36" i="1"/>
  <c r="CO54" i="2"/>
  <c r="CO78" i="2" s="1"/>
  <c r="CL58" i="2"/>
  <c r="CL70" i="2" s="1"/>
  <c r="CL75" i="2"/>
  <c r="CL82" i="2" s="1"/>
  <c r="CQ38" i="1"/>
  <c r="CM52" i="2"/>
  <c r="CL50" i="1" s="1"/>
  <c r="CL61" i="1" s="1"/>
  <c r="CR9" i="3"/>
  <c r="CR11" i="3" s="1"/>
  <c r="CR13" i="3" s="1"/>
  <c r="CR15" i="3" s="1"/>
  <c r="CR35" i="3" s="1"/>
  <c r="CR57" i="3"/>
  <c r="CR81" i="3" s="1"/>
  <c r="CR27" i="3" s="1"/>
  <c r="CR117" i="3" s="1"/>
  <c r="CM15" i="2"/>
  <c r="CM35" i="2" s="1"/>
  <c r="CL13" i="1"/>
  <c r="CQ108" i="3"/>
  <c r="CK43" i="1"/>
  <c r="CK44" i="1" s="1"/>
  <c r="K108" i="7" s="1"/>
  <c r="CK55" i="1"/>
  <c r="CK60" i="1"/>
  <c r="CP119" i="1"/>
  <c r="CP108" i="1"/>
  <c r="CP97" i="1"/>
  <c r="CM51" i="1"/>
  <c r="CN77" i="2"/>
  <c r="CM7" i="1"/>
  <c r="CN9" i="2"/>
  <c r="CM9" i="1" s="1"/>
  <c r="CM44" i="11" s="1"/>
  <c r="CN10" i="2"/>
  <c r="CM10" i="1" s="1"/>
  <c r="CM58" i="11" s="1"/>
  <c r="CJ121" i="1"/>
  <c r="U107" i="7" s="1"/>
  <c r="S107" i="7"/>
  <c r="CJ99" i="1"/>
  <c r="R107" i="7" s="1"/>
  <c r="CJ110" i="1"/>
  <c r="T107" i="7" s="1"/>
  <c r="CR79" i="2"/>
  <c r="CM96" i="1"/>
  <c r="CM107" i="1"/>
  <c r="CM118" i="1"/>
  <c r="CL106" i="1"/>
  <c r="CL117" i="1"/>
  <c r="CL95" i="1"/>
  <c r="CK105" i="1"/>
  <c r="CK94" i="1"/>
  <c r="CK116" i="1"/>
  <c r="CQ120" i="3"/>
  <c r="CM62" i="1" l="1"/>
  <c r="CM55" i="11"/>
  <c r="CM53" i="11"/>
  <c r="CM57" i="11"/>
  <c r="CM54" i="11"/>
  <c r="CM56" i="11"/>
  <c r="CK71" i="1"/>
  <c r="CK82" i="1" s="1"/>
  <c r="CN52" i="1"/>
  <c r="CN63" i="1" s="1"/>
  <c r="CL23" i="2"/>
  <c r="CL30" i="2" s="1"/>
  <c r="CM76" i="2"/>
  <c r="CM24" i="2" s="1"/>
  <c r="CS7" i="3"/>
  <c r="CS10" i="3" s="1"/>
  <c r="CL15" i="1"/>
  <c r="CQ53" i="1"/>
  <c r="CQ64" i="1" s="1"/>
  <c r="F109" i="7"/>
  <c r="CL12" i="1"/>
  <c r="G109" i="7" s="1"/>
  <c r="J108" i="7"/>
  <c r="CO26" i="2"/>
  <c r="CN74" i="1"/>
  <c r="CM11" i="1"/>
  <c r="CM22" i="11" s="1"/>
  <c r="CO37" i="2"/>
  <c r="CP38" i="2"/>
  <c r="CM42" i="2"/>
  <c r="CN44" i="2" s="1"/>
  <c r="CM42" i="1" s="1"/>
  <c r="C110" i="7" s="1"/>
  <c r="CS39" i="3"/>
  <c r="CS39" i="2"/>
  <c r="CM51" i="2"/>
  <c r="CN36" i="2"/>
  <c r="CL34" i="1"/>
  <c r="CR27" i="2"/>
  <c r="CQ75" i="1"/>
  <c r="CN11" i="2"/>
  <c r="CN25" i="2"/>
  <c r="CM73" i="1"/>
  <c r="CM84" i="1" s="1"/>
  <c r="CL94" i="2"/>
  <c r="CK77" i="1"/>
  <c r="CR53" i="3"/>
  <c r="CR42" i="3"/>
  <c r="CT37" i="3"/>
  <c r="CT55" i="3" s="1"/>
  <c r="CT79" i="3" s="1"/>
  <c r="CT25" i="3" s="1"/>
  <c r="CT115" i="3" s="1"/>
  <c r="CS36" i="3"/>
  <c r="CS54" i="3" s="1"/>
  <c r="CS78" i="3" s="1"/>
  <c r="CS24" i="3" s="1"/>
  <c r="CS114" i="3" s="1"/>
  <c r="N108" i="7"/>
  <c r="CK66" i="1"/>
  <c r="O108" i="7" s="1"/>
  <c r="CL14" i="1" l="1"/>
  <c r="H109" i="7" s="1"/>
  <c r="CM38" i="11"/>
  <c r="CL111" i="2"/>
  <c r="CK23" i="1"/>
  <c r="CK93" i="1" s="1"/>
  <c r="CN85" i="1"/>
  <c r="CQ86" i="1"/>
  <c r="CL123" i="2"/>
  <c r="CL72" i="1"/>
  <c r="CL83" i="1" s="1"/>
  <c r="E109" i="7"/>
  <c r="CM45" i="2"/>
  <c r="CM25" i="1"/>
  <c r="CN125" i="2"/>
  <c r="CN113" i="2"/>
  <c r="CL130" i="2"/>
  <c r="CL118" i="2"/>
  <c r="CL106" i="2"/>
  <c r="CS55" i="2"/>
  <c r="CR38" i="1"/>
  <c r="CO53" i="2"/>
  <c r="CN36" i="1"/>
  <c r="CS46" i="3"/>
  <c r="CR47" i="3"/>
  <c r="CN13" i="2"/>
  <c r="CO7" i="2"/>
  <c r="CL40" i="1"/>
  <c r="M109" i="7" s="1"/>
  <c r="I109" i="7"/>
  <c r="CS9" i="3"/>
  <c r="CS11" i="3" s="1"/>
  <c r="CS57" i="3"/>
  <c r="CS81" i="3" s="1"/>
  <c r="CS27" i="3" s="1"/>
  <c r="CS117" i="3" s="1"/>
  <c r="L110" i="7"/>
  <c r="CM124" i="2"/>
  <c r="CL24" i="1"/>
  <c r="CM112" i="2"/>
  <c r="CR60" i="3"/>
  <c r="CR72" i="3" s="1"/>
  <c r="CR77" i="3"/>
  <c r="CN52" i="2"/>
  <c r="CM35" i="1"/>
  <c r="CK88" i="1"/>
  <c r="P108" i="7" s="1"/>
  <c r="Q108" i="7"/>
  <c r="CR115" i="2"/>
  <c r="CQ27" i="1"/>
  <c r="CR127" i="2"/>
  <c r="CL49" i="1"/>
  <c r="CM75" i="2"/>
  <c r="CM58" i="2"/>
  <c r="CM70" i="2" s="1"/>
  <c r="CO37" i="1"/>
  <c r="CP54" i="2"/>
  <c r="CN26" i="1"/>
  <c r="CO126" i="2"/>
  <c r="CO114" i="2"/>
  <c r="CM42" i="11" l="1"/>
  <c r="CM43" i="11"/>
  <c r="CM41" i="11"/>
  <c r="CM40" i="11"/>
  <c r="CK104" i="1"/>
  <c r="CK115" i="1"/>
  <c r="CK29" i="1"/>
  <c r="CK121" i="1" s="1"/>
  <c r="U108" i="7" s="1"/>
  <c r="CN15" i="2"/>
  <c r="CM15" i="1" s="1"/>
  <c r="CN38" i="11" s="1"/>
  <c r="CM13" i="1"/>
  <c r="CN51" i="1"/>
  <c r="CN62" i="1" s="1"/>
  <c r="CO77" i="2"/>
  <c r="CM106" i="1"/>
  <c r="CM95" i="1"/>
  <c r="CM117" i="1"/>
  <c r="CQ119" i="1"/>
  <c r="CQ108" i="1"/>
  <c r="CQ97" i="1"/>
  <c r="CL43" i="1"/>
  <c r="CN118" i="1"/>
  <c r="CN96" i="1"/>
  <c r="CN107" i="1"/>
  <c r="CM23" i="2"/>
  <c r="CL71" i="1"/>
  <c r="CL82" i="1" s="1"/>
  <c r="CM82" i="2"/>
  <c r="CN76" i="2"/>
  <c r="CM50" i="1"/>
  <c r="CM61" i="1" s="1"/>
  <c r="CL94" i="1"/>
  <c r="CL116" i="1"/>
  <c r="CL105" i="1"/>
  <c r="CR53" i="1"/>
  <c r="CR64" i="1" s="1"/>
  <c r="CS79" i="2"/>
  <c r="CP78" i="2"/>
  <c r="CO52" i="1"/>
  <c r="CO63" i="1" s="1"/>
  <c r="CL55" i="1"/>
  <c r="CL60" i="1"/>
  <c r="CR84" i="3"/>
  <c r="CR96" i="3" s="1"/>
  <c r="CR23" i="3"/>
  <c r="CS13" i="3"/>
  <c r="CS15" i="3" s="1"/>
  <c r="CS35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99" i="1"/>
  <c r="R108" i="7" s="1"/>
  <c r="S108" i="7"/>
  <c r="CK110" i="1"/>
  <c r="T108" i="7" s="1"/>
  <c r="CN35" i="2"/>
  <c r="CO36" i="2" s="1"/>
  <c r="F110" i="7"/>
  <c r="CM12" i="1"/>
  <c r="G110" i="7" s="1"/>
  <c r="CO74" i="1"/>
  <c r="CO85" i="1" s="1"/>
  <c r="CP26" i="2"/>
  <c r="CL77" i="1"/>
  <c r="CM94" i="2"/>
  <c r="CO11" i="2"/>
  <c r="CT10" i="3"/>
  <c r="CS27" i="2"/>
  <c r="CR75" i="1"/>
  <c r="CR86" i="1" s="1"/>
  <c r="CN73" i="1"/>
  <c r="CN84" i="1" s="1"/>
  <c r="CO25" i="2"/>
  <c r="CS53" i="3"/>
  <c r="CT36" i="3"/>
  <c r="CT54" i="3" s="1"/>
  <c r="CT78" i="3" s="1"/>
  <c r="CT24" i="3" s="1"/>
  <c r="CT114" i="3" s="1"/>
  <c r="CS42" i="3"/>
  <c r="CT46" i="3" s="1"/>
  <c r="N109" i="7"/>
  <c r="CL66" i="1"/>
  <c r="O109" i="7" s="1"/>
  <c r="CM123" i="2"/>
  <c r="CL23" i="1"/>
  <c r="CM111" i="2"/>
  <c r="CM30" i="2"/>
  <c r="CL44" i="1"/>
  <c r="K109" i="7" s="1"/>
  <c r="J109" i="7"/>
  <c r="CN11" i="1"/>
  <c r="CN22" i="11" s="1"/>
  <c r="CR30" i="3"/>
  <c r="CR113" i="3"/>
  <c r="CN24" i="2"/>
  <c r="CM72" i="1"/>
  <c r="CM83" i="1" s="1"/>
  <c r="CM14" i="1"/>
  <c r="H110" i="7" s="1"/>
  <c r="E110" i="7"/>
  <c r="CP37" i="2" l="1"/>
  <c r="CP53" i="2" s="1"/>
  <c r="CT39" i="2"/>
  <c r="CT55" i="2" s="1"/>
  <c r="CN42" i="2"/>
  <c r="CO44" i="2" s="1"/>
  <c r="CN42" i="1" s="1"/>
  <c r="C111" i="7" s="1"/>
  <c r="CT39" i="3"/>
  <c r="CM34" i="1"/>
  <c r="I110" i="7" s="1"/>
  <c r="CN51" i="2"/>
  <c r="CN58" i="2" s="1"/>
  <c r="CQ38" i="2"/>
  <c r="CP37" i="1" s="1"/>
  <c r="L111" i="7"/>
  <c r="CS60" i="3"/>
  <c r="CS72" i="3" s="1"/>
  <c r="CS77" i="3"/>
  <c r="CN112" i="2"/>
  <c r="CN124" i="2"/>
  <c r="CM24" i="1"/>
  <c r="CL115" i="1"/>
  <c r="CL104" i="1"/>
  <c r="CL29" i="1"/>
  <c r="CL93" i="1"/>
  <c r="CS47" i="3"/>
  <c r="CO113" i="2"/>
  <c r="CN25" i="1"/>
  <c r="CO125" i="2"/>
  <c r="CO52" i="2"/>
  <c r="CN35" i="1"/>
  <c r="CL88" i="1"/>
  <c r="P109" i="7" s="1"/>
  <c r="Q109" i="7"/>
  <c r="CR108" i="3"/>
  <c r="CR120" i="3"/>
  <c r="CM118" i="2"/>
  <c r="CM106" i="2"/>
  <c r="CM130" i="2"/>
  <c r="CO13" i="2"/>
  <c r="CP7" i="2"/>
  <c r="CO26" i="1"/>
  <c r="CP126" i="2"/>
  <c r="CP114" i="2"/>
  <c r="CS115" i="2"/>
  <c r="CR27" i="1"/>
  <c r="CS127" i="2"/>
  <c r="CM49" i="1" l="1"/>
  <c r="CM55" i="1" s="1"/>
  <c r="CN75" i="2"/>
  <c r="CM71" i="1" s="1"/>
  <c r="CS38" i="1"/>
  <c r="CO36" i="1"/>
  <c r="CT9" i="3"/>
  <c r="CT11" i="3" s="1"/>
  <c r="CT13" i="3" s="1"/>
  <c r="CT15" i="3" s="1"/>
  <c r="CT35" i="3" s="1"/>
  <c r="CT42" i="3" s="1"/>
  <c r="CT47" i="3" s="1"/>
  <c r="CT57" i="3"/>
  <c r="CT81" i="3" s="1"/>
  <c r="CT27" i="3" s="1"/>
  <c r="CT117" i="3" s="1"/>
  <c r="CQ54" i="2"/>
  <c r="CQ78" i="2" s="1"/>
  <c r="CM40" i="1"/>
  <c r="CM43" i="1" s="1"/>
  <c r="J110" i="7" s="1"/>
  <c r="CN70" i="2"/>
  <c r="CN45" i="2"/>
  <c r="CO15" i="2"/>
  <c r="CN15" i="1" s="1"/>
  <c r="CO38" i="11" s="1"/>
  <c r="CN13" i="1"/>
  <c r="CM60" i="1"/>
  <c r="CR108" i="1"/>
  <c r="CR97" i="1"/>
  <c r="CR119" i="1"/>
  <c r="CO118" i="1"/>
  <c r="CO107" i="1"/>
  <c r="CO96" i="1"/>
  <c r="CO51" i="1"/>
  <c r="CP77" i="2"/>
  <c r="CO76" i="2"/>
  <c r="CN50" i="1"/>
  <c r="CN61" i="1" s="1"/>
  <c r="CS84" i="3"/>
  <c r="CS96" i="3" s="1"/>
  <c r="CS23" i="3"/>
  <c r="CM105" i="1"/>
  <c r="CM94" i="1"/>
  <c r="CM116" i="1"/>
  <c r="CP9" i="2"/>
  <c r="CO9" i="1" s="1"/>
  <c r="CO44" i="11" s="1"/>
  <c r="CO7" i="1"/>
  <c r="CP10" i="2"/>
  <c r="CO10" i="1" s="1"/>
  <c r="CO58" i="11" s="1"/>
  <c r="CN117" i="1"/>
  <c r="CN95" i="1"/>
  <c r="CN106" i="1"/>
  <c r="CL121" i="1"/>
  <c r="U109" i="7" s="1"/>
  <c r="CL110" i="1"/>
  <c r="T109" i="7" s="1"/>
  <c r="S109" i="7"/>
  <c r="CL99" i="1"/>
  <c r="R109" i="7" s="1"/>
  <c r="CT79" i="2"/>
  <c r="CO55" i="11" l="1"/>
  <c r="CO54" i="11"/>
  <c r="CO57" i="11"/>
  <c r="CO53" i="11"/>
  <c r="CO56" i="11"/>
  <c r="CO41" i="11"/>
  <c r="CO43" i="11"/>
  <c r="CO42" i="11"/>
  <c r="CO40" i="11"/>
  <c r="CN23" i="2"/>
  <c r="CN123" i="2" s="1"/>
  <c r="CM82" i="1"/>
  <c r="CN82" i="2"/>
  <c r="CM77" i="1" s="1"/>
  <c r="CS53" i="1"/>
  <c r="CS64" i="1" s="1"/>
  <c r="CP52" i="1"/>
  <c r="CP63" i="1" s="1"/>
  <c r="CO62" i="1"/>
  <c r="CT53" i="3"/>
  <c r="CT77" i="3" s="1"/>
  <c r="CM44" i="1"/>
  <c r="K110" i="7" s="1"/>
  <c r="M110" i="7"/>
  <c r="CO35" i="2"/>
  <c r="CQ37" i="2" s="1"/>
  <c r="F111" i="7"/>
  <c r="CN12" i="1"/>
  <c r="G111" i="7" s="1"/>
  <c r="CO11" i="1"/>
  <c r="CO22" i="11" s="1"/>
  <c r="CP74" i="1"/>
  <c r="CQ26" i="2"/>
  <c r="CP11" i="2"/>
  <c r="CP25" i="2"/>
  <c r="CO73" i="1"/>
  <c r="CO84" i="1" s="1"/>
  <c r="CT27" i="2"/>
  <c r="CS75" i="1"/>
  <c r="CN72" i="1"/>
  <c r="CN83" i="1" s="1"/>
  <c r="CO24" i="2"/>
  <c r="CS30" i="3"/>
  <c r="CS113" i="3"/>
  <c r="CN14" i="1"/>
  <c r="H111" i="7" s="1"/>
  <c r="E111" i="7"/>
  <c r="CM66" i="1"/>
  <c r="O110" i="7" s="1"/>
  <c r="N110" i="7"/>
  <c r="CN30" i="2" l="1"/>
  <c r="CN130" i="2" s="1"/>
  <c r="CS86" i="1"/>
  <c r="CN111" i="2"/>
  <c r="CN94" i="2"/>
  <c r="CM23" i="1"/>
  <c r="CM29" i="1" s="1"/>
  <c r="CT60" i="3"/>
  <c r="CT72" i="3" s="1"/>
  <c r="CP85" i="1"/>
  <c r="CO51" i="2"/>
  <c r="CN49" i="1" s="1"/>
  <c r="CO42" i="2"/>
  <c r="CO45" i="2" s="1"/>
  <c r="CR38" i="2"/>
  <c r="CR54" i="2" s="1"/>
  <c r="CP36" i="2"/>
  <c r="CP52" i="2" s="1"/>
  <c r="CN34" i="1"/>
  <c r="I111" i="7" s="1"/>
  <c r="L112" i="7"/>
  <c r="CT84" i="3"/>
  <c r="CT23" i="3"/>
  <c r="Q110" i="7"/>
  <c r="CM88" i="1"/>
  <c r="P110" i="7" s="1"/>
  <c r="CP13" i="2"/>
  <c r="CQ7" i="2"/>
  <c r="CQ53" i="2"/>
  <c r="CP36" i="1"/>
  <c r="CT115" i="2"/>
  <c r="CS27" i="1"/>
  <c r="CT127" i="2"/>
  <c r="CO112" i="2"/>
  <c r="CO124" i="2"/>
  <c r="CN24" i="1"/>
  <c r="CS108" i="3"/>
  <c r="CS120" i="3"/>
  <c r="CO25" i="1"/>
  <c r="CP125" i="2"/>
  <c r="CP113" i="2"/>
  <c r="CP26" i="1"/>
  <c r="CQ114" i="2"/>
  <c r="CQ126" i="2"/>
  <c r="CN106" i="2" l="1"/>
  <c r="CN118" i="2"/>
  <c r="CT96" i="3"/>
  <c r="CM115" i="1"/>
  <c r="CM93" i="1"/>
  <c r="CM104" i="1"/>
  <c r="CO75" i="2"/>
  <c r="CO82" i="2" s="1"/>
  <c r="CQ37" i="1"/>
  <c r="CO58" i="2"/>
  <c r="CO70" i="2" s="1"/>
  <c r="CN40" i="1"/>
  <c r="M111" i="7" s="1"/>
  <c r="CO35" i="1"/>
  <c r="CP44" i="2"/>
  <c r="CO42" i="1" s="1"/>
  <c r="C112" i="7" s="1"/>
  <c r="CP15" i="2"/>
  <c r="CP35" i="2" s="1"/>
  <c r="CO13" i="1"/>
  <c r="CN94" i="1"/>
  <c r="CN116" i="1"/>
  <c r="CN105" i="1"/>
  <c r="CQ52" i="1"/>
  <c r="CR78" i="2"/>
  <c r="CM99" i="1"/>
  <c r="R110" i="7" s="1"/>
  <c r="S110" i="7"/>
  <c r="CM110" i="1"/>
  <c r="T110" i="7" s="1"/>
  <c r="CM121" i="1"/>
  <c r="U110" i="7" s="1"/>
  <c r="CP118" i="1"/>
  <c r="CP96" i="1"/>
  <c r="CP107" i="1"/>
  <c r="CO50" i="1"/>
  <c r="CP76" i="2"/>
  <c r="CP51" i="1"/>
  <c r="CP62" i="1" s="1"/>
  <c r="CQ77" i="2"/>
  <c r="CN55" i="1"/>
  <c r="CN60" i="1"/>
  <c r="CO106" i="1"/>
  <c r="CO117" i="1"/>
  <c r="CO95" i="1"/>
  <c r="CS97" i="1"/>
  <c r="CS108" i="1"/>
  <c r="CS119" i="1"/>
  <c r="J32" i="9"/>
  <c r="CQ9" i="2"/>
  <c r="CP9" i="1" s="1"/>
  <c r="CP44" i="11" s="1"/>
  <c r="CQ10" i="2"/>
  <c r="CP10" i="1" s="1"/>
  <c r="CP58" i="11" s="1"/>
  <c r="CP7" i="1"/>
  <c r="CT30" i="3"/>
  <c r="CT113" i="3"/>
  <c r="CP54" i="11" l="1"/>
  <c r="CP57" i="11"/>
  <c r="CP53" i="11"/>
  <c r="CP56" i="11"/>
  <c r="CP55" i="11"/>
  <c r="CO23" i="2"/>
  <c r="CO123" i="2" s="1"/>
  <c r="CN71" i="1"/>
  <c r="CN82" i="1" s="1"/>
  <c r="CQ63" i="1"/>
  <c r="CN43" i="1"/>
  <c r="CN44" i="1" s="1"/>
  <c r="K111" i="7" s="1"/>
  <c r="CO61" i="1"/>
  <c r="CO15" i="1"/>
  <c r="F112" i="7"/>
  <c r="CO12" i="1"/>
  <c r="G112" i="7" s="1"/>
  <c r="CP11" i="1"/>
  <c r="CP73" i="1"/>
  <c r="CP84" i="1" s="1"/>
  <c r="CQ25" i="2"/>
  <c r="J111" i="7"/>
  <c r="CP51" i="2"/>
  <c r="CR37" i="2"/>
  <c r="CO34" i="1"/>
  <c r="CP42" i="2"/>
  <c r="CQ44" i="2" s="1"/>
  <c r="CP42" i="1" s="1"/>
  <c r="C113" i="7" s="1"/>
  <c r="CQ36" i="2"/>
  <c r="CS38" i="2"/>
  <c r="CT108" i="3"/>
  <c r="CT120" i="3"/>
  <c r="CP24" i="2"/>
  <c r="CO72" i="1"/>
  <c r="CO83" i="1" s="1"/>
  <c r="CR26" i="2"/>
  <c r="CQ74" i="1"/>
  <c r="CQ85" i="1" s="1"/>
  <c r="CN77" i="1"/>
  <c r="CO94" i="2"/>
  <c r="CQ11" i="2"/>
  <c r="CN66" i="1"/>
  <c r="O111" i="7" s="1"/>
  <c r="N111" i="7"/>
  <c r="CO14" i="1" l="1"/>
  <c r="H112" i="7" s="1"/>
  <c r="CP38" i="11"/>
  <c r="L113" i="7"/>
  <c r="CP22" i="11"/>
  <c r="CO30" i="2"/>
  <c r="CO130" i="2" s="1"/>
  <c r="CN23" i="1"/>
  <c r="CN29" i="1" s="1"/>
  <c r="CO111" i="2"/>
  <c r="E112" i="7"/>
  <c r="CP45" i="2"/>
  <c r="CR7" i="2"/>
  <c r="CQ13" i="2"/>
  <c r="CR114" i="2"/>
  <c r="CQ26" i="1"/>
  <c r="CR126" i="2"/>
  <c r="CS54" i="2"/>
  <c r="CR37" i="1"/>
  <c r="CQ36" i="1"/>
  <c r="CR53" i="2"/>
  <c r="CP35" i="1"/>
  <c r="CQ52" i="2"/>
  <c r="CP58" i="2"/>
  <c r="CP70" i="2" s="1"/>
  <c r="CP75" i="2"/>
  <c r="CO49" i="1"/>
  <c r="CN88" i="1"/>
  <c r="P111" i="7" s="1"/>
  <c r="Q111" i="7"/>
  <c r="CP124" i="2"/>
  <c r="CO24" i="1"/>
  <c r="CP112" i="2"/>
  <c r="CP25" i="1"/>
  <c r="CQ125" i="2"/>
  <c r="CQ113" i="2"/>
  <c r="I112" i="7"/>
  <c r="CO40" i="1"/>
  <c r="M112" i="7" s="1"/>
  <c r="CP43" i="11" l="1"/>
  <c r="CP41" i="11"/>
  <c r="CP40" i="11"/>
  <c r="CP42" i="11"/>
  <c r="CO106" i="2"/>
  <c r="CN93" i="1"/>
  <c r="CO118" i="2"/>
  <c r="CN115" i="1"/>
  <c r="CN104" i="1"/>
  <c r="CQ15" i="2"/>
  <c r="CP15" i="1" s="1"/>
  <c r="CQ38" i="11" s="1"/>
  <c r="CP13" i="1"/>
  <c r="CP82" i="2"/>
  <c r="CO71" i="1"/>
  <c r="CO82" i="1" s="1"/>
  <c r="CP23" i="2"/>
  <c r="CR77" i="2"/>
  <c r="CQ51" i="1"/>
  <c r="CQ62" i="1" s="1"/>
  <c r="CO43" i="1"/>
  <c r="CQ107" i="1"/>
  <c r="CQ96" i="1"/>
  <c r="CQ118" i="1"/>
  <c r="CP106" i="1"/>
  <c r="CP117" i="1"/>
  <c r="CP95" i="1"/>
  <c r="CQ76" i="2"/>
  <c r="CP50" i="1"/>
  <c r="CP61" i="1" s="1"/>
  <c r="CO116" i="1"/>
  <c r="CO94" i="1"/>
  <c r="CO105" i="1"/>
  <c r="CO60" i="1"/>
  <c r="CO55" i="1"/>
  <c r="CR52" i="1"/>
  <c r="CR63" i="1" s="1"/>
  <c r="CS78" i="2"/>
  <c r="S111" i="7"/>
  <c r="CN110" i="1"/>
  <c r="T111" i="7" s="1"/>
  <c r="CN121" i="1"/>
  <c r="U111" i="7" s="1"/>
  <c r="CN99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R36" i="2" s="1"/>
  <c r="F113" i="7"/>
  <c r="CP12" i="1"/>
  <c r="G113" i="7" s="1"/>
  <c r="CQ11" i="1"/>
  <c r="CQ22" i="11" s="1"/>
  <c r="CR11" i="2"/>
  <c r="N112" i="7"/>
  <c r="CO66" i="1"/>
  <c r="O112" i="7" s="1"/>
  <c r="CR25" i="2"/>
  <c r="CQ73" i="1"/>
  <c r="CQ84" i="1" s="1"/>
  <c r="CO44" i="1"/>
  <c r="K112" i="7" s="1"/>
  <c r="J112" i="7"/>
  <c r="CO23" i="1"/>
  <c r="CP30" i="2"/>
  <c r="CP123" i="2"/>
  <c r="CP111" i="2"/>
  <c r="E113" i="7"/>
  <c r="CP14" i="1"/>
  <c r="H113" i="7" s="1"/>
  <c r="CS26" i="2"/>
  <c r="CR74" i="1"/>
  <c r="CR85" i="1" s="1"/>
  <c r="CQ24" i="2"/>
  <c r="CP72" i="1"/>
  <c r="CP83" i="1" s="1"/>
  <c r="CO77" i="1"/>
  <c r="CP94" i="2"/>
  <c r="CT38" i="2" l="1"/>
  <c r="CT54" i="2" s="1"/>
  <c r="CS37" i="2"/>
  <c r="CR36" i="1" s="1"/>
  <c r="CQ42" i="2"/>
  <c r="CQ45" i="2" s="1"/>
  <c r="CQ51" i="2"/>
  <c r="CQ75" i="2" s="1"/>
  <c r="CP34" i="1"/>
  <c r="I113" i="7" s="1"/>
  <c r="L114" i="7"/>
  <c r="CQ112" i="2"/>
  <c r="CP24" i="1"/>
  <c r="CQ124" i="2"/>
  <c r="CR113" i="2"/>
  <c r="CQ25" i="1"/>
  <c r="CR125" i="2"/>
  <c r="CR52" i="2"/>
  <c r="CQ35" i="1"/>
  <c r="CR13" i="2"/>
  <c r="CS7" i="2"/>
  <c r="Q112" i="7"/>
  <c r="CO88" i="1"/>
  <c r="P112" i="7" s="1"/>
  <c r="CS114" i="2"/>
  <c r="CS126" i="2"/>
  <c r="CR26" i="1"/>
  <c r="CP118" i="2"/>
  <c r="CP106" i="2"/>
  <c r="CP130" i="2"/>
  <c r="CO115" i="1"/>
  <c r="CO93" i="1"/>
  <c r="CO29" i="1"/>
  <c r="CO104" i="1"/>
  <c r="CS37" i="1" l="1"/>
  <c r="CS53" i="2"/>
  <c r="CR51" i="1" s="1"/>
  <c r="CR62" i="1" s="1"/>
  <c r="CP49" i="1"/>
  <c r="CP55" i="1" s="1"/>
  <c r="CR44" i="2"/>
  <c r="CQ42" i="1" s="1"/>
  <c r="C114" i="7" s="1"/>
  <c r="CP40" i="1"/>
  <c r="M113" i="7" s="1"/>
  <c r="CQ58" i="2"/>
  <c r="CQ70" i="2" s="1"/>
  <c r="CR15" i="2"/>
  <c r="CR35" i="2" s="1"/>
  <c r="CQ13" i="1"/>
  <c r="CR107" i="1"/>
  <c r="CR118" i="1"/>
  <c r="CR96" i="1"/>
  <c r="CT78" i="2"/>
  <c r="CS52" i="1"/>
  <c r="CS9" i="2"/>
  <c r="CR9" i="1" s="1"/>
  <c r="CR44" i="11" s="1"/>
  <c r="CR7" i="1"/>
  <c r="CS10" i="2"/>
  <c r="CR10" i="1" s="1"/>
  <c r="CR58" i="11" s="1"/>
  <c r="CO110" i="1"/>
  <c r="T112" i="7" s="1"/>
  <c r="CO99" i="1"/>
  <c r="R112" i="7" s="1"/>
  <c r="CO121" i="1"/>
  <c r="U112" i="7" s="1"/>
  <c r="S112" i="7"/>
  <c r="CR76" i="2"/>
  <c r="CQ50" i="1"/>
  <c r="CQ61" i="1" s="1"/>
  <c r="CP94" i="1"/>
  <c r="CP105" i="1"/>
  <c r="CP116" i="1"/>
  <c r="CP71" i="1"/>
  <c r="CQ82" i="2"/>
  <c r="CQ23" i="2"/>
  <c r="CQ117" i="1"/>
  <c r="CQ95" i="1"/>
  <c r="CQ106" i="1"/>
  <c r="CS77" i="2" l="1"/>
  <c r="CS25" i="2" s="1"/>
  <c r="CS63" i="1"/>
  <c r="CR57" i="11"/>
  <c r="CR56" i="11"/>
  <c r="CR53" i="11"/>
  <c r="CR54" i="11"/>
  <c r="CR55" i="11"/>
  <c r="CP60" i="1"/>
  <c r="CP82" i="1"/>
  <c r="CP43" i="1"/>
  <c r="J113" i="7" s="1"/>
  <c r="CQ15" i="1"/>
  <c r="F114" i="7"/>
  <c r="CQ12" i="1"/>
  <c r="G114" i="7" s="1"/>
  <c r="CS11" i="2"/>
  <c r="CS13" i="2" s="1"/>
  <c r="CQ94" i="2"/>
  <c r="CP77" i="1"/>
  <c r="CQ34" i="1"/>
  <c r="CT37" i="2"/>
  <c r="CS36" i="2"/>
  <c r="CR51" i="2"/>
  <c r="CR42" i="2"/>
  <c r="CS44" i="2" s="1"/>
  <c r="CR42" i="1" s="1"/>
  <c r="C115" i="7" s="1"/>
  <c r="CT26" i="2"/>
  <c r="CS74" i="1"/>
  <c r="CS85" i="1" s="1"/>
  <c r="CP66" i="1"/>
  <c r="O113" i="7" s="1"/>
  <c r="N113" i="7"/>
  <c r="CQ72" i="1"/>
  <c r="CQ83" i="1" s="1"/>
  <c r="CR24" i="2"/>
  <c r="CR11" i="1"/>
  <c r="CR22" i="11" s="1"/>
  <c r="CQ111" i="2"/>
  <c r="CP23" i="1"/>
  <c r="CQ123" i="2"/>
  <c r="CQ30" i="2"/>
  <c r="CR73" i="1" l="1"/>
  <c r="CR84" i="1" s="1"/>
  <c r="CQ14" i="1"/>
  <c r="H114" i="7" s="1"/>
  <c r="CR38" i="11"/>
  <c r="CP44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2" i="2"/>
  <c r="CQ24" i="1"/>
  <c r="CR124" i="2"/>
  <c r="CR45" i="2"/>
  <c r="CT53" i="2"/>
  <c r="CS36" i="1"/>
  <c r="CP93" i="1"/>
  <c r="CP29" i="1"/>
  <c r="CP104" i="1"/>
  <c r="CP115" i="1"/>
  <c r="CS125" i="2"/>
  <c r="CS113" i="2"/>
  <c r="CR25" i="1"/>
  <c r="I114" i="7"/>
  <c r="CQ40" i="1"/>
  <c r="M114" i="7" s="1"/>
  <c r="CQ49" i="1"/>
  <c r="CR58" i="2"/>
  <c r="CR70" i="2" s="1"/>
  <c r="CR75" i="2"/>
  <c r="Q113" i="7"/>
  <c r="CP88" i="1"/>
  <c r="P113" i="7" s="1"/>
  <c r="CQ106" i="2"/>
  <c r="CQ130" i="2"/>
  <c r="CQ118" i="2"/>
  <c r="L115" i="7"/>
  <c r="CT126" i="2"/>
  <c r="CT114" i="2"/>
  <c r="CS26" i="1"/>
  <c r="CR35" i="1"/>
  <c r="CS52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5" i="2"/>
  <c r="CR34" i="1" s="1"/>
  <c r="CT9" i="2"/>
  <c r="CS9" i="1" s="1"/>
  <c r="CS44" i="11" s="1"/>
  <c r="CS43" i="11" s="1"/>
  <c r="CS7" i="1"/>
  <c r="CR50" i="1"/>
  <c r="CR61" i="1" s="1"/>
  <c r="CS76" i="2"/>
  <c r="CQ94" i="1"/>
  <c r="CQ105" i="1"/>
  <c r="CQ116" i="1"/>
  <c r="CS96" i="1"/>
  <c r="CS107" i="1"/>
  <c r="CS118" i="1"/>
  <c r="J31" i="9"/>
  <c r="CQ60" i="1"/>
  <c r="CQ55" i="1"/>
  <c r="CR117" i="1"/>
  <c r="CR106" i="1"/>
  <c r="CR95" i="1"/>
  <c r="CS51" i="1"/>
  <c r="CS62" i="1" s="1"/>
  <c r="CT77" i="2"/>
  <c r="CQ43" i="1"/>
  <c r="CP110" i="1"/>
  <c r="T113" i="7" s="1"/>
  <c r="CP121" i="1"/>
  <c r="U113" i="7" s="1"/>
  <c r="S113" i="7"/>
  <c r="CP99" i="1"/>
  <c r="R113" i="7" s="1"/>
  <c r="CT36" i="2"/>
  <c r="CR23" i="2"/>
  <c r="CQ71" i="1"/>
  <c r="CQ82" i="1" s="1"/>
  <c r="CR82" i="2"/>
  <c r="CR14" i="1"/>
  <c r="H115" i="7" s="1"/>
  <c r="E115" i="7"/>
  <c r="CS40" i="11" l="1"/>
  <c r="CS41" i="11"/>
  <c r="CS42" i="11"/>
  <c r="CS51" i="2"/>
  <c r="CR49" i="1" s="1"/>
  <c r="CS42" i="2"/>
  <c r="CT44" i="2" s="1"/>
  <c r="CS42" i="1" s="1"/>
  <c r="C116" i="7" s="1"/>
  <c r="C117" i="7" s="1"/>
  <c r="C10" i="7" s="1"/>
  <c r="CT11" i="2"/>
  <c r="CT13" i="2" s="1"/>
  <c r="CT15" i="2" s="1"/>
  <c r="CS11" i="1"/>
  <c r="CS22" i="11" s="1"/>
  <c r="CS73" i="1"/>
  <c r="CS84" i="1" s="1"/>
  <c r="CT25" i="2"/>
  <c r="CR94" i="2"/>
  <c r="CQ77" i="1"/>
  <c r="I115" i="7"/>
  <c r="CR40" i="1"/>
  <c r="M115" i="7" s="1"/>
  <c r="N114" i="7"/>
  <c r="CQ66" i="1"/>
  <c r="O114" i="7" s="1"/>
  <c r="CT52" i="2"/>
  <c r="CS35" i="1"/>
  <c r="CR123" i="2"/>
  <c r="CR111" i="2"/>
  <c r="CR30" i="2"/>
  <c r="CQ23" i="1"/>
  <c r="J114" i="7"/>
  <c r="CQ44" i="1"/>
  <c r="K114" i="7" s="1"/>
  <c r="CR72" i="1"/>
  <c r="CR83" i="1" s="1"/>
  <c r="CS24" i="2"/>
  <c r="CS75" i="2" l="1"/>
  <c r="CR71" i="1" s="1"/>
  <c r="CR82" i="1" s="1"/>
  <c r="CS58" i="2"/>
  <c r="CS70" i="2" s="1"/>
  <c r="CS45" i="2"/>
  <c r="CT35" i="2"/>
  <c r="CT42" i="2" s="1"/>
  <c r="CT45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3" i="1"/>
  <c r="CR44" i="1" s="1"/>
  <c r="K115" i="7" s="1"/>
  <c r="CR60" i="1"/>
  <c r="CR55" i="1"/>
  <c r="CR130" i="2"/>
  <c r="CR118" i="2"/>
  <c r="CR106" i="2"/>
  <c r="CS50" i="1"/>
  <c r="CS61" i="1" s="1"/>
  <c r="CT76" i="2"/>
  <c r="CT113" i="2"/>
  <c r="CS25" i="1"/>
  <c r="CT125" i="2"/>
  <c r="CS112" i="2"/>
  <c r="CS124" i="2"/>
  <c r="CR24" i="1"/>
  <c r="CQ88" i="1"/>
  <c r="P114" i="7" s="1"/>
  <c r="Q114" i="7"/>
  <c r="CQ29" i="1"/>
  <c r="CQ104" i="1"/>
  <c r="CQ115" i="1"/>
  <c r="CQ93" i="1"/>
  <c r="CS23" i="2" l="1"/>
  <c r="CS30" i="2" s="1"/>
  <c r="CS82" i="2"/>
  <c r="CS94" i="2" s="1"/>
  <c r="J115" i="7"/>
  <c r="CT51" i="2"/>
  <c r="CT58" i="2" s="1"/>
  <c r="CT70" i="2" s="1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Q121" i="1"/>
  <c r="U114" i="7" s="1"/>
  <c r="CQ110" i="1"/>
  <c r="T114" i="7" s="1"/>
  <c r="S114" i="7"/>
  <c r="CQ99" i="1"/>
  <c r="R114" i="7" s="1"/>
  <c r="CR116" i="1"/>
  <c r="CR94" i="1"/>
  <c r="CR105" i="1"/>
  <c r="CS106" i="1"/>
  <c r="CS95" i="1"/>
  <c r="CS117" i="1"/>
  <c r="J30" i="9"/>
  <c r="CS49" i="1"/>
  <c r="E10" i="7"/>
  <c r="H117" i="7"/>
  <c r="H10" i="7" s="1"/>
  <c r="J5" i="9" s="1"/>
  <c r="L10" i="8" s="1"/>
  <c r="CR66" i="1"/>
  <c r="O115" i="7" s="1"/>
  <c r="N115" i="7"/>
  <c r="CS72" i="1"/>
  <c r="CS83" i="1" s="1"/>
  <c r="CT24" i="2"/>
  <c r="CS123" i="2" l="1"/>
  <c r="CR23" i="1"/>
  <c r="CR104" i="1" s="1"/>
  <c r="CS111" i="2"/>
  <c r="CT75" i="2"/>
  <c r="CS71" i="1" s="1"/>
  <c r="CS82" i="1" s="1"/>
  <c r="CR77" i="1"/>
  <c r="CR88" i="1" s="1"/>
  <c r="P115" i="7" s="1"/>
  <c r="CS40" i="1"/>
  <c r="M116" i="7" s="1"/>
  <c r="M117" i="7" s="1"/>
  <c r="M10" i="7" s="1"/>
  <c r="X10" i="7" s="1"/>
  <c r="CT124" i="2"/>
  <c r="CS24" i="1"/>
  <c r="CT112" i="2"/>
  <c r="CS55" i="1"/>
  <c r="CS60" i="1"/>
  <c r="CS106" i="2"/>
  <c r="CS118" i="2"/>
  <c r="CS130" i="2"/>
  <c r="CR93" i="1" l="1"/>
  <c r="CR115" i="1"/>
  <c r="CR29" i="1"/>
  <c r="CR110" i="1" s="1"/>
  <c r="T115" i="7" s="1"/>
  <c r="Q115" i="7"/>
  <c r="CT23" i="2"/>
  <c r="CT111" i="2" s="1"/>
  <c r="CT82" i="2"/>
  <c r="CS77" i="1" s="1"/>
  <c r="J7" i="9"/>
  <c r="L13" i="8" s="1"/>
  <c r="L14" i="8" s="1"/>
  <c r="CS43" i="1"/>
  <c r="J116" i="7" s="1"/>
  <c r="J117" i="7" s="1"/>
  <c r="J10" i="7" s="1"/>
  <c r="N116" i="7"/>
  <c r="N117" i="7" s="1"/>
  <c r="CS66" i="1"/>
  <c r="O116" i="7" s="1"/>
  <c r="CS116" i="1"/>
  <c r="J29" i="9"/>
  <c r="CS105" i="1"/>
  <c r="CS94" i="1"/>
  <c r="CT123" i="2" l="1"/>
  <c r="S115" i="7"/>
  <c r="CR99" i="1"/>
  <c r="R115" i="7" s="1"/>
  <c r="CR121" i="1"/>
  <c r="U115" i="7" s="1"/>
  <c r="CT94" i="2"/>
  <c r="CS23" i="1"/>
  <c r="CS93" i="1" s="1"/>
  <c r="CT30" i="2"/>
  <c r="CT118" i="2" s="1"/>
  <c r="CS44" i="1"/>
  <c r="K116" i="7" s="1"/>
  <c r="K117" i="7"/>
  <c r="K10" i="7" s="1"/>
  <c r="N10" i="7"/>
  <c r="J8" i="9" s="1"/>
  <c r="O117" i="7"/>
  <c r="O10" i="7" s="1"/>
  <c r="J9" i="9" s="1"/>
  <c r="L17" i="8" s="1"/>
  <c r="Q116" i="7"/>
  <c r="Q117" i="7" s="1"/>
  <c r="CS88" i="1"/>
  <c r="P116" i="7" s="1"/>
  <c r="J23" i="9" l="1"/>
  <c r="L16" i="8"/>
  <c r="CS115" i="1"/>
  <c r="CS104" i="1"/>
  <c r="CS29" i="1"/>
  <c r="CS121" i="1" s="1"/>
  <c r="U116" i="7" s="1"/>
  <c r="CT106" i="2"/>
  <c r="J28" i="9"/>
  <c r="CT130" i="2"/>
  <c r="Q10" i="7"/>
  <c r="P117" i="7"/>
  <c r="P10" i="7" s="1"/>
  <c r="J10" i="9" s="1"/>
  <c r="J24" i="9" l="1"/>
  <c r="L18" i="8"/>
  <c r="J35" i="9"/>
  <c r="J41" i="9" s="1"/>
  <c r="S116" i="7"/>
  <c r="S117" i="7" s="1"/>
  <c r="T117" i="7" s="1"/>
  <c r="T10" i="7" s="1"/>
  <c r="J12" i="9" s="1"/>
  <c r="L20" i="8" s="1"/>
  <c r="CS99" i="1"/>
  <c r="R116" i="7" s="1"/>
  <c r="CS110" i="1"/>
  <c r="T116" i="7" s="1"/>
  <c r="J40" i="9" l="1"/>
  <c r="J39" i="9"/>
  <c r="L24" i="8" s="1"/>
  <c r="J43" i="9"/>
  <c r="J42" i="9"/>
  <c r="J44" i="9"/>
  <c r="J45" i="9"/>
  <c r="S10" i="7"/>
  <c r="R117" i="7"/>
  <c r="R10" i="7" s="1"/>
  <c r="J11" i="9" s="1"/>
  <c r="U117" i="7"/>
  <c r="U10" i="7" s="1"/>
  <c r="J13" i="9" s="1"/>
  <c r="L21" i="8" s="1"/>
  <c r="J22" i="9" l="1"/>
  <c r="L19" i="8"/>
  <c r="Y10" i="7"/>
  <c r="L22" i="8"/>
  <c r="J17" i="9"/>
  <c r="J18" i="9" s="1"/>
  <c r="J21" i="9" s="1"/>
  <c r="AA10" i="7"/>
  <c r="L23" i="8" l="1"/>
  <c r="L1" i="8"/>
  <c r="AD53" i="1"/>
  <c r="AD64" i="1" s="1"/>
  <c r="AC52" i="1"/>
  <c r="AC63" i="1" s="1"/>
  <c r="AC51" i="1"/>
  <c r="AC62" i="1" s="1"/>
  <c r="AA52" i="1"/>
  <c r="AA63" i="1" s="1"/>
  <c r="AB53" i="1"/>
  <c r="AB64" i="1" s="1"/>
  <c r="AB52" i="1"/>
  <c r="AB63" i="1" s="1"/>
  <c r="AA50" i="1"/>
  <c r="AA61" i="1" s="1"/>
  <c r="AC53" i="1"/>
  <c r="AC64" i="1" s="1"/>
  <c r="Z54" i="1"/>
  <c r="Z65" i="1" s="1"/>
  <c r="AD54" i="1"/>
  <c r="AD65" i="1" s="1"/>
  <c r="Z50" i="1"/>
  <c r="Z61" i="1" s="1"/>
  <c r="AB49" i="1"/>
  <c r="AB60" i="1" s="1"/>
  <c r="AC50" i="1"/>
  <c r="AC61" i="1" s="1"/>
  <c r="AD51" i="1"/>
  <c r="AD62" i="1" s="1"/>
  <c r="Z52" i="1"/>
  <c r="Z63" i="1" s="1"/>
  <c r="AC49" i="1"/>
  <c r="AC60" i="1" s="1"/>
  <c r="AD50" i="1"/>
  <c r="AD61" i="1" s="1"/>
  <c r="AE51" i="1"/>
  <c r="AE62" i="1" s="1"/>
  <c r="AC48" i="1"/>
  <c r="Z48" i="1"/>
  <c r="AE71" i="1"/>
  <c r="AB51" i="1"/>
  <c r="AB62" i="1" s="1"/>
  <c r="AE50" i="1"/>
  <c r="AE61" i="1" s="1"/>
  <c r="AD48" i="1"/>
  <c r="AE48" i="1"/>
  <c r="AD70" i="1" l="1"/>
  <c r="AD81" i="1" s="1"/>
  <c r="AB60" i="3"/>
  <c r="AB72" i="3" s="1"/>
  <c r="AB74" i="1"/>
  <c r="AB85" i="1" s="1"/>
  <c r="AA26" i="1"/>
  <c r="AA60" i="3"/>
  <c r="AA72" i="3" s="1"/>
  <c r="AE60" i="3"/>
  <c r="AE72" i="3" s="1"/>
  <c r="AB71" i="1"/>
  <c r="AB82" i="1" s="1"/>
  <c r="Z53" i="1"/>
  <c r="Z64" i="1" s="1"/>
  <c r="AD117" i="3"/>
  <c r="AA53" i="1"/>
  <c r="AA64" i="1" s="1"/>
  <c r="Z49" i="1"/>
  <c r="Z60" i="1" s="1"/>
  <c r="AA48" i="1"/>
  <c r="AA59" i="1" s="1"/>
  <c r="Z70" i="1"/>
  <c r="Z81" i="1" s="1"/>
  <c r="Z51" i="1"/>
  <c r="Z62" i="1" s="1"/>
  <c r="AC73" i="1"/>
  <c r="AC84" i="1" s="1"/>
  <c r="AF60" i="3"/>
  <c r="AF72" i="3" s="1"/>
  <c r="AD59" i="1"/>
  <c r="AE59" i="1"/>
  <c r="AD74" i="1"/>
  <c r="AB72" i="1"/>
  <c r="AA70" i="1"/>
  <c r="Z59" i="1"/>
  <c r="AB70" i="1"/>
  <c r="AC59" i="1"/>
  <c r="AE49" i="1"/>
  <c r="AE60" i="1" s="1"/>
  <c r="AC54" i="1"/>
  <c r="AC65" i="1" s="1"/>
  <c r="AB48" i="1"/>
  <c r="AD52" i="1"/>
  <c r="AD63" i="1" s="1"/>
  <c r="AC76" i="1"/>
  <c r="AA51" i="1"/>
  <c r="AA62" i="1" s="1"/>
  <c r="AE52" i="1"/>
  <c r="AE63" i="1" s="1"/>
  <c r="AE76" i="1"/>
  <c r="AE53" i="1"/>
  <c r="AE64" i="1" s="1"/>
  <c r="AD49" i="1"/>
  <c r="AD60" i="1" s="1"/>
  <c r="AB54" i="1"/>
  <c r="AB65" i="1" s="1"/>
  <c r="AA76" i="1"/>
  <c r="AC60" i="3"/>
  <c r="AC72" i="3" s="1"/>
  <c r="AA49" i="1"/>
  <c r="AA60" i="1" s="1"/>
  <c r="AB50" i="1"/>
  <c r="AB61" i="1" s="1"/>
  <c r="Z75" i="1"/>
  <c r="AD60" i="3"/>
  <c r="AD72" i="3" s="1"/>
  <c r="AA54" i="1"/>
  <c r="AA65" i="1" s="1"/>
  <c r="Z73" i="1"/>
  <c r="AA75" i="1"/>
  <c r="AE54" i="1"/>
  <c r="AE65" i="1" s="1"/>
  <c r="Z86" i="1" l="1"/>
  <c r="AA86" i="1"/>
  <c r="AB116" i="3"/>
  <c r="AA112" i="3"/>
  <c r="AC87" i="1"/>
  <c r="AC55" i="1"/>
  <c r="AC66" i="1" s="1"/>
  <c r="O33" i="7" s="1"/>
  <c r="AA81" i="1"/>
  <c r="AA74" i="1"/>
  <c r="AA85" i="1" s="1"/>
  <c r="AC25" i="1"/>
  <c r="AC113" i="3"/>
  <c r="Z84" i="1"/>
  <c r="AC27" i="1"/>
  <c r="AC108" i="1" s="1"/>
  <c r="AC75" i="1"/>
  <c r="AC86" i="1" s="1"/>
  <c r="Z55" i="1"/>
  <c r="Z66" i="1" s="1"/>
  <c r="O30" i="7" s="1"/>
  <c r="AE82" i="1"/>
  <c r="AE87" i="1"/>
  <c r="AB76" i="1"/>
  <c r="AB87" i="1" s="1"/>
  <c r="Z72" i="1"/>
  <c r="Z83" i="1" s="1"/>
  <c r="AA115" i="3"/>
  <c r="Z25" i="1"/>
  <c r="AE84" i="3"/>
  <c r="AD71" i="1"/>
  <c r="AD82" i="1" s="1"/>
  <c r="AA87" i="1"/>
  <c r="AF118" i="3"/>
  <c r="AE28" i="1"/>
  <c r="AA73" i="1"/>
  <c r="AA84" i="1" s="1"/>
  <c r="AC72" i="1"/>
  <c r="AC83" i="1" s="1"/>
  <c r="Z76" i="1"/>
  <c r="Z87" i="1" s="1"/>
  <c r="AB59" i="1"/>
  <c r="AB55" i="1"/>
  <c r="AB83" i="1"/>
  <c r="AE55" i="1"/>
  <c r="AB118" i="3"/>
  <c r="AA28" i="1"/>
  <c r="AA55" i="1"/>
  <c r="AD76" i="1"/>
  <c r="AD87" i="1" s="1"/>
  <c r="AE72" i="1"/>
  <c r="AE83" i="1" s="1"/>
  <c r="AA118" i="1"/>
  <c r="AA107" i="1"/>
  <c r="AC112" i="3"/>
  <c r="AB22" i="1"/>
  <c r="AB112" i="3"/>
  <c r="AA22" i="1"/>
  <c r="AE116" i="3"/>
  <c r="AD26" i="1"/>
  <c r="AA72" i="1"/>
  <c r="AA83" i="1" s="1"/>
  <c r="Z27" i="1"/>
  <c r="AA117" i="3"/>
  <c r="AB73" i="1"/>
  <c r="AB84" i="1" s="1"/>
  <c r="AE74" i="1"/>
  <c r="AE85" i="1" s="1"/>
  <c r="AD75" i="1"/>
  <c r="AD86" i="1" s="1"/>
  <c r="AA27" i="1"/>
  <c r="AB117" i="3"/>
  <c r="AA71" i="1"/>
  <c r="AA82" i="1" s="1"/>
  <c r="AB84" i="3"/>
  <c r="AE73" i="1"/>
  <c r="AE84" i="1" s="1"/>
  <c r="AD73" i="1"/>
  <c r="AD84" i="1" s="1"/>
  <c r="AC71" i="1"/>
  <c r="AC82" i="1" s="1"/>
  <c r="AD84" i="3"/>
  <c r="AF113" i="3"/>
  <c r="AE23" i="1"/>
  <c r="AE112" i="3"/>
  <c r="AD22" i="1"/>
  <c r="AC28" i="1"/>
  <c r="AD118" i="3"/>
  <c r="AC84" i="3"/>
  <c r="Z71" i="1"/>
  <c r="Z82" i="1" s="1"/>
  <c r="AA84" i="3"/>
  <c r="AF84" i="3"/>
  <c r="AB81" i="1"/>
  <c r="AD85" i="1"/>
  <c r="AC74" i="1"/>
  <c r="AC85" i="1" s="1"/>
  <c r="AB75" i="1"/>
  <c r="AB86" i="1" s="1"/>
  <c r="Z74" i="1"/>
  <c r="Z85" i="1" s="1"/>
  <c r="AE75" i="1"/>
  <c r="AE86" i="1" s="1"/>
  <c r="AD72" i="1"/>
  <c r="AD83" i="1" s="1"/>
  <c r="AC70" i="1"/>
  <c r="AC81" i="1" s="1"/>
  <c r="AE70" i="1"/>
  <c r="AE81" i="1" s="1"/>
  <c r="AC114" i="3"/>
  <c r="AB24" i="1"/>
  <c r="AD55" i="1"/>
  <c r="N33" i="7" l="1"/>
  <c r="AA96" i="1"/>
  <c r="AD115" i="3"/>
  <c r="AB23" i="1"/>
  <c r="AB93" i="1" s="1"/>
  <c r="N30" i="7"/>
  <c r="Z22" i="1"/>
  <c r="Z103" i="1" s="1"/>
  <c r="AC116" i="3"/>
  <c r="AB26" i="1"/>
  <c r="AC119" i="1"/>
  <c r="AC97" i="1"/>
  <c r="AA30" i="3"/>
  <c r="AA108" i="3" s="1"/>
  <c r="AB94" i="1"/>
  <c r="AB116" i="1"/>
  <c r="AB105" i="1"/>
  <c r="AD30" i="3"/>
  <c r="AD112" i="3"/>
  <c r="AC22" i="1"/>
  <c r="AC120" i="1"/>
  <c r="AC109" i="1"/>
  <c r="AC98" i="1"/>
  <c r="AB113" i="3"/>
  <c r="AA23" i="1"/>
  <c r="AA108" i="1"/>
  <c r="AA97" i="1"/>
  <c r="AA119" i="1"/>
  <c r="Z97" i="1"/>
  <c r="Z119" i="1"/>
  <c r="Z108" i="1"/>
  <c r="AB30" i="3"/>
  <c r="AC117" i="3"/>
  <c r="AB27" i="1"/>
  <c r="AD92" i="1"/>
  <c r="AD114" i="1"/>
  <c r="AD103" i="1"/>
  <c r="AD113" i="3"/>
  <c r="AC23" i="1"/>
  <c r="AE115" i="3"/>
  <c r="AD25" i="1"/>
  <c r="AB96" i="3"/>
  <c r="AA77" i="1"/>
  <c r="AC115" i="3"/>
  <c r="AB25" i="1"/>
  <c r="AC95" i="1"/>
  <c r="AC106" i="1"/>
  <c r="AC117" i="1"/>
  <c r="AD96" i="1"/>
  <c r="AD107" i="1"/>
  <c r="AD118" i="1"/>
  <c r="AD114" i="3"/>
  <c r="AC24" i="1"/>
  <c r="AE113" i="3"/>
  <c r="AD23" i="1"/>
  <c r="AB77" i="1"/>
  <c r="AC96" i="3"/>
  <c r="AD96" i="3"/>
  <c r="AC77" i="1"/>
  <c r="AB103" i="1"/>
  <c r="AB114" i="1"/>
  <c r="AB92" i="1"/>
  <c r="AE66" i="1"/>
  <c r="O35" i="7" s="1"/>
  <c r="N35" i="7"/>
  <c r="AB115" i="3"/>
  <c r="AA25" i="1"/>
  <c r="Z24" i="1"/>
  <c r="AA114" i="3"/>
  <c r="AF112" i="3"/>
  <c r="AF30" i="3"/>
  <c r="AE22" i="1"/>
  <c r="AE114" i="3"/>
  <c r="AD24" i="1"/>
  <c r="AD116" i="3"/>
  <c r="AC26" i="1"/>
  <c r="AF96" i="3"/>
  <c r="AE77" i="1"/>
  <c r="AF115" i="3"/>
  <c r="AE25" i="1"/>
  <c r="AE117" i="3"/>
  <c r="AD27" i="1"/>
  <c r="N34" i="7"/>
  <c r="AD66" i="1"/>
  <c r="O34" i="7" s="1"/>
  <c r="AA116" i="3"/>
  <c r="Z26" i="1"/>
  <c r="AA96" i="3"/>
  <c r="Z77" i="1"/>
  <c r="AE30" i="3"/>
  <c r="AE115" i="1"/>
  <c r="AE104" i="1"/>
  <c r="AE93" i="1"/>
  <c r="AF116" i="3"/>
  <c r="AE26" i="1"/>
  <c r="AB114" i="3"/>
  <c r="AA24" i="1"/>
  <c r="AA114" i="1"/>
  <c r="AA92" i="1"/>
  <c r="AA103" i="1"/>
  <c r="AC30" i="3"/>
  <c r="AD28" i="1"/>
  <c r="AE118" i="3"/>
  <c r="N31" i="7"/>
  <c r="AA66" i="1"/>
  <c r="O31" i="7" s="1"/>
  <c r="AA118" i="3"/>
  <c r="Z28" i="1"/>
  <c r="AE96" i="3"/>
  <c r="AD77" i="1"/>
  <c r="AE27" i="1"/>
  <c r="AF117" i="3"/>
  <c r="AA113" i="3"/>
  <c r="Z23" i="1"/>
  <c r="AF114" i="3"/>
  <c r="AE24" i="1"/>
  <c r="AA120" i="1"/>
  <c r="AA98" i="1"/>
  <c r="AA109" i="1"/>
  <c r="N32" i="7"/>
  <c r="AB66" i="1"/>
  <c r="O32" i="7" s="1"/>
  <c r="AE120" i="1"/>
  <c r="AE109" i="1"/>
  <c r="AE98" i="1"/>
  <c r="Z95" i="1"/>
  <c r="Z106" i="1"/>
  <c r="Z117" i="1"/>
  <c r="AC118" i="3"/>
  <c r="AB28" i="1"/>
  <c r="AA29" i="1" l="1"/>
  <c r="AA121" i="1" s="1"/>
  <c r="U31" i="7" s="1"/>
  <c r="AB115" i="1"/>
  <c r="AB104" i="1"/>
  <c r="Z114" i="1"/>
  <c r="Z92" i="1"/>
  <c r="E34" i="9"/>
  <c r="E33" i="9"/>
  <c r="E28" i="9"/>
  <c r="AB107" i="1"/>
  <c r="AB96" i="1"/>
  <c r="AB118" i="1"/>
  <c r="Z29" i="1"/>
  <c r="Z110" i="1" s="1"/>
  <c r="T30" i="7" s="1"/>
  <c r="AA120" i="3"/>
  <c r="E30" i="9"/>
  <c r="E32" i="9"/>
  <c r="E31" i="9"/>
  <c r="E29" i="9"/>
  <c r="N42" i="7"/>
  <c r="N5" i="7" s="1"/>
  <c r="E8" i="9" s="1"/>
  <c r="G16" i="8" s="1"/>
  <c r="AB98" i="1"/>
  <c r="AB109" i="1"/>
  <c r="AB120" i="1"/>
  <c r="AE116" i="1"/>
  <c r="AE94" i="1"/>
  <c r="AE105" i="1"/>
  <c r="AE106" i="1"/>
  <c r="AE95" i="1"/>
  <c r="AE117" i="1"/>
  <c r="AC118" i="1"/>
  <c r="AC107" i="1"/>
  <c r="AC96" i="1"/>
  <c r="AE103" i="1"/>
  <c r="AE92" i="1"/>
  <c r="AE114" i="1"/>
  <c r="AE29" i="1"/>
  <c r="Z105" i="1"/>
  <c r="Z94" i="1"/>
  <c r="Z116" i="1"/>
  <c r="AB88" i="1"/>
  <c r="P32" i="7" s="1"/>
  <c r="Q32" i="7"/>
  <c r="AE108" i="1"/>
  <c r="AE97" i="1"/>
  <c r="AE119" i="1"/>
  <c r="AD98" i="1"/>
  <c r="AD120" i="1"/>
  <c r="AD109" i="1"/>
  <c r="AE96" i="1"/>
  <c r="AE118" i="1"/>
  <c r="AE107" i="1"/>
  <c r="Z96" i="1"/>
  <c r="Z118" i="1"/>
  <c r="Z107" i="1"/>
  <c r="AF120" i="3"/>
  <c r="AF108" i="3"/>
  <c r="AA95" i="1"/>
  <c r="AA106" i="1"/>
  <c r="AA117" i="1"/>
  <c r="AB29" i="1"/>
  <c r="AC88" i="1"/>
  <c r="P33" i="7" s="1"/>
  <c r="Q33" i="7"/>
  <c r="AD93" i="1"/>
  <c r="AD115" i="1"/>
  <c r="AD104" i="1"/>
  <c r="Q31" i="7"/>
  <c r="AA88" i="1"/>
  <c r="P31" i="7" s="1"/>
  <c r="AC104" i="1"/>
  <c r="AC93" i="1"/>
  <c r="AC115" i="1"/>
  <c r="AB108" i="3"/>
  <c r="AB120" i="3"/>
  <c r="AC92" i="1"/>
  <c r="AC114" i="1"/>
  <c r="AC103" i="1"/>
  <c r="AC29" i="1"/>
  <c r="Q34" i="7"/>
  <c r="AD88" i="1"/>
  <c r="P34" i="7" s="1"/>
  <c r="AC108" i="3"/>
  <c r="AC120" i="3"/>
  <c r="AD105" i="1"/>
  <c r="AD94" i="1"/>
  <c r="AD116" i="1"/>
  <c r="Z115" i="1"/>
  <c r="Z93" i="1"/>
  <c r="Z104" i="1"/>
  <c r="AE108" i="3"/>
  <c r="AE120" i="3"/>
  <c r="AD119" i="1"/>
  <c r="AD97" i="1"/>
  <c r="AD108" i="1"/>
  <c r="Q35" i="7"/>
  <c r="AE88" i="1"/>
  <c r="P35" i="7" s="1"/>
  <c r="AA105" i="1"/>
  <c r="AA94" i="1"/>
  <c r="AA116" i="1"/>
  <c r="Z88" i="1"/>
  <c r="P30" i="7" s="1"/>
  <c r="Q30" i="7"/>
  <c r="AC105" i="1"/>
  <c r="AC116" i="1"/>
  <c r="AC94" i="1"/>
  <c r="AB117" i="1"/>
  <c r="AB106" i="1"/>
  <c r="AB95" i="1"/>
  <c r="AD106" i="1"/>
  <c r="AD117" i="1"/>
  <c r="AD95" i="1"/>
  <c r="AD29" i="1"/>
  <c r="AB119" i="1"/>
  <c r="AB97" i="1"/>
  <c r="AB108" i="1"/>
  <c r="AD120" i="3"/>
  <c r="AD108" i="3"/>
  <c r="Z98" i="1"/>
  <c r="Z109" i="1"/>
  <c r="Z120" i="1"/>
  <c r="AA104" i="1"/>
  <c r="AA93" i="1"/>
  <c r="AA115" i="1"/>
  <c r="E35" i="9" l="1"/>
  <c r="E39" i="9" s="1"/>
  <c r="G24" i="8" s="1"/>
  <c r="Z99" i="1"/>
  <c r="R30" i="7" s="1"/>
  <c r="S30" i="7"/>
  <c r="Z121" i="1"/>
  <c r="U30" i="7" s="1"/>
  <c r="AA110" i="1"/>
  <c r="T31" i="7" s="1"/>
  <c r="O42" i="7"/>
  <c r="O5" i="7" s="1"/>
  <c r="E9" i="9" s="1"/>
  <c r="G17" i="8" s="1"/>
  <c r="AA99" i="1"/>
  <c r="R31" i="7" s="1"/>
  <c r="E23" i="9"/>
  <c r="F23" i="9"/>
  <c r="Q42" i="7"/>
  <c r="Q5" i="7" s="1"/>
  <c r="S31" i="7"/>
  <c r="AB99" i="1"/>
  <c r="R32" i="7" s="1"/>
  <c r="AB110" i="1"/>
  <c r="T32" i="7" s="1"/>
  <c r="AB121" i="1"/>
  <c r="U32" i="7" s="1"/>
  <c r="S32" i="7"/>
  <c r="S35" i="7"/>
  <c r="AE99" i="1"/>
  <c r="R35" i="7" s="1"/>
  <c r="AE110" i="1"/>
  <c r="T35" i="7" s="1"/>
  <c r="AE121" i="1"/>
  <c r="U35" i="7" s="1"/>
  <c r="AD99" i="1"/>
  <c r="R34" i="7" s="1"/>
  <c r="AD121" i="1"/>
  <c r="U34" i="7" s="1"/>
  <c r="S34" i="7"/>
  <c r="AD110" i="1"/>
  <c r="T34" i="7" s="1"/>
  <c r="AC110" i="1"/>
  <c r="T33" i="7" s="1"/>
  <c r="AC99" i="1"/>
  <c r="R33" i="7" s="1"/>
  <c r="S33" i="7"/>
  <c r="AC121" i="1"/>
  <c r="U33" i="7" s="1"/>
  <c r="E45" i="9" l="1"/>
  <c r="E41" i="9"/>
  <c r="E43" i="9"/>
  <c r="P42" i="7"/>
  <c r="P5" i="7" s="1"/>
  <c r="E10" i="9" s="1"/>
  <c r="E42" i="9"/>
  <c r="E44" i="9"/>
  <c r="E40" i="9"/>
  <c r="S42" i="7"/>
  <c r="R42" i="7" s="1"/>
  <c r="R5" i="7" s="1"/>
  <c r="E11" i="9" s="1"/>
  <c r="G19" i="8" s="1"/>
  <c r="F24" i="9" l="1"/>
  <c r="G18" i="8"/>
  <c r="E24" i="9"/>
  <c r="E22" i="9"/>
  <c r="F22" i="9"/>
  <c r="T42" i="7"/>
  <c r="T5" i="7" s="1"/>
  <c r="E12" i="9" s="1"/>
  <c r="G20" i="8" s="1"/>
  <c r="U42" i="7"/>
  <c r="U5" i="7" s="1"/>
  <c r="E13" i="9" s="1"/>
  <c r="G21" i="8" s="1"/>
  <c r="S5" i="7"/>
  <c r="G22" i="8" l="1"/>
  <c r="S1" i="7"/>
  <c r="Y5" i="7"/>
  <c r="E17" i="9"/>
  <c r="Y6" i="7"/>
  <c r="AA5" i="7"/>
  <c r="G23" i="8" l="1"/>
  <c r="G1" i="8"/>
  <c r="H23" i="8"/>
  <c r="E18" i="9"/>
  <c r="E21" i="9" s="1"/>
  <c r="F18" i="9"/>
  <c r="F21" i="9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W18" i="11"/>
  <c r="X18" i="11" s="1"/>
  <c r="Y18" i="11" s="1"/>
  <c r="Z18" i="11" s="1"/>
  <c r="AA18" i="11" s="1"/>
  <c r="X21" i="11"/>
  <c r="Y21" i="11" s="1"/>
  <c r="Z21" i="11" s="1"/>
  <c r="X19" i="1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<sst xmlns="http://schemas.openxmlformats.org/spreadsheetml/2006/main" count="809" uniqueCount="205">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</sst>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409]mmm\-yy;@"/>
    <numFmt numFmtId="170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6" fillId="18" borderId="0" applyNumberFormat="0" applyBorder="0" applyAlignment="0" applyProtection="0"/>
  </cellStyleXfs>
  <cellXfs count="235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0" fontId="0" fillId="0" borderId="0" xfId="0" applyBorder="1"/>
    <xf numFmtId="167" fontId="3" fillId="0" borderId="0" xfId="1" applyNumberFormat="1" applyFont="1" applyFill="1" applyBorder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9" fontId="1" fillId="2" borderId="1" xfId="0" applyNumberFormat="1" applyFont="1" applyFill="1" applyBorder="1"/>
    <xf numFmtId="169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1" fillId="2" borderId="8" xfId="0" applyNumberFormat="1" applyFont="1" applyFill="1" applyBorder="1"/>
    <xf numFmtId="4" fontId="5" fillId="0" borderId="0" xfId="0" applyNumberFormat="1" applyFont="1"/>
    <xf numFmtId="1" fontId="0" fillId="0" borderId="6" xfId="0" applyNumberFormat="1" applyBorder="1"/>
    <xf numFmtId="169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9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7" fontId="3" fillId="0" borderId="6" xfId="1" applyNumberFormat="1" applyFont="1" applyFill="1" applyBorder="1"/>
    <xf numFmtId="169" fontId="1" fillId="2" borderId="1" xfId="1" applyNumberFormat="1" applyFont="1" applyFill="1" applyBorder="1"/>
    <xf numFmtId="169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9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8" fontId="1" fillId="0" borderId="0" xfId="0" applyNumberFormat="1" applyFont="1" applyFill="1"/>
    <xf numFmtId="168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9" fontId="1" fillId="3" borderId="1" xfId="1" applyNumberFormat="1" applyFont="1" applyFill="1" applyBorder="1"/>
    <xf numFmtId="169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70" fontId="21" fillId="0" borderId="0" xfId="2" applyNumberFormat="1" applyFont="1"/>
    <xf numFmtId="170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9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9" fontId="30" fillId="2" borderId="1" xfId="1" applyNumberFormat="1" applyFont="1" applyFill="1" applyBorder="1"/>
    <xf numFmtId="167" fontId="30" fillId="0" borderId="0" xfId="1" applyNumberFormat="1" applyFont="1"/>
    <xf numFmtId="167" fontId="31" fillId="0" borderId="0" xfId="1" applyNumberFormat="1" applyFont="1" applyFill="1" applyBorder="1"/>
    <xf numFmtId="0" fontId="29" fillId="0" borderId="0" xfId="0" applyFont="1" applyBorder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2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9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70" fontId="21" fillId="10" borderId="0" xfId="2" applyNumberFormat="1" applyFont="1" applyFill="1"/>
    <xf numFmtId="170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3" fillId="0" borderId="0" xfId="2" applyFont="1" applyAlignment="1">
      <alignment horizontal="left"/>
    </xf>
    <xf numFmtId="9" fontId="32" fillId="0" borderId="0" xfId="2" applyFont="1"/>
    <xf numFmtId="9" fontId="32" fillId="0" borderId="6" xfId="2" applyFont="1" applyBorder="1"/>
    <xf numFmtId="9" fontId="32" fillId="0" borderId="0" xfId="2" applyFont="1" applyAlignment="1">
      <alignment horizontal="right"/>
    </xf>
    <xf numFmtId="9" fontId="32" fillId="10" borderId="0" xfId="2" applyFont="1" applyFill="1"/>
    <xf numFmtId="9" fontId="32" fillId="10" borderId="6" xfId="2" applyFont="1" applyFill="1" applyBorder="1"/>
    <xf numFmtId="9" fontId="33" fillId="0" borderId="0" xfId="2" applyFont="1" applyAlignment="1">
      <alignment horizontal="right"/>
    </xf>
    <xf numFmtId="0" fontId="33" fillId="0" borderId="0" xfId="0" applyFont="1" applyAlignment="1">
      <alignment horizontal="left"/>
    </xf>
    <xf numFmtId="0" fontId="32" fillId="0" borderId="0" xfId="0" applyFont="1"/>
    <xf numFmtId="0" fontId="32" fillId="0" borderId="6" xfId="0" applyFont="1" applyBorder="1"/>
    <xf numFmtId="170" fontId="32" fillId="0" borderId="0" xfId="2" applyNumberFormat="1" applyFont="1" applyAlignment="1">
      <alignment horizontal="right"/>
    </xf>
    <xf numFmtId="170" fontId="32" fillId="0" borderId="0" xfId="0" applyNumberFormat="1" applyFont="1"/>
    <xf numFmtId="170" fontId="32" fillId="10" borderId="0" xfId="0" applyNumberFormat="1" applyFont="1" applyFill="1"/>
    <xf numFmtId="170" fontId="32" fillId="10" borderId="6" xfId="0" applyNumberFormat="1" applyFont="1" applyFill="1" applyBorder="1"/>
    <xf numFmtId="0" fontId="33" fillId="0" borderId="0" xfId="0" applyFont="1"/>
    <xf numFmtId="0" fontId="32" fillId="0" borderId="0" xfId="0" applyFont="1" applyAlignment="1">
      <alignment horizontal="right"/>
    </xf>
    <xf numFmtId="167" fontId="32" fillId="0" borderId="0" xfId="0" applyNumberFormat="1" applyFont="1"/>
    <xf numFmtId="167" fontId="32" fillId="0" borderId="0" xfId="1" applyNumberFormat="1" applyFont="1"/>
    <xf numFmtId="167" fontId="32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4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43" fontId="0" fillId="0" borderId="0" xfId="1" applyNumberFormat="1" applyFont="1" applyBorder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170" fontId="16" fillId="17" borderId="0" xfId="2" applyNumberFormat="1" applyFont="1" applyFill="1"/>
    <xf numFmtId="4" fontId="35" fillId="0" borderId="0" xfId="5" applyNumberFormat="1"/>
    <xf numFmtId="0" fontId="35" fillId="0" borderId="0" xfId="5"/>
    <xf numFmtId="0" fontId="35" fillId="0" borderId="6" xfId="5" applyBorder="1"/>
    <xf numFmtId="167" fontId="16" fillId="18" borderId="14" xfId="6" applyNumberFormat="1" applyBorder="1"/>
    <xf numFmtId="9" fontId="16" fillId="18" borderId="14" xfId="6" applyNumberFormat="1" applyBorder="1"/>
    <xf numFmtId="43" fontId="0" fillId="0" borderId="0" xfId="1" applyNumberFormat="1" applyFont="1"/>
    <xf numFmtId="3" fontId="0" fillId="0" borderId="0" xfId="1" applyNumberFormat="1" applyFont="1"/>
    <xf numFmtId="3" fontId="0" fillId="0" borderId="6" xfId="1" applyNumberFormat="1" applyFont="1" applyBorder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North'!$B$62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50464"/>
        <c:axId val="636250856"/>
      </c:lineChart>
      <c:dateAx>
        <c:axId val="6362504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0856"/>
        <c:crosses val="autoZero"/>
        <c:auto val="1"/>
        <c:lblOffset val="100"/>
        <c:baseTimeUnit val="months"/>
      </c:dateAx>
      <c:valAx>
        <c:axId val="6362508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0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North'!$O$86:$Z$86</c15:sqref>
                  </c15:fullRef>
                </c:ext>
              </c:extLst>
              <c:f>('Agency North'!$O$86:$S$86,'Agency North'!$U$86:$Z$86)</c:f>
              <c:numCache>
                <c:formatCode>#,##0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North'!$B$87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North'!$O$87:$Z$87</c15:sqref>
                  </c15:fullRef>
                </c:ext>
              </c:extLst>
              <c:f>('Agency North'!$O$87:$S$87,'Agency North'!$U$87:$Z$87)</c:f>
              <c:numCache>
                <c:formatCode>#,##0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North'!$B$88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#,##0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North'!$B$89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#,##0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North'!$B$90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#,##0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North'!$B$91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#,##0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North'!$B$92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#,##0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48504"/>
        <c:axId val="636255560"/>
      </c:lineChart>
      <c:dateAx>
        <c:axId val="6362485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5560"/>
        <c:crosses val="autoZero"/>
        <c:auto val="1"/>
        <c:lblOffset val="100"/>
        <c:baseTimeUnit val="months"/>
      </c:dateAx>
      <c:valAx>
        <c:axId val="6362555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8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North'!$B$98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North'!$O$98:$Z$98</c15:sqref>
                  </c15:fullRef>
                </c:ext>
              </c:extLst>
              <c:f>('Agency North'!$O$98:$S$98,'Agency North'!$U$98:$Z$98)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North'!$O$99:$Z$99</c15:sqref>
                  </c15:fullRef>
                </c:ext>
              </c:extLst>
              <c:f>('Agency North'!$O$99:$S$99,'Agency North'!$U$99:$Z$99)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North'!$B$101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North'!$B$102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North'!$B$103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North'!$B$104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54776"/>
        <c:axId val="636253208"/>
      </c:lineChart>
      <c:dateAx>
        <c:axId val="6362547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3208"/>
        <c:crosses val="autoZero"/>
        <c:auto val="1"/>
        <c:lblOffset val="100"/>
        <c:baseTimeUnit val="months"/>
      </c:dateAx>
      <c:valAx>
        <c:axId val="6362532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4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North'!$B$62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49288"/>
        <c:axId val="636252816"/>
      </c:lineChart>
      <c:dateAx>
        <c:axId val="6362492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2816"/>
        <c:crosses val="autoZero"/>
        <c:auto val="1"/>
        <c:lblOffset val="100"/>
        <c:baseTimeUnit val="months"/>
      </c:dateAx>
      <c:valAx>
        <c:axId val="6362528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9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South'!$B$88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#,##0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South'!$B$89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#,##0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#,##0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South'!$B$91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#,##0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South'!$B$92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#,##0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South'!$B$93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#,##0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South'!$B$94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#,##0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45368"/>
        <c:axId val="636248896"/>
      </c:lineChart>
      <c:dateAx>
        <c:axId val="6362453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8896"/>
        <c:crosses val="autoZero"/>
        <c:auto val="1"/>
        <c:lblOffset val="100"/>
        <c:baseTimeUnit val="months"/>
      </c:dateAx>
      <c:valAx>
        <c:axId val="6362488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5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South'!$B$100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#,##0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South'!$B$101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South'!$B$102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South'!$B$103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South'!$B$104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South'!$B$105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South'!$B$106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6249680"/>
        <c:axId val="636255168"/>
      </c:lineChart>
      <c:dateAx>
        <c:axId val="6362496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5168"/>
        <c:crosses val="autoZero"/>
        <c:auto val="1"/>
        <c:lblOffset val="100"/>
        <c:baseTimeUnit val="months"/>
      </c:dateAx>
      <c:valAx>
        <c:axId val="6362551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9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596.53783158724036</c:v>
                </c:pt>
                <c:pt idx="3">
                  <c:v>1005.3300407600578</c:v>
                </c:pt>
                <c:pt idx="4">
                  <c:v>1423.7899641554859</c:v>
                </c:pt>
                <c:pt idx="5">
                  <c:v>1885.6241995793523</c:v>
                </c:pt>
                <c:pt idx="6">
                  <c:v>2466.7790626561919</c:v>
                </c:pt>
                <c:pt idx="7">
                  <c:v>3221.539899116473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636244976"/>
        <c:axId val="636243800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0.29587355701055862</c:v>
                </c:pt>
                <c:pt idx="3">
                  <c:v>0.6852745752689684</c:v>
                </c:pt>
                <c:pt idx="4">
                  <c:v>0.41624134008674463</c:v>
                </c:pt>
                <c:pt idx="5">
                  <c:v>0.32436963811428554</c:v>
                </c:pt>
                <c:pt idx="6">
                  <c:v>0.3082029087272451</c:v>
                </c:pt>
                <c:pt idx="7">
                  <c:v>0.30597018106987073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45760"/>
        <c:axId val="636252424"/>
      </c:lineChart>
      <c:catAx>
        <c:axId val="6362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3800"/>
        <c:crosses val="autoZero"/>
        <c:auto val="1"/>
        <c:lblAlgn val="ctr"/>
        <c:lblOffset val="100"/>
        <c:noMultiLvlLbl val="0"/>
      </c:catAx>
      <c:valAx>
        <c:axId val="636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4976"/>
        <c:crosses val="autoZero"/>
        <c:crossBetween val="between"/>
      </c:valAx>
      <c:valAx>
        <c:axId val="63625242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5760"/>
        <c:crosses val="max"/>
        <c:crossBetween val="between"/>
      </c:valAx>
      <c:catAx>
        <c:axId val="63624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25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-0.11072191670348785</c:v>
                </c:pt>
                <c:pt idx="1">
                  <c:v>0.15929069184734312</c:v>
                </c:pt>
                <c:pt idx="2">
                  <c:v>-0.10134132735370949</c:v>
                </c:pt>
                <c:pt idx="3">
                  <c:v>5.2117444304543126E-2</c:v>
                </c:pt>
                <c:pt idx="4">
                  <c:v>6.5783989300005619E-2</c:v>
                </c:pt>
                <c:pt idx="5">
                  <c:v>8.2843654709782832E-2</c:v>
                </c:pt>
                <c:pt idx="6">
                  <c:v>8.8500475515824739E-2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0.25814842442573638</c:v>
                </c:pt>
                <c:pt idx="2">
                  <c:v>0.48269915469256408</c:v>
                </c:pt>
                <c:pt idx="3">
                  <c:v>0.29051843473585448</c:v>
                </c:pt>
                <c:pt idx="4">
                  <c:v>0.19837592292056949</c:v>
                </c:pt>
                <c:pt idx="5">
                  <c:v>0.16545357209391276</c:v>
                </c:pt>
                <c:pt idx="6">
                  <c:v>0.15220157254100908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-9.3922147859373251E-3</c:v>
                </c:pt>
                <c:pt idx="1">
                  <c:v>-0.11153893391292624</c:v>
                </c:pt>
                <c:pt idx="2">
                  <c:v>0.26480291846680371</c:v>
                </c:pt>
                <c:pt idx="3">
                  <c:v>4.305890034934623E-2</c:v>
                </c:pt>
                <c:pt idx="4">
                  <c:v>3.6924054021005848E-2</c:v>
                </c:pt>
                <c:pt idx="5">
                  <c:v>3.6607572661253807E-2</c:v>
                </c:pt>
                <c:pt idx="6">
                  <c:v>4.1300733182857652E-2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244192"/>
        <c:axId val="636259872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0.29587355701055862</c:v>
                </c:pt>
                <c:pt idx="2">
                  <c:v>0.6852745752689684</c:v>
                </c:pt>
                <c:pt idx="3">
                  <c:v>0.41624134008674463</c:v>
                </c:pt>
                <c:pt idx="4">
                  <c:v>0.32436963811428554</c:v>
                </c:pt>
                <c:pt idx="5">
                  <c:v>0.3082029087272451</c:v>
                </c:pt>
                <c:pt idx="6">
                  <c:v>0.30597018106987073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60264"/>
        <c:axId val="636258304"/>
      </c:lineChart>
      <c:catAx>
        <c:axId val="6362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9872"/>
        <c:crosses val="autoZero"/>
        <c:auto val="1"/>
        <c:lblAlgn val="ctr"/>
        <c:lblOffset val="100"/>
        <c:noMultiLvlLbl val="0"/>
      </c:catAx>
      <c:valAx>
        <c:axId val="6362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44192"/>
        <c:crosses val="autoZero"/>
        <c:crossBetween val="between"/>
      </c:valAx>
      <c:valAx>
        <c:axId val="6362583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0264"/>
        <c:crosses val="max"/>
        <c:crossBetween val="between"/>
      </c:valAx>
      <c:catAx>
        <c:axId val="636260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25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0.22123933486179406</c:v>
                </c:pt>
                <c:pt idx="3">
                  <c:v>0.1692495007441806</c:v>
                </c:pt>
                <c:pt idx="4">
                  <c:v>0.16962517354681245</c:v>
                </c:pt>
                <c:pt idx="5">
                  <c:v>0.1582484468705613</c:v>
                </c:pt>
                <c:pt idx="6">
                  <c:v>0.15793764377202257</c:v>
                </c:pt>
                <c:pt idx="7">
                  <c:v>0.15788598817030985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0.10978175284982811</c:v>
                </c:pt>
                <c:pt idx="3">
                  <c:v>0.10173466052868849</c:v>
                </c:pt>
                <c:pt idx="4">
                  <c:v>9.9789326779111842E-2</c:v>
                </c:pt>
                <c:pt idx="5">
                  <c:v>9.4206536848561409E-2</c:v>
                </c:pt>
                <c:pt idx="6">
                  <c:v>9.418293480154187E-2</c:v>
                </c:pt>
                <c:pt idx="7">
                  <c:v>9.428025616173262E-2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0.10893365281254985</c:v>
                </c:pt>
                <c:pt idx="3">
                  <c:v>7.729830559389593E-2</c:v>
                </c:pt>
                <c:pt idx="4">
                  <c:v>7.5374276709858981E-2</c:v>
                </c:pt>
                <c:pt idx="5">
                  <c:v>7.1900402306276243E-2</c:v>
                </c:pt>
                <c:pt idx="6">
                  <c:v>7.1600715259662828E-2</c:v>
                </c:pt>
                <c:pt idx="7">
                  <c:v>7.174723299770476E-2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0.11304012748387822</c:v>
                </c:pt>
                <c:pt idx="3">
                  <c:v>0.13896593094270784</c:v>
                </c:pt>
                <c:pt idx="4">
                  <c:v>0.1412489633302545</c:v>
                </c:pt>
                <c:pt idx="5">
                  <c:v>0.13722225203078817</c:v>
                </c:pt>
                <c:pt idx="6">
                  <c:v>0.13486887652360932</c:v>
                </c:pt>
                <c:pt idx="7">
                  <c:v>0.13534457058372193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8.7207301681370253E-2</c:v>
                </c:pt>
                <c:pt idx="3">
                  <c:v>0.28859813048129979</c:v>
                </c:pt>
                <c:pt idx="4">
                  <c:v>0.28021325178110817</c:v>
                </c:pt>
                <c:pt idx="5">
                  <c:v>0.29993659113137527</c:v>
                </c:pt>
                <c:pt idx="6">
                  <c:v>0.29951071989927852</c:v>
                </c:pt>
                <c:pt idx="7">
                  <c:v>0.30369740421369285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0.1259951476533494</c:v>
                </c:pt>
                <c:pt idx="3">
                  <c:v>0.16038408987537747</c:v>
                </c:pt>
                <c:pt idx="4">
                  <c:v>0.16940561864818965</c:v>
                </c:pt>
                <c:pt idx="5">
                  <c:v>0.17509601573157571</c:v>
                </c:pt>
                <c:pt idx="6">
                  <c:v>0.17789754562189078</c:v>
                </c:pt>
                <c:pt idx="7">
                  <c:v>0.17381326363307298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0.23380268265723014</c:v>
                </c:pt>
                <c:pt idx="3">
                  <c:v>6.3769381833849906E-2</c:v>
                </c:pt>
                <c:pt idx="4">
                  <c:v>6.4343389204664411E-2</c:v>
                </c:pt>
                <c:pt idx="5">
                  <c:v>6.3389755080861837E-2</c:v>
                </c:pt>
                <c:pt idx="6">
                  <c:v>6.4001564121994176E-2</c:v>
                </c:pt>
                <c:pt idx="7">
                  <c:v>6.3231284239764929E-2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251640"/>
        <c:axId val="636263008"/>
      </c:barChart>
      <c:catAx>
        <c:axId val="6362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63008"/>
        <c:crosses val="autoZero"/>
        <c:auto val="1"/>
        <c:lblAlgn val="ctr"/>
        <c:lblOffset val="100"/>
        <c:noMultiLvlLbl val="0"/>
      </c:catAx>
      <c:valAx>
        <c:axId val="636263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42578125" bestFit="1" customWidth="1" collapsed="1"/>
    <col min="3" max="7" width="10.28515625" style="22" bestFit="1" customWidth="1" collapsed="1"/>
    <col min="8" max="11" width="10.140625" style="22" bestFit="1" customWidth="1" collapsed="1"/>
    <col min="12" max="12" width="11.140625" style="22" bestFit="1" customWidth="1" collapsed="1"/>
  </cols>
  <sheetData>
    <row r="2" spans="2:12" ht="20.100000000000001" customHeight="1" thickBot="1" x14ac:dyDescent="0.3">
      <c r="B2" s="86" t="s">
        <v>0</v>
      </c>
      <c r="C2" s="87" t="s">
        <v>54</v>
      </c>
      <c r="D2" s="87" t="s">
        <v>55</v>
      </c>
      <c r="E2" s="87" t="s">
        <v>56</v>
      </c>
      <c r="F2" s="87" t="s">
        <v>57</v>
      </c>
      <c r="G2" s="87" t="s">
        <v>58</v>
      </c>
      <c r="H2" s="87" t="s">
        <v>59</v>
      </c>
      <c r="I2" s="87" t="s">
        <v>29</v>
      </c>
      <c r="J2" s="87" t="s">
        <v>30</v>
      </c>
      <c r="K2" s="87" t="s">
        <v>31</v>
      </c>
      <c r="L2" s="88" t="s">
        <v>60</v>
      </c>
    </row>
    <row r="3" spans="2:12" ht="20.100000000000001" customHeight="1" thickTop="1" x14ac:dyDescent="0.25">
      <c r="B3" s="89" t="s">
        <v>61</v>
      </c>
      <c r="C3" s="90">
        <v>13518.3894</v>
      </c>
      <c r="D3" s="90">
        <v>13834.513000000001</v>
      </c>
      <c r="E3" s="90">
        <v>33084.871093549998</v>
      </c>
      <c r="F3" s="90">
        <v>32751.374859030006</v>
      </c>
      <c r="G3" s="90">
        <v>36387.699315770005</v>
      </c>
      <c r="H3" s="90">
        <v>41449.471700660004</v>
      </c>
      <c r="I3" s="90">
        <v>43150.517982009995</v>
      </c>
      <c r="J3" s="90">
        <v>44649.047839799998</v>
      </c>
      <c r="K3" s="90">
        <v>50527.477233159982</v>
      </c>
      <c r="L3" s="91">
        <f>SUM(C3:K3)</f>
        <v>309353.36242398003</v>
      </c>
    </row>
    <row r="4" spans="2:12" ht="20.100000000000001" customHeight="1" x14ac:dyDescent="0.25">
      <c r="B4" s="89" t="s">
        <v>62</v>
      </c>
      <c r="C4" s="90">
        <v>13518.3894</v>
      </c>
      <c r="D4" s="90">
        <v>13834.513000000001</v>
      </c>
      <c r="E4" s="90">
        <v>34572.543100000003</v>
      </c>
      <c r="F4" s="90">
        <v>31029.569199999998</v>
      </c>
      <c r="G4" s="90">
        <v>29097.259900000001</v>
      </c>
      <c r="H4" s="90">
        <v>42200</v>
      </c>
      <c r="I4" s="90">
        <f>'Projection Summary'!C6</f>
        <v>30013.258000000009</v>
      </c>
      <c r="J4" s="90">
        <f>'Projection Summary'!D6</f>
        <v>31855.821000000033</v>
      </c>
      <c r="K4" s="90">
        <f>'Projection Summary'!E6</f>
        <v>49057.18100000007</v>
      </c>
      <c r="L4" s="91">
        <f>SUM(C4:K4)</f>
        <v>275178.53460000013</v>
      </c>
    </row>
    <row r="5" spans="2:12" x14ac:dyDescent="0.25">
      <c r="C5" s="92">
        <f>C4/C3</f>
        <v>1</v>
      </c>
      <c r="D5" s="92">
        <f t="shared" ref="D5:L5" si="0">D4/D3</f>
        <v>1</v>
      </c>
      <c r="E5" s="92">
        <f t="shared" si="0"/>
        <v>1.0449653257600278</v>
      </c>
      <c r="F5" s="92">
        <f t="shared" si="0"/>
        <v>0.94742798839923259</v>
      </c>
      <c r="G5" s="92">
        <f t="shared" si="0"/>
        <v>0.79964549688882325</v>
      </c>
      <c r="H5" s="92">
        <f t="shared" si="0"/>
        <v>1.0181070655076176</v>
      </c>
      <c r="I5" s="92">
        <f>I4/I3</f>
        <v>0.69554803519422226</v>
      </c>
      <c r="J5" s="92">
        <f t="shared" si="0"/>
        <v>0.71347145216395569</v>
      </c>
      <c r="K5" s="92">
        <f t="shared" si="0"/>
        <v>0.97090105594674359</v>
      </c>
      <c r="L5" s="92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0"/>
  <sheetViews>
    <sheetView showGridLines="0" tabSelected="1" zoomScale="85" zoomScaleNormal="85" workbookViewId="0">
      <pane xSplit="14" ySplit="6" topLeftCell="V7" activePane="bottomRight" state="frozen"/>
      <selection pane="topRight" activeCell="N1" sqref="N1"/>
      <selection pane="bottomLeft" activeCell="A4" sqref="A4"/>
      <selection pane="bottomRight" activeCell="A10" sqref="A10"/>
    </sheetView>
  </sheetViews>
  <sheetFormatPr defaultColWidth="9.140625" defaultRowHeight="15" x14ac:dyDescent="0.25"/>
  <cols>
    <col min="1" max="1" width="51.28515625" style="4" bestFit="1" customWidth="1" collapsed="1"/>
    <col min="2" max="2" width="29" bestFit="1" customWidth="1" collapsed="1"/>
    <col min="3" max="3" width="7" hidden="1" bestFit="1" customWidth="1" collapsed="1"/>
    <col min="4" max="4" width="7.140625" hidden="1" bestFit="1" customWidth="1" collapsed="1"/>
    <col min="5" max="5" width="7.5703125" hidden="1" bestFit="1" customWidth="1" collapsed="1"/>
    <col min="6" max="6" width="7.28515625" hidden="1" bestFit="1" customWidth="1" collapsed="1"/>
    <col min="7" max="7" width="7.85546875" hidden="1" bestFit="1" customWidth="1" collapsed="1"/>
    <col min="8" max="9" width="7" hidden="1" bestFit="1" customWidth="1" collapsed="1"/>
    <col min="10" max="10" width="7.42578125" hidden="1" bestFit="1" customWidth="1" collapsed="1"/>
    <col min="11" max="11" width="7.28515625" hidden="1" bestFit="1" customWidth="1" collapsed="1"/>
    <col min="12" max="12" width="7" hidden="1" bestFit="1" customWidth="1" collapsed="1"/>
    <col min="13" max="13" width="7.42578125" hidden="1" bestFit="1" customWidth="1" collapsed="1"/>
    <col min="14" max="14" width="7.28515625" style="36" hidden="1" bestFit="1" customWidth="1" collapsed="1"/>
    <col min="15" max="18" width="7.7109375" bestFit="1" customWidth="1" collapsed="1"/>
    <col min="19" max="19" width="7.85546875" bestFit="1" customWidth="1" collapsed="1"/>
    <col min="20" max="25" width="7.7109375" bestFit="1" customWidth="1" collapsed="1"/>
    <col min="26" max="26" width="7.7109375" style="36" bestFit="1" customWidth="1" collapsed="1"/>
    <col min="27" max="30" width="7.7109375" style="4" bestFit="1" customWidth="1" collapsed="1"/>
    <col min="31" max="31" width="7.85546875" style="4" bestFit="1" customWidth="1" collapsed="1"/>
    <col min="32" max="37" width="7.7109375" style="4" bestFit="1" customWidth="1" collapsed="1"/>
    <col min="38" max="38" width="7.7109375" style="108" bestFit="1" customWidth="1" collapsed="1"/>
    <col min="39" max="42" width="7.7109375" style="4" bestFit="1" customWidth="1" collapsed="1"/>
    <col min="43" max="43" width="7.85546875" style="4" bestFit="1" customWidth="1" collapsed="1"/>
    <col min="44" max="49" width="7.7109375" style="4" bestFit="1" customWidth="1" collapsed="1"/>
    <col min="50" max="50" width="7.7109375" style="108" bestFit="1" customWidth="1" collapsed="1"/>
    <col min="51" max="54" width="7.7109375" style="4" bestFit="1" customWidth="1" collapsed="1"/>
    <col min="55" max="55" width="7.85546875" style="4" bestFit="1" customWidth="1" collapsed="1"/>
    <col min="56" max="61" width="7.7109375" style="4" bestFit="1" customWidth="1" collapsed="1"/>
    <col min="62" max="62" width="7.7109375" style="108" bestFit="1" customWidth="1" collapsed="1"/>
    <col min="63" max="66" width="7.7109375" style="4" bestFit="1" customWidth="1" collapsed="1"/>
    <col min="67" max="67" width="7.85546875" style="4" bestFit="1" customWidth="1" collapsed="1"/>
    <col min="68" max="73" width="7.7109375" style="4" bestFit="1" customWidth="1" collapsed="1"/>
    <col min="74" max="74" width="7.7109375" style="108" bestFit="1" customWidth="1" collapsed="1"/>
    <col min="75" max="76" width="7.7109375" style="4" bestFit="1" customWidth="1" collapsed="1"/>
    <col min="77" max="77" width="8.140625" style="4" bestFit="1" customWidth="1" collapsed="1"/>
    <col min="78" max="78" width="7.7109375" style="4" bestFit="1" customWidth="1" collapsed="1"/>
    <col min="79" max="79" width="7.85546875" style="4" bestFit="1" customWidth="1" collapsed="1"/>
    <col min="80" max="85" width="7.7109375" style="4" bestFit="1" customWidth="1" collapsed="1"/>
    <col min="86" max="86" width="7.7109375" style="108" bestFit="1" customWidth="1" collapsed="1"/>
    <col min="87" max="88" width="7.7109375" style="4" bestFit="1" customWidth="1" collapsed="1"/>
    <col min="89" max="92" width="8.140625" style="4" bestFit="1" customWidth="1" collapsed="1"/>
    <col min="93" max="94" width="7.7109375" style="4" bestFit="1" customWidth="1" collapsed="1"/>
    <col min="95" max="95" width="8.140625" style="4" bestFit="1" customWidth="1" collapsed="1"/>
    <col min="96" max="97" width="7.7109375" style="4" bestFit="1" customWidth="1" collapsed="1"/>
    <col min="98" max="98" width="7.7109375" style="108" bestFit="1" customWidth="1" collapsed="1"/>
    <col min="99" max="16384" width="9.140625" style="4" collapsed="1"/>
  </cols>
  <sheetData>
    <row r="1" spans="1:98" s="364" customFormat="1" x14ac:dyDescent="0.25"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6">
        <v>201601</v>
      </c>
      <c r="P1" s="366">
        <v>201602</v>
      </c>
      <c r="Q1" s="366">
        <v>201603</v>
      </c>
      <c r="R1" s="366">
        <v>201604</v>
      </c>
      <c r="S1" s="366">
        <v>201605</v>
      </c>
      <c r="T1" s="366">
        <v>201606</v>
      </c>
      <c r="U1" s="366">
        <v>201607</v>
      </c>
      <c r="V1" s="366">
        <v>201608</v>
      </c>
      <c r="W1" s="366">
        <v>201609</v>
      </c>
      <c r="X1" s="366">
        <v>201610</v>
      </c>
      <c r="Y1" s="366">
        <v>201611</v>
      </c>
      <c r="Z1" s="366">
        <v>201612</v>
      </c>
      <c r="AA1" s="366">
        <v>201701</v>
      </c>
      <c r="AB1" s="366">
        <v>201702</v>
      </c>
      <c r="AC1" s="366">
        <v>201703</v>
      </c>
      <c r="AD1" s="366">
        <v>201704</v>
      </c>
      <c r="AE1" s="366">
        <v>201705</v>
      </c>
      <c r="AF1" s="366">
        <v>201706</v>
      </c>
      <c r="AG1" s="366">
        <v>201707</v>
      </c>
      <c r="AH1" s="366">
        <v>201708</v>
      </c>
      <c r="AI1" s="366">
        <v>201709</v>
      </c>
      <c r="AJ1" s="366">
        <v>201710</v>
      </c>
      <c r="AK1" s="366">
        <v>201711</v>
      </c>
      <c r="AL1" s="366">
        <v>201712</v>
      </c>
      <c r="AM1" s="366">
        <v>201801</v>
      </c>
      <c r="AN1" s="366">
        <v>201802</v>
      </c>
      <c r="AO1" s="366">
        <v>201803</v>
      </c>
      <c r="AP1" s="366">
        <v>201804</v>
      </c>
      <c r="AQ1" s="366">
        <v>201805</v>
      </c>
      <c r="AR1" s="366">
        <v>201806</v>
      </c>
      <c r="AS1" s="366">
        <v>201807</v>
      </c>
      <c r="AT1" s="366">
        <v>201808</v>
      </c>
      <c r="AU1" s="366">
        <v>201809</v>
      </c>
      <c r="AV1" s="366">
        <v>201810</v>
      </c>
      <c r="AW1" s="366">
        <v>201811</v>
      </c>
      <c r="AX1" s="366">
        <v>201812</v>
      </c>
      <c r="AY1" s="366">
        <v>201901</v>
      </c>
      <c r="AZ1" s="366">
        <v>201902</v>
      </c>
      <c r="BA1" s="366">
        <v>201903</v>
      </c>
      <c r="BB1" s="366">
        <v>201904</v>
      </c>
      <c r="BC1" s="366">
        <v>201905</v>
      </c>
      <c r="BD1" s="366">
        <v>201906</v>
      </c>
      <c r="BE1" s="366">
        <v>201907</v>
      </c>
      <c r="BF1" s="366">
        <v>201908</v>
      </c>
      <c r="BG1" s="366">
        <v>201909</v>
      </c>
      <c r="BH1" s="366">
        <v>201910</v>
      </c>
      <c r="BI1" s="366">
        <v>201911</v>
      </c>
      <c r="BJ1" s="366">
        <v>201912</v>
      </c>
      <c r="BK1" s="366">
        <v>202001</v>
      </c>
      <c r="BL1" s="366">
        <v>202002</v>
      </c>
      <c r="BM1" s="366">
        <v>202003</v>
      </c>
      <c r="BN1" s="366">
        <v>202004</v>
      </c>
      <c r="BO1" s="366">
        <v>202005</v>
      </c>
      <c r="BP1" s="366">
        <v>202006</v>
      </c>
      <c r="BQ1" s="366">
        <v>202007</v>
      </c>
      <c r="BR1" s="366">
        <v>202008</v>
      </c>
      <c r="BS1" s="366">
        <v>202009</v>
      </c>
      <c r="BT1" s="366">
        <v>202010</v>
      </c>
      <c r="BU1" s="366">
        <v>202011</v>
      </c>
      <c r="BV1" s="366">
        <v>202012</v>
      </c>
      <c r="BW1" s="366">
        <v>202101</v>
      </c>
      <c r="BX1" s="366">
        <v>202102</v>
      </c>
      <c r="BY1" s="366">
        <v>202103</v>
      </c>
      <c r="BZ1" s="366">
        <v>202104</v>
      </c>
      <c r="CA1" s="366">
        <v>202105</v>
      </c>
      <c r="CB1" s="366">
        <v>202106</v>
      </c>
      <c r="CC1" s="366">
        <v>202107</v>
      </c>
      <c r="CD1" s="366">
        <v>202108</v>
      </c>
      <c r="CE1" s="366">
        <v>202109</v>
      </c>
      <c r="CF1" s="366">
        <v>202110</v>
      </c>
      <c r="CG1" s="366">
        <v>202111</v>
      </c>
      <c r="CH1" s="366">
        <v>202112</v>
      </c>
      <c r="CI1" s="366">
        <v>202201</v>
      </c>
      <c r="CJ1" s="366">
        <v>202202</v>
      </c>
      <c r="CK1" s="366">
        <v>202203</v>
      </c>
      <c r="CL1" s="366">
        <v>202204</v>
      </c>
      <c r="CM1" s="366">
        <v>202205</v>
      </c>
      <c r="CN1" s="366">
        <v>202206</v>
      </c>
      <c r="CO1" s="366">
        <v>202207</v>
      </c>
      <c r="CP1" s="366">
        <v>202208</v>
      </c>
      <c r="CQ1" s="366">
        <v>202209</v>
      </c>
      <c r="CR1" s="366">
        <v>202210</v>
      </c>
      <c r="CS1" s="366">
        <v>202211</v>
      </c>
      <c r="CT1" s="366">
        <v>202212</v>
      </c>
    </row>
    <row r="3" spans="1:98" s="249" customFormat="1" ht="15.75" x14ac:dyDescent="0.25">
      <c r="B3" s="249" t="s">
        <v>114</v>
      </c>
      <c r="N3" s="250"/>
      <c r="V3" s="249">
        <v>4</v>
      </c>
      <c r="W3" s="249">
        <v>1</v>
      </c>
      <c r="X3" s="249">
        <v>1</v>
      </c>
      <c r="Y3" s="249">
        <v>1</v>
      </c>
      <c r="Z3" s="250">
        <v>1</v>
      </c>
      <c r="AA3" s="249">
        <v>0</v>
      </c>
      <c r="AB3" s="249">
        <v>0</v>
      </c>
      <c r="AC3" s="249">
        <v>2</v>
      </c>
      <c r="AD3" s="249">
        <v>1</v>
      </c>
      <c r="AE3" s="249">
        <v>2</v>
      </c>
      <c r="AF3" s="249">
        <v>2</v>
      </c>
      <c r="AG3" s="249">
        <v>1</v>
      </c>
      <c r="AH3" s="249">
        <v>1</v>
      </c>
      <c r="AI3" s="249">
        <v>2</v>
      </c>
      <c r="AJ3" s="249">
        <v>1</v>
      </c>
      <c r="AK3" s="249">
        <v>1</v>
      </c>
      <c r="AL3" s="250">
        <v>1</v>
      </c>
      <c r="AM3" s="249">
        <v>0</v>
      </c>
      <c r="AN3" s="249">
        <v>0</v>
      </c>
      <c r="AO3" s="249">
        <v>2</v>
      </c>
      <c r="AP3" s="249">
        <v>1</v>
      </c>
      <c r="AQ3" s="249">
        <v>2</v>
      </c>
      <c r="AR3" s="249">
        <v>2</v>
      </c>
      <c r="AS3" s="249">
        <v>1</v>
      </c>
      <c r="AT3" s="249">
        <v>1</v>
      </c>
      <c r="AU3" s="249">
        <v>2</v>
      </c>
      <c r="AV3" s="249">
        <v>1</v>
      </c>
      <c r="AW3" s="249">
        <v>1</v>
      </c>
      <c r="AX3" s="250">
        <v>1</v>
      </c>
      <c r="AY3" s="249">
        <v>0</v>
      </c>
      <c r="AZ3" s="249">
        <v>0</v>
      </c>
      <c r="BA3" s="249">
        <v>1</v>
      </c>
      <c r="BB3" s="249">
        <v>1</v>
      </c>
      <c r="BC3" s="249">
        <v>1</v>
      </c>
      <c r="BD3" s="249">
        <v>1</v>
      </c>
      <c r="BE3" s="249">
        <v>1</v>
      </c>
      <c r="BF3" s="249">
        <v>1</v>
      </c>
      <c r="BG3" s="249">
        <v>1</v>
      </c>
      <c r="BH3" s="249">
        <v>1</v>
      </c>
      <c r="BJ3" s="250"/>
      <c r="BM3" s="249">
        <v>1</v>
      </c>
      <c r="BP3" s="249">
        <v>1</v>
      </c>
      <c r="BS3" s="249">
        <v>1</v>
      </c>
      <c r="BV3" s="250"/>
      <c r="BY3" s="249">
        <v>1</v>
      </c>
      <c r="CB3" s="249">
        <v>1</v>
      </c>
      <c r="CE3" s="249">
        <v>1</v>
      </c>
      <c r="CH3" s="250"/>
      <c r="CK3" s="249">
        <v>1</v>
      </c>
      <c r="CN3" s="249">
        <v>1</v>
      </c>
      <c r="CQ3" s="249">
        <v>1</v>
      </c>
      <c r="CT3" s="250"/>
    </row>
    <row r="4" spans="1:98" s="249" customFormat="1" ht="15.75" x14ac:dyDescent="0.25">
      <c r="B4" s="249" t="s">
        <v>115</v>
      </c>
      <c r="N4" s="250"/>
      <c r="V4" s="249">
        <f>V3</f>
        <v>4</v>
      </c>
      <c r="W4" s="249">
        <f>V4+W3</f>
        <v>5</v>
      </c>
      <c r="X4" s="249">
        <f t="shared" ref="X4:CI4" si="0">W4+X3</f>
        <v>6</v>
      </c>
      <c r="Y4" s="249">
        <f t="shared" si="0"/>
        <v>7</v>
      </c>
      <c r="Z4" s="250">
        <f t="shared" si="0"/>
        <v>8</v>
      </c>
      <c r="AA4" s="249">
        <f t="shared" si="0"/>
        <v>8</v>
      </c>
      <c r="AB4" s="249">
        <f t="shared" si="0"/>
        <v>8</v>
      </c>
      <c r="AC4" s="249">
        <f t="shared" si="0"/>
        <v>10</v>
      </c>
      <c r="AD4" s="249">
        <f t="shared" si="0"/>
        <v>11</v>
      </c>
      <c r="AE4" s="249">
        <f t="shared" si="0"/>
        <v>13</v>
      </c>
      <c r="AF4" s="249">
        <f t="shared" si="0"/>
        <v>15</v>
      </c>
      <c r="AG4" s="249">
        <f t="shared" si="0"/>
        <v>16</v>
      </c>
      <c r="AH4" s="249">
        <f t="shared" si="0"/>
        <v>17</v>
      </c>
      <c r="AI4" s="249">
        <f t="shared" si="0"/>
        <v>19</v>
      </c>
      <c r="AJ4" s="249">
        <f t="shared" si="0"/>
        <v>20</v>
      </c>
      <c r="AK4" s="249">
        <f t="shared" si="0"/>
        <v>21</v>
      </c>
      <c r="AL4" s="250">
        <f t="shared" si="0"/>
        <v>22</v>
      </c>
      <c r="AM4" s="249">
        <f t="shared" si="0"/>
        <v>22</v>
      </c>
      <c r="AN4" s="249">
        <f t="shared" si="0"/>
        <v>22</v>
      </c>
      <c r="AO4" s="249">
        <f t="shared" si="0"/>
        <v>24</v>
      </c>
      <c r="AP4" s="249">
        <f t="shared" si="0"/>
        <v>25</v>
      </c>
      <c r="AQ4" s="249">
        <f t="shared" si="0"/>
        <v>27</v>
      </c>
      <c r="AR4" s="249">
        <f t="shared" si="0"/>
        <v>29</v>
      </c>
      <c r="AS4" s="249">
        <f t="shared" si="0"/>
        <v>30</v>
      </c>
      <c r="AT4" s="249">
        <f t="shared" si="0"/>
        <v>31</v>
      </c>
      <c r="AU4" s="249">
        <f t="shared" si="0"/>
        <v>33</v>
      </c>
      <c r="AV4" s="249">
        <f t="shared" si="0"/>
        <v>34</v>
      </c>
      <c r="AW4" s="249">
        <f t="shared" si="0"/>
        <v>35</v>
      </c>
      <c r="AX4" s="250">
        <f t="shared" si="0"/>
        <v>36</v>
      </c>
      <c r="AY4" s="249">
        <f t="shared" si="0"/>
        <v>36</v>
      </c>
      <c r="AZ4" s="249">
        <f t="shared" si="0"/>
        <v>36</v>
      </c>
      <c r="BA4" s="249">
        <f t="shared" si="0"/>
        <v>37</v>
      </c>
      <c r="BB4" s="249">
        <f t="shared" si="0"/>
        <v>38</v>
      </c>
      <c r="BC4" s="249">
        <f t="shared" si="0"/>
        <v>39</v>
      </c>
      <c r="BD4" s="249">
        <f t="shared" si="0"/>
        <v>40</v>
      </c>
      <c r="BE4" s="249">
        <f t="shared" si="0"/>
        <v>41</v>
      </c>
      <c r="BF4" s="249">
        <f t="shared" si="0"/>
        <v>42</v>
      </c>
      <c r="BG4" s="249">
        <f t="shared" si="0"/>
        <v>43</v>
      </c>
      <c r="BH4" s="249">
        <f t="shared" si="0"/>
        <v>44</v>
      </c>
      <c r="BI4" s="249">
        <f t="shared" si="0"/>
        <v>44</v>
      </c>
      <c r="BJ4" s="250">
        <f t="shared" si="0"/>
        <v>44</v>
      </c>
      <c r="BK4" s="249">
        <f t="shared" si="0"/>
        <v>44</v>
      </c>
      <c r="BL4" s="249">
        <f t="shared" si="0"/>
        <v>44</v>
      </c>
      <c r="BM4" s="249">
        <f t="shared" si="0"/>
        <v>45</v>
      </c>
      <c r="BN4" s="249">
        <f t="shared" si="0"/>
        <v>45</v>
      </c>
      <c r="BO4" s="249">
        <f t="shared" si="0"/>
        <v>45</v>
      </c>
      <c r="BP4" s="249">
        <f t="shared" si="0"/>
        <v>46</v>
      </c>
      <c r="BQ4" s="249">
        <f t="shared" si="0"/>
        <v>46</v>
      </c>
      <c r="BR4" s="249">
        <f t="shared" si="0"/>
        <v>46</v>
      </c>
      <c r="BS4" s="249">
        <f t="shared" si="0"/>
        <v>47</v>
      </c>
      <c r="BT4" s="249">
        <f t="shared" si="0"/>
        <v>47</v>
      </c>
      <c r="BU4" s="249">
        <f t="shared" si="0"/>
        <v>47</v>
      </c>
      <c r="BV4" s="250">
        <f t="shared" si="0"/>
        <v>47</v>
      </c>
      <c r="BW4" s="249">
        <f t="shared" si="0"/>
        <v>47</v>
      </c>
      <c r="BX4" s="249">
        <f t="shared" si="0"/>
        <v>47</v>
      </c>
      <c r="BY4" s="249">
        <f t="shared" si="0"/>
        <v>48</v>
      </c>
      <c r="BZ4" s="249">
        <f t="shared" si="0"/>
        <v>48</v>
      </c>
      <c r="CA4" s="249">
        <f t="shared" si="0"/>
        <v>48</v>
      </c>
      <c r="CB4" s="249">
        <f t="shared" si="0"/>
        <v>49</v>
      </c>
      <c r="CC4" s="249">
        <f t="shared" si="0"/>
        <v>49</v>
      </c>
      <c r="CD4" s="249">
        <f t="shared" si="0"/>
        <v>49</v>
      </c>
      <c r="CE4" s="249">
        <f t="shared" si="0"/>
        <v>50</v>
      </c>
      <c r="CF4" s="249">
        <f t="shared" si="0"/>
        <v>50</v>
      </c>
      <c r="CG4" s="249">
        <f t="shared" si="0"/>
        <v>50</v>
      </c>
      <c r="CH4" s="250">
        <f t="shared" si="0"/>
        <v>50</v>
      </c>
      <c r="CI4" s="249">
        <f t="shared" si="0"/>
        <v>50</v>
      </c>
      <c r="CJ4" s="249">
        <f t="shared" ref="CJ4:CT4" si="1">CI4+CJ3</f>
        <v>50</v>
      </c>
      <c r="CK4" s="249">
        <f t="shared" si="1"/>
        <v>51</v>
      </c>
      <c r="CL4" s="249">
        <f t="shared" si="1"/>
        <v>51</v>
      </c>
      <c r="CM4" s="249">
        <f t="shared" si="1"/>
        <v>51</v>
      </c>
      <c r="CN4" s="249">
        <f t="shared" si="1"/>
        <v>52</v>
      </c>
      <c r="CO4" s="249">
        <f t="shared" si="1"/>
        <v>52</v>
      </c>
      <c r="CP4" s="249">
        <f t="shared" si="1"/>
        <v>52</v>
      </c>
      <c r="CQ4" s="249">
        <f t="shared" si="1"/>
        <v>53</v>
      </c>
      <c r="CR4" s="249">
        <f t="shared" si="1"/>
        <v>53</v>
      </c>
      <c r="CS4" s="249">
        <f t="shared" si="1"/>
        <v>53</v>
      </c>
      <c r="CT4" s="250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44">
        <v>42370</v>
      </c>
      <c r="P6" s="144">
        <v>42401</v>
      </c>
      <c r="Q6" s="144">
        <v>42430</v>
      </c>
      <c r="R6" s="144">
        <v>42461</v>
      </c>
      <c r="S6" s="144">
        <v>42491</v>
      </c>
      <c r="T6" s="144">
        <v>42522</v>
      </c>
      <c r="U6" s="144">
        <v>42552</v>
      </c>
      <c r="V6" s="144">
        <v>42583</v>
      </c>
      <c r="W6" s="14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 t="shared" si="3"/>
        <v>1180</v>
      </c>
      <c r="AI7" s="15">
        <f t="shared" si="3"/>
        <v>1248.8485000000001</v>
      </c>
      <c r="AJ7" s="15">
        <f t="shared" si="3"/>
        <v>1323.922515</v>
      </c>
      <c r="AK7" s="15">
        <f t="shared" si="3"/>
        <v>1336.338450625</v>
      </c>
      <c r="AL7" s="96">
        <f t="shared" si="3"/>
        <v>1404.41811771875</v>
      </c>
      <c r="AM7" s="15">
        <f t="shared" si="3"/>
        <v>1474.9736568839623</v>
      </c>
      <c r="AN7" s="15">
        <f t="shared" si="3"/>
        <v>1351.6311121078973</v>
      </c>
      <c r="AO7" s="15">
        <f t="shared" si="3"/>
        <v>1408.0557526829682</v>
      </c>
      <c r="AP7" s="15">
        <f t="shared" si="3"/>
        <v>1491.2212816826407</v>
      </c>
      <c r="AQ7" s="15">
        <f t="shared" si="3"/>
        <v>1427.6458878761409</v>
      </c>
      <c r="AR7" s="15">
        <f t="shared" si="3"/>
        <v>1495.9428190681499</v>
      </c>
      <c r="AS7" s="15">
        <f t="shared" si="3"/>
        <v>1565.8570707035192</v>
      </c>
      <c r="AT7" s="15">
        <f t="shared" si="3"/>
        <v>1486.0293199071029</v>
      </c>
      <c r="AU7" s="15">
        <f t="shared" si="3"/>
        <v>1559.1389106587048</v>
      </c>
      <c r="AV7" s="15">
        <f t="shared" si="3"/>
        <v>1634.2042526374898</v>
      </c>
      <c r="AW7" s="15">
        <f t="shared" si="3"/>
        <v>1554.2249539961831</v>
      </c>
      <c r="AX7" s="96">
        <f t="shared" si="3"/>
        <v>1632.1103486944016</v>
      </c>
      <c r="AY7" s="15">
        <f t="shared" si="3"/>
        <v>1712.3971024823418</v>
      </c>
      <c r="AZ7" s="15">
        <f t="shared" si="3"/>
        <v>1658.0679736393759</v>
      </c>
      <c r="BA7" s="15">
        <f t="shared" si="3"/>
        <v>1718.71300591059</v>
      </c>
      <c r="BB7" s="15">
        <f t="shared" si="3"/>
        <v>1800.5775149356007</v>
      </c>
      <c r="BC7" s="15">
        <f t="shared" si="3"/>
        <v>1744.585704307392</v>
      </c>
      <c r="BD7" s="15">
        <f t="shared" si="3"/>
        <v>1806.3427120723607</v>
      </c>
      <c r="BE7" s="15">
        <f t="shared" si="3"/>
        <v>1871.2301677826563</v>
      </c>
      <c r="BF7" s="15">
        <f t="shared" si="3"/>
        <v>1811.1593141585615</v>
      </c>
      <c r="BG7" s="15">
        <f t="shared" si="3"/>
        <v>1882.7029406312502</v>
      </c>
      <c r="BH7" s="15">
        <f t="shared" si="3"/>
        <v>1958.3151490156249</v>
      </c>
      <c r="BI7" s="15">
        <f t="shared" si="3"/>
        <v>1906.8016511319352</v>
      </c>
      <c r="BJ7" s="96">
        <f t="shared" si="3"/>
        <v>1986.8876646168267</v>
      </c>
      <c r="BK7" s="15">
        <f t="shared" si="3"/>
        <v>2068.7719989891498</v>
      </c>
      <c r="BL7" s="15">
        <f t="shared" si="3"/>
        <v>1976.0929638853686</v>
      </c>
      <c r="BM7" s="15">
        <f t="shared" si="3"/>
        <v>2051.9628150007093</v>
      </c>
      <c r="BN7" s="15">
        <f t="shared" si="3"/>
        <v>2129.0024751239162</v>
      </c>
      <c r="BO7" s="15">
        <f t="shared" si="3"/>
        <v>2027.8563363516455</v>
      </c>
      <c r="BP7" s="15">
        <f t="shared" si="3"/>
        <v>2092.6768336845917</v>
      </c>
      <c r="BQ7" s="15">
        <f t="shared" si="3"/>
        <v>2160.6755365863646</v>
      </c>
      <c r="BR7" s="15">
        <f t="shared" si="3"/>
        <v>2057.5313732826057</v>
      </c>
      <c r="BS7" s="15">
        <f t="shared" si="3"/>
        <v>2133.019105586664</v>
      </c>
      <c r="BT7" s="15">
        <f t="shared" si="3"/>
        <v>2212.8262403459444</v>
      </c>
      <c r="BU7" s="15">
        <f t="shared" si="3"/>
        <v>2116.269744777559</v>
      </c>
      <c r="BV7" s="96">
        <f t="shared" si="3"/>
        <v>2199.7547378422814</v>
      </c>
      <c r="BW7" s="15">
        <f t="shared" si="3"/>
        <v>2284.7793501030856</v>
      </c>
      <c r="BX7" s="15">
        <f t="shared" si="3"/>
        <v>2225.0820503687478</v>
      </c>
      <c r="BY7" s="15">
        <f t="shared" si="3"/>
        <v>2312.1673416601484</v>
      </c>
      <c r="BZ7" s="15">
        <f t="shared" si="3"/>
        <v>2399.801059494428</v>
      </c>
      <c r="CA7" s="15">
        <f t="shared" si="3"/>
        <v>2320.4533254600578</v>
      </c>
      <c r="CB7" s="15">
        <f t="shared" si="3"/>
        <v>2392.6850557064049</v>
      </c>
      <c r="CC7" s="15">
        <f t="shared" si="3"/>
        <v>2468.0942941135918</v>
      </c>
      <c r="CD7" s="15">
        <f t="shared" si="3"/>
        <v>2381.3724444614413</v>
      </c>
      <c r="CE7" s="15">
        <f t="shared" si="3"/>
        <v>2464.9064143381211</v>
      </c>
      <c r="CF7" s="15">
        <f t="shared" si="3"/>
        <v>2553.4500445006456</v>
      </c>
      <c r="CG7" s="15">
        <f t="shared" si="3"/>
        <v>2478.4245512918533</v>
      </c>
      <c r="CH7" s="96">
        <f t="shared" si="3"/>
        <v>2571.1689126877054</v>
      </c>
      <c r="CI7" s="15">
        <f t="shared" ref="CI7:CT7" si="4">CH11</f>
        <v>2665.7922788976375</v>
      </c>
      <c r="CJ7" s="15">
        <f t="shared" si="4"/>
        <v>2590.5406729716319</v>
      </c>
      <c r="CK7" s="15">
        <f t="shared" si="4"/>
        <v>2688.2155246105649</v>
      </c>
      <c r="CL7" s="15">
        <f t="shared" si="4"/>
        <v>2786.8152246290551</v>
      </c>
      <c r="CM7" s="15">
        <f t="shared" si="4"/>
        <v>2691.0675117911128</v>
      </c>
      <c r="CN7" s="15">
        <f t="shared" si="4"/>
        <v>2772.3046925653412</v>
      </c>
      <c r="CO7" s="15">
        <f t="shared" si="4"/>
        <v>2857.5229910787775</v>
      </c>
      <c r="CP7" s="15">
        <f t="shared" si="4"/>
        <v>2755.2122671864904</v>
      </c>
      <c r="CQ7" s="15">
        <f t="shared" si="4"/>
        <v>2850.1681048610171</v>
      </c>
      <c r="CR7" s="15">
        <f t="shared" si="4"/>
        <v>2950.9469088927326</v>
      </c>
      <c r="CS7" s="15">
        <f t="shared" si="4"/>
        <v>2862.8870775158457</v>
      </c>
      <c r="CT7" s="96">
        <f t="shared" si="4"/>
        <v>2968.6898358968792</v>
      </c>
    </row>
    <row r="8" spans="1:98" s="220" customFormat="1" x14ac:dyDescent="0.25">
      <c r="A8" s="220" t="s">
        <v>137</v>
      </c>
      <c r="B8" s="220" t="s">
        <v>42</v>
      </c>
      <c r="F8" s="220">
        <v>48</v>
      </c>
      <c r="G8" s="220">
        <v>33</v>
      </c>
      <c r="H8" s="220">
        <v>40</v>
      </c>
      <c r="I8" s="220">
        <v>36</v>
      </c>
      <c r="J8" s="220">
        <v>39</v>
      </c>
      <c r="K8" s="220">
        <v>67</v>
      </c>
      <c r="L8" s="220">
        <v>33</v>
      </c>
      <c r="M8" s="220">
        <v>49</v>
      </c>
      <c r="N8" s="221">
        <v>32</v>
      </c>
      <c r="O8" s="1382">
        <v>8</v>
      </c>
      <c r="P8" s="1383">
        <v>8</v>
      </c>
      <c r="Q8" s="1384">
        <v>31</v>
      </c>
      <c r="R8" s="1385">
        <v>57</v>
      </c>
      <c r="S8" s="1386">
        <v>91</v>
      </c>
      <c r="T8" s="1387">
        <v>136</v>
      </c>
      <c r="U8" s="1388">
        <v>81</v>
      </c>
      <c r="V8" s="1389">
        <v>84</v>
      </c>
      <c r="W8" s="1390">
        <v>151</v>
      </c>
      <c r="X8" s="1391">
        <v>122</v>
      </c>
      <c r="Y8" s="1392">
        <v>149</v>
      </c>
      <c r="Z8" s="1393">
        <v>114</v>
      </c>
      <c r="AA8" s="1394">
        <v>39</v>
      </c>
      <c r="AB8" s="1395">
        <v>74</v>
      </c>
      <c r="AC8" s="1396">
        <v>38</v>
      </c>
      <c r="AD8" s="1397">
        <v>35</v>
      </c>
      <c r="AE8" s="1398">
        <v>36</v>
      </c>
      <c r="AF8" s="1399">
        <v>35</v>
      </c>
      <c r="AG8" s="1400">
        <v>32</v>
      </c>
      <c r="AH8" s="299">
        <v>30</v>
      </c>
      <c r="AI8" s="299">
        <v>30</v>
      </c>
      <c r="AJ8" s="299">
        <v>30</v>
      </c>
      <c r="AK8" s="299">
        <v>20</v>
      </c>
      <c r="AL8" s="300">
        <v>20</v>
      </c>
      <c r="AM8" s="299">
        <v>10</v>
      </c>
      <c r="AN8" s="299">
        <v>10</v>
      </c>
      <c r="AO8" s="301">
        <v>35</v>
      </c>
      <c r="AP8" s="301">
        <v>35</v>
      </c>
      <c r="AQ8" s="301">
        <v>30</v>
      </c>
      <c r="AR8" s="301">
        <v>30</v>
      </c>
      <c r="AS8" s="301">
        <v>30</v>
      </c>
      <c r="AT8" s="301">
        <v>30</v>
      </c>
      <c r="AU8" s="301">
        <v>30</v>
      </c>
      <c r="AV8" s="301">
        <v>30</v>
      </c>
      <c r="AW8" s="301">
        <v>30</v>
      </c>
      <c r="AX8" s="300">
        <v>30</v>
      </c>
      <c r="AY8" s="299">
        <v>10</v>
      </c>
      <c r="AZ8" s="299">
        <v>10</v>
      </c>
      <c r="BA8" s="299">
        <v>30</v>
      </c>
      <c r="BB8" s="299">
        <v>20</v>
      </c>
      <c r="BC8" s="299">
        <v>20</v>
      </c>
      <c r="BD8" s="299">
        <v>20</v>
      </c>
      <c r="BE8" s="299">
        <v>20</v>
      </c>
      <c r="BF8" s="299">
        <v>20</v>
      </c>
      <c r="BG8" s="299">
        <v>20</v>
      </c>
      <c r="BH8" s="299">
        <v>20</v>
      </c>
      <c r="BI8" s="299">
        <v>20</v>
      </c>
      <c r="BJ8" s="300">
        <v>20</v>
      </c>
      <c r="BK8" s="299">
        <v>10</v>
      </c>
      <c r="BL8" s="299">
        <v>10</v>
      </c>
      <c r="BM8" s="299">
        <v>10</v>
      </c>
      <c r="BN8" s="299">
        <v>10</v>
      </c>
      <c r="BO8" s="299">
        <v>10</v>
      </c>
      <c r="BP8" s="299">
        <v>10</v>
      </c>
      <c r="BQ8" s="299">
        <v>10</v>
      </c>
      <c r="BR8" s="299">
        <v>10</v>
      </c>
      <c r="BS8" s="299">
        <v>10</v>
      </c>
      <c r="BT8" s="299">
        <v>10</v>
      </c>
      <c r="BU8" s="299">
        <v>10</v>
      </c>
      <c r="BV8" s="300">
        <v>10</v>
      </c>
      <c r="BW8" s="299">
        <v>10</v>
      </c>
      <c r="BX8" s="299">
        <v>10</v>
      </c>
      <c r="BY8" s="299">
        <v>10</v>
      </c>
      <c r="BZ8" s="299">
        <v>10</v>
      </c>
      <c r="CA8" s="299">
        <v>10</v>
      </c>
      <c r="CB8" s="299">
        <v>10</v>
      </c>
      <c r="CC8" s="299">
        <v>10</v>
      </c>
      <c r="CD8" s="299">
        <v>10</v>
      </c>
      <c r="CE8" s="299">
        <v>10</v>
      </c>
      <c r="CF8" s="299">
        <v>10</v>
      </c>
      <c r="CG8" s="299">
        <v>10</v>
      </c>
      <c r="CH8" s="300">
        <v>10</v>
      </c>
      <c r="CI8" s="299">
        <v>10</v>
      </c>
      <c r="CJ8" s="299">
        <v>10</v>
      </c>
      <c r="CK8" s="299">
        <v>10</v>
      </c>
      <c r="CL8" s="299">
        <v>10</v>
      </c>
      <c r="CM8" s="299">
        <v>10</v>
      </c>
      <c r="CN8" s="299">
        <v>10</v>
      </c>
      <c r="CO8" s="299">
        <v>10</v>
      </c>
      <c r="CP8" s="299">
        <v>10</v>
      </c>
      <c r="CQ8" s="299">
        <v>10</v>
      </c>
      <c r="CR8" s="299">
        <v>10</v>
      </c>
      <c r="CS8" s="299">
        <v>10</v>
      </c>
      <c r="CT8" s="300">
        <v>10</v>
      </c>
    </row>
    <row r="9" spans="1:98" s="15" customFormat="1" x14ac:dyDescent="0.25">
      <c r="A9" s="15" t="s">
        <v>199</v>
      </c>
      <c r="B9" s="15" t="s">
        <v>63</v>
      </c>
      <c r="N9" s="96"/>
      <c r="O9" s="1401">
        <v>25</v>
      </c>
      <c r="P9" s="1402">
        <v>14</v>
      </c>
      <c r="Q9" s="1403">
        <v>10</v>
      </c>
      <c r="R9" s="1404">
        <v>45</v>
      </c>
      <c r="S9" s="1405">
        <v>17</v>
      </c>
      <c r="T9" s="1406">
        <v>30</v>
      </c>
      <c r="U9" s="1407">
        <v>28</v>
      </c>
      <c r="V9" s="1408">
        <v>34</v>
      </c>
      <c r="W9" s="1409">
        <v>60</v>
      </c>
      <c r="X9" s="1410">
        <v>45</v>
      </c>
      <c r="Y9" s="1411">
        <v>40</v>
      </c>
      <c r="Z9" s="1412">
        <v>59</v>
      </c>
      <c r="AA9" s="1413">
        <v>54</v>
      </c>
      <c r="AB9" s="1414">
        <v>63</v>
      </c>
      <c r="AC9" s="1415">
        <v>65</v>
      </c>
      <c r="AD9" s="1416">
        <v>58</v>
      </c>
      <c r="AE9" s="1417">
        <v>72</v>
      </c>
      <c r="AF9" s="1418">
        <v>79</v>
      </c>
      <c r="AG9" s="1419">
        <v>54</v>
      </c>
      <c r="AH9" s="15">
        <f>(SUM(AH34,AH38:AH40)-AH7)*AH17</f>
        <v>38.848499999999994</v>
      </c>
      <c r="AI9" s="15">
        <f t="shared" ref="AI9:CG9" si="5">(SUM(AI34,AI38:AI40)-AI7)*AI17</f>
        <v>45.074015000000003</v>
      </c>
      <c r="AJ9" s="15">
        <f t="shared" si="5"/>
        <v>114.808187125</v>
      </c>
      <c r="AK9" s="15">
        <f t="shared" si="5"/>
        <v>48.079667093749997</v>
      </c>
      <c r="AL9" s="96">
        <f t="shared" si="5"/>
        <v>50.555539165212494</v>
      </c>
      <c r="AM9" s="15">
        <f t="shared" si="5"/>
        <v>43.654294050010378</v>
      </c>
      <c r="AN9" s="15">
        <f t="shared" si="5"/>
        <v>46.424640575071024</v>
      </c>
      <c r="AO9" s="15">
        <f t="shared" si="5"/>
        <v>48.165528999672397</v>
      </c>
      <c r="AP9" s="15">
        <f t="shared" si="5"/>
        <v>50.546734361764337</v>
      </c>
      <c r="AQ9" s="15">
        <f t="shared" si="5"/>
        <v>38.296931192008962</v>
      </c>
      <c r="AR9" s="15">
        <f t="shared" si="5"/>
        <v>39.914251635369332</v>
      </c>
      <c r="AS9" s="15">
        <f t="shared" si="5"/>
        <v>46.75795627393569</v>
      </c>
      <c r="AT9" s="15">
        <f t="shared" si="5"/>
        <v>43.109590751601985</v>
      </c>
      <c r="AU9" s="15">
        <f t="shared" si="5"/>
        <v>45.065341978784993</v>
      </c>
      <c r="AV9" s="15">
        <f t="shared" si="5"/>
        <v>53.441126622442134</v>
      </c>
      <c r="AW9" s="15">
        <f t="shared" si="5"/>
        <v>47.885394698218605</v>
      </c>
      <c r="AX9" s="96">
        <f t="shared" si="5"/>
        <v>50.286753787940199</v>
      </c>
      <c r="AY9" s="15">
        <f t="shared" si="5"/>
        <v>72.662639355621451</v>
      </c>
      <c r="AZ9" s="15">
        <f t="shared" si="5"/>
        <v>50.645032271214141</v>
      </c>
      <c r="BA9" s="15">
        <f t="shared" si="5"/>
        <v>51.864509025010605</v>
      </c>
      <c r="BB9" s="15">
        <f t="shared" si="5"/>
        <v>68.05439056663937</v>
      </c>
      <c r="BC9" s="15">
        <f t="shared" si="5"/>
        <v>41.757007764968641</v>
      </c>
      <c r="BD9" s="15">
        <f t="shared" si="5"/>
        <v>44.887455710295654</v>
      </c>
      <c r="BE9" s="15">
        <f t="shared" si="5"/>
        <v>69.627559798517751</v>
      </c>
      <c r="BF9" s="15">
        <f t="shared" si="5"/>
        <v>51.543626472688629</v>
      </c>
      <c r="BG9" s="15">
        <f t="shared" si="5"/>
        <v>55.612208384374718</v>
      </c>
      <c r="BH9" s="15">
        <f t="shared" si="5"/>
        <v>85.151714037559955</v>
      </c>
      <c r="BI9" s="15">
        <f t="shared" si="5"/>
        <v>60.086013484891517</v>
      </c>
      <c r="BJ9" s="96">
        <f t="shared" si="5"/>
        <v>61.884334372322975</v>
      </c>
      <c r="BK9" s="15">
        <f t="shared" si="5"/>
        <v>62.822724815350938</v>
      </c>
      <c r="BL9" s="15">
        <f t="shared" si="5"/>
        <v>65.86985111534068</v>
      </c>
      <c r="BM9" s="15">
        <f t="shared" si="5"/>
        <v>67.039660123206659</v>
      </c>
      <c r="BN9" s="15">
        <f t="shared" si="5"/>
        <v>59.174059237642936</v>
      </c>
      <c r="BO9" s="15">
        <f t="shared" si="5"/>
        <v>54.820497332946275</v>
      </c>
      <c r="BP9" s="15">
        <f t="shared" si="5"/>
        <v>57.998702901773143</v>
      </c>
      <c r="BQ9" s="15">
        <f t="shared" si="5"/>
        <v>59.709879623150421</v>
      </c>
      <c r="BR9" s="15">
        <f t="shared" si="5"/>
        <v>65.48773230405817</v>
      </c>
      <c r="BS9" s="15">
        <f t="shared" si="5"/>
        <v>69.807134759280231</v>
      </c>
      <c r="BT9" s="15">
        <f t="shared" si="5"/>
        <v>70.469603659289845</v>
      </c>
      <c r="BU9" s="15">
        <f t="shared" si="5"/>
        <v>73.484993064722246</v>
      </c>
      <c r="BV9" s="96">
        <f t="shared" si="5"/>
        <v>75.024612260804176</v>
      </c>
      <c r="BW9" s="15">
        <f t="shared" si="5"/>
        <v>113.08504827390924</v>
      </c>
      <c r="BX9" s="15">
        <f t="shared" si="5"/>
        <v>77.085291291400466</v>
      </c>
      <c r="BY9" s="15">
        <f t="shared" si="5"/>
        <v>77.633717834279722</v>
      </c>
      <c r="BZ9" s="15">
        <f t="shared" si="5"/>
        <v>102.63635072518416</v>
      </c>
      <c r="CA9" s="15">
        <f t="shared" si="5"/>
        <v>62.231730246346892</v>
      </c>
      <c r="CB9" s="15">
        <f t="shared" si="5"/>
        <v>65.409238407186791</v>
      </c>
      <c r="CC9" s="15">
        <f t="shared" si="5"/>
        <v>100.72569387693697</v>
      </c>
      <c r="CD9" s="15">
        <f t="shared" si="5"/>
        <v>73.533969876679564</v>
      </c>
      <c r="CE9" s="15">
        <f t="shared" si="5"/>
        <v>78.543630162524749</v>
      </c>
      <c r="CF9" s="15">
        <f t="shared" si="5"/>
        <v>119.25051035125934</v>
      </c>
      <c r="CG9" s="15">
        <f t="shared" si="5"/>
        <v>82.744361395851939</v>
      </c>
      <c r="CH9" s="96">
        <f t="shared" ref="CH9:CT9" si="6">(SUM(CH34,CH38:CH40)-CH7)*CH17</f>
        <v>84.623366209932144</v>
      </c>
      <c r="CI9" s="15">
        <f t="shared" si="6"/>
        <v>128.01177638580526</v>
      </c>
      <c r="CJ9" s="15">
        <f t="shared" si="6"/>
        <v>87.674851638933177</v>
      </c>
      <c r="CK9" s="15">
        <f t="shared" si="6"/>
        <v>88.599700018490125</v>
      </c>
      <c r="CL9" s="15">
        <f t="shared" si="6"/>
        <v>117.19750513238205</v>
      </c>
      <c r="CM9" s="15">
        <f t="shared" si="6"/>
        <v>71.237180774228179</v>
      </c>
      <c r="CN9" s="15">
        <f t="shared" si="6"/>
        <v>75.218298513436338</v>
      </c>
      <c r="CO9" s="15">
        <f t="shared" si="6"/>
        <v>116.29111539401514</v>
      </c>
      <c r="CP9" s="15">
        <f t="shared" si="6"/>
        <v>84.955837674526734</v>
      </c>
      <c r="CQ9" s="15">
        <f t="shared" si="6"/>
        <v>90.778804031715538</v>
      </c>
      <c r="CR9" s="15">
        <f t="shared" si="6"/>
        <v>138.01592133453192</v>
      </c>
      <c r="CS9" s="15">
        <f t="shared" si="6"/>
        <v>95.802758381033499</v>
      </c>
      <c r="CT9" s="96">
        <f t="shared" si="6"/>
        <v>98.024529848623246</v>
      </c>
    </row>
    <row r="10" spans="1:98" s="15" customFormat="1" x14ac:dyDescent="0.25">
      <c r="A10" s="15" t="s">
        <v>204</v>
      </c>
      <c r="B10" s="15" t="s">
        <v>64</v>
      </c>
      <c r="N10" s="96"/>
      <c r="U10" s="143">
        <f t="shared" ref="U10:AZ10" si="7">U7*U18</f>
        <v>60.800000000000004</v>
      </c>
      <c r="V10" s="143">
        <f t="shared" si="7"/>
        <v>0</v>
      </c>
      <c r="W10" s="143">
        <f t="shared" si="7"/>
        <v>0</v>
      </c>
      <c r="X10" s="143">
        <f t="shared" si="7"/>
        <v>52.2</v>
      </c>
      <c r="Y10" s="143">
        <f t="shared" si="7"/>
        <v>0</v>
      </c>
      <c r="Z10" s="96">
        <f t="shared" si="7"/>
        <v>0</v>
      </c>
      <c r="AA10" s="15">
        <f t="shared" si="7"/>
        <v>135.30000000000001</v>
      </c>
      <c r="AB10" s="15">
        <f t="shared" si="7"/>
        <v>0</v>
      </c>
      <c r="AC10" s="15">
        <f t="shared" si="7"/>
        <v>0</v>
      </c>
      <c r="AD10" s="15">
        <f t="shared" si="7"/>
        <v>139.9</v>
      </c>
      <c r="AE10" s="15">
        <f t="shared" si="7"/>
        <v>0</v>
      </c>
      <c r="AF10" s="15">
        <f t="shared" si="7"/>
        <v>0</v>
      </c>
      <c r="AG10" s="15">
        <f t="shared" si="7"/>
        <v>131.4</v>
      </c>
      <c r="AH10" s="15">
        <f t="shared" si="7"/>
        <v>0</v>
      </c>
      <c r="AI10" s="15">
        <f t="shared" si="7"/>
        <v>0</v>
      </c>
      <c r="AJ10" s="15">
        <f t="shared" si="7"/>
        <v>132.39225150000001</v>
      </c>
      <c r="AK10" s="15">
        <f t="shared" si="7"/>
        <v>0</v>
      </c>
      <c r="AL10" s="96">
        <f t="shared" si="7"/>
        <v>0</v>
      </c>
      <c r="AM10" s="15">
        <f t="shared" si="7"/>
        <v>176.99683882607548</v>
      </c>
      <c r="AN10" s="15">
        <f t="shared" si="7"/>
        <v>0</v>
      </c>
      <c r="AO10" s="15">
        <f t="shared" si="7"/>
        <v>0</v>
      </c>
      <c r="AP10" s="15">
        <f t="shared" si="7"/>
        <v>149.12212816826408</v>
      </c>
      <c r="AQ10" s="15">
        <f t="shared" si="7"/>
        <v>0</v>
      </c>
      <c r="AR10" s="15">
        <f t="shared" si="7"/>
        <v>0</v>
      </c>
      <c r="AS10" s="15">
        <f t="shared" si="7"/>
        <v>156.58570707035193</v>
      </c>
      <c r="AT10" s="15">
        <f t="shared" si="7"/>
        <v>0</v>
      </c>
      <c r="AU10" s="15">
        <f t="shared" si="7"/>
        <v>0</v>
      </c>
      <c r="AV10" s="15">
        <f t="shared" si="7"/>
        <v>163.420425263749</v>
      </c>
      <c r="AW10" s="15">
        <f t="shared" si="7"/>
        <v>0</v>
      </c>
      <c r="AX10" s="96">
        <f t="shared" si="7"/>
        <v>0</v>
      </c>
      <c r="AY10" s="15">
        <f t="shared" si="7"/>
        <v>136.99176819858735</v>
      </c>
      <c r="AZ10" s="15">
        <f t="shared" si="7"/>
        <v>0</v>
      </c>
      <c r="BA10" s="15">
        <f t="shared" ref="BA10:CF10" si="8">BA7*BA18</f>
        <v>0</v>
      </c>
      <c r="BB10" s="15">
        <f t="shared" si="8"/>
        <v>144.04620119484807</v>
      </c>
      <c r="BC10" s="15">
        <f t="shared" si="8"/>
        <v>0</v>
      </c>
      <c r="BD10" s="15">
        <f t="shared" si="8"/>
        <v>0</v>
      </c>
      <c r="BE10" s="15">
        <f t="shared" si="8"/>
        <v>149.6984134226125</v>
      </c>
      <c r="BF10" s="15">
        <f t="shared" si="8"/>
        <v>0</v>
      </c>
      <c r="BG10" s="15">
        <f t="shared" si="8"/>
        <v>0</v>
      </c>
      <c r="BH10" s="15">
        <f t="shared" si="8"/>
        <v>156.66521192125001</v>
      </c>
      <c r="BI10" s="15">
        <f t="shared" si="8"/>
        <v>0</v>
      </c>
      <c r="BJ10" s="96">
        <f t="shared" si="8"/>
        <v>0</v>
      </c>
      <c r="BK10" s="15">
        <f t="shared" si="8"/>
        <v>165.50175991913198</v>
      </c>
      <c r="BL10" s="15">
        <f t="shared" si="8"/>
        <v>0</v>
      </c>
      <c r="BM10" s="15">
        <f t="shared" si="8"/>
        <v>0</v>
      </c>
      <c r="BN10" s="15">
        <f t="shared" si="8"/>
        <v>170.3201980099133</v>
      </c>
      <c r="BO10" s="15">
        <f t="shared" si="8"/>
        <v>0</v>
      </c>
      <c r="BP10" s="15">
        <f t="shared" si="8"/>
        <v>0</v>
      </c>
      <c r="BQ10" s="15">
        <f t="shared" si="8"/>
        <v>172.85404292690916</v>
      </c>
      <c r="BR10" s="15">
        <f t="shared" si="8"/>
        <v>0</v>
      </c>
      <c r="BS10" s="15">
        <f t="shared" si="8"/>
        <v>0</v>
      </c>
      <c r="BT10" s="15">
        <f t="shared" si="8"/>
        <v>177.02609922767556</v>
      </c>
      <c r="BU10" s="15">
        <f t="shared" si="8"/>
        <v>0</v>
      </c>
      <c r="BV10" s="96">
        <f t="shared" si="8"/>
        <v>0</v>
      </c>
      <c r="BW10" s="15">
        <f t="shared" si="8"/>
        <v>182.78234800824686</v>
      </c>
      <c r="BX10" s="15">
        <f t="shared" si="8"/>
        <v>0</v>
      </c>
      <c r="BY10" s="15">
        <f t="shared" si="8"/>
        <v>0</v>
      </c>
      <c r="BZ10" s="15">
        <f t="shared" si="8"/>
        <v>191.98408475955424</v>
      </c>
      <c r="CA10" s="15">
        <f t="shared" si="8"/>
        <v>0</v>
      </c>
      <c r="CB10" s="15">
        <f t="shared" si="8"/>
        <v>0</v>
      </c>
      <c r="CC10" s="15">
        <f t="shared" si="8"/>
        <v>197.44754352908734</v>
      </c>
      <c r="CD10" s="15">
        <f t="shared" si="8"/>
        <v>0</v>
      </c>
      <c r="CE10" s="15">
        <f t="shared" si="8"/>
        <v>0</v>
      </c>
      <c r="CF10" s="15">
        <f t="shared" si="8"/>
        <v>204.27600356005166</v>
      </c>
      <c r="CG10" s="15">
        <f t="shared" ref="CG10:CT10" si="9">CG7*CG18</f>
        <v>0</v>
      </c>
      <c r="CH10" s="96">
        <f t="shared" si="9"/>
        <v>0</v>
      </c>
      <c r="CI10" s="15">
        <f t="shared" si="9"/>
        <v>213.263382311811</v>
      </c>
      <c r="CJ10" s="15">
        <f t="shared" si="9"/>
        <v>0</v>
      </c>
      <c r="CK10" s="15">
        <f t="shared" si="9"/>
        <v>0</v>
      </c>
      <c r="CL10" s="15">
        <f t="shared" si="9"/>
        <v>222.94521797032442</v>
      </c>
      <c r="CM10" s="15">
        <f t="shared" si="9"/>
        <v>0</v>
      </c>
      <c r="CN10" s="15">
        <f t="shared" si="9"/>
        <v>0</v>
      </c>
      <c r="CO10" s="15">
        <f t="shared" si="9"/>
        <v>228.60183928630221</v>
      </c>
      <c r="CP10" s="15">
        <f t="shared" si="9"/>
        <v>0</v>
      </c>
      <c r="CQ10" s="15">
        <f t="shared" si="9"/>
        <v>0</v>
      </c>
      <c r="CR10" s="15">
        <f t="shared" si="9"/>
        <v>236.0757527114186</v>
      </c>
      <c r="CS10" s="15">
        <f t="shared" si="9"/>
        <v>0</v>
      </c>
      <c r="CT10" s="96">
        <f t="shared" si="9"/>
        <v>0</v>
      </c>
    </row>
    <row r="11" spans="1:98" s="163" customFormat="1" x14ac:dyDescent="0.25">
      <c r="A11" s="163" t="s">
        <v>140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1420">
        <v>503</v>
      </c>
      <c r="P11" s="1421">
        <v>509</v>
      </c>
      <c r="Q11" s="1422">
        <v>533</v>
      </c>
      <c r="R11" s="1423">
        <v>593</v>
      </c>
      <c r="S11" s="1424">
        <v>653</v>
      </c>
      <c r="T11" s="1425">
        <v>760</v>
      </c>
      <c r="U11" s="1426">
        <v>801</v>
      </c>
      <c r="V11" s="1427">
        <v>893</v>
      </c>
      <c r="W11" s="1428">
        <v>1044</v>
      </c>
      <c r="X11" s="1429">
        <v>1158</v>
      </c>
      <c r="Y11" s="1430">
        <v>1245</v>
      </c>
      <c r="Z11" s="1431">
        <v>1353</v>
      </c>
      <c r="AA11" s="1432">
        <v>1355</v>
      </c>
      <c r="AB11" s="1433">
        <v>1416</v>
      </c>
      <c r="AC11" s="1434">
        <v>1399</v>
      </c>
      <c r="AD11" s="1435">
        <v>1270</v>
      </c>
      <c r="AE11" s="1436">
        <v>1319</v>
      </c>
      <c r="AF11" s="1437">
        <v>1314</v>
      </c>
      <c r="AG11" s="1438">
        <v>1180</v>
      </c>
      <c r="AH11" s="163">
        <f>AH7+AH8+AH9-AH10</f>
        <v>1248.8485000000001</v>
      </c>
      <c r="AI11" s="163">
        <f>AI7+AI8+AI9-AI10</f>
        <v>1323.922515</v>
      </c>
      <c r="AJ11" s="163">
        <f t="shared" ref="AJ11:CG11" si="10">AJ7+AJ8+AJ9-AJ10</f>
        <v>1336.338450625</v>
      </c>
      <c r="AK11" s="163">
        <f t="shared" si="10"/>
        <v>1404.41811771875</v>
      </c>
      <c r="AL11" s="164">
        <f t="shared" si="10"/>
        <v>1474.9736568839623</v>
      </c>
      <c r="AM11" s="163">
        <f>AM7+AM8+AM9-AM10</f>
        <v>1351.6311121078973</v>
      </c>
      <c r="AN11" s="163">
        <f t="shared" si="10"/>
        <v>1408.0557526829682</v>
      </c>
      <c r="AO11" s="163">
        <f t="shared" si="10"/>
        <v>1491.2212816826407</v>
      </c>
      <c r="AP11" s="163">
        <f t="shared" si="10"/>
        <v>1427.6458878761409</v>
      </c>
      <c r="AQ11" s="163">
        <f t="shared" si="10"/>
        <v>1495.9428190681499</v>
      </c>
      <c r="AR11" s="163">
        <f t="shared" si="10"/>
        <v>1565.8570707035192</v>
      </c>
      <c r="AS11" s="163">
        <f t="shared" si="10"/>
        <v>1486.0293199071029</v>
      </c>
      <c r="AT11" s="163">
        <f t="shared" si="10"/>
        <v>1559.1389106587048</v>
      </c>
      <c r="AU11" s="163">
        <f t="shared" si="10"/>
        <v>1634.2042526374898</v>
      </c>
      <c r="AV11" s="163">
        <f t="shared" si="10"/>
        <v>1554.2249539961831</v>
      </c>
      <c r="AW11" s="163">
        <f t="shared" si="10"/>
        <v>1632.1103486944016</v>
      </c>
      <c r="AX11" s="164">
        <f t="shared" si="10"/>
        <v>1712.3971024823418</v>
      </c>
      <c r="AY11" s="163">
        <f t="shared" si="10"/>
        <v>1658.0679736393759</v>
      </c>
      <c r="AZ11" s="163">
        <f t="shared" si="10"/>
        <v>1718.71300591059</v>
      </c>
      <c r="BA11" s="163">
        <f t="shared" si="10"/>
        <v>1800.5775149356007</v>
      </c>
      <c r="BB11" s="163">
        <f t="shared" si="10"/>
        <v>1744.585704307392</v>
      </c>
      <c r="BC11" s="163">
        <f t="shared" si="10"/>
        <v>1806.3427120723607</v>
      </c>
      <c r="BD11" s="163">
        <f t="shared" si="10"/>
        <v>1871.2301677826563</v>
      </c>
      <c r="BE11" s="163">
        <f t="shared" si="10"/>
        <v>1811.1593141585615</v>
      </c>
      <c r="BF11" s="163">
        <f t="shared" si="10"/>
        <v>1882.7029406312502</v>
      </c>
      <c r="BG11" s="163">
        <f t="shared" si="10"/>
        <v>1958.3151490156249</v>
      </c>
      <c r="BH11" s="163">
        <f t="shared" si="10"/>
        <v>1906.8016511319352</v>
      </c>
      <c r="BI11" s="163">
        <f t="shared" si="10"/>
        <v>1986.8876646168267</v>
      </c>
      <c r="BJ11" s="164">
        <f t="shared" si="10"/>
        <v>2068.7719989891498</v>
      </c>
      <c r="BK11" s="163">
        <f t="shared" si="10"/>
        <v>1976.0929638853686</v>
      </c>
      <c r="BL11" s="163">
        <f t="shared" si="10"/>
        <v>2051.9628150007093</v>
      </c>
      <c r="BM11" s="163">
        <f t="shared" si="10"/>
        <v>2129.0024751239162</v>
      </c>
      <c r="BN11" s="163">
        <f t="shared" si="10"/>
        <v>2027.8563363516455</v>
      </c>
      <c r="BO11" s="163">
        <f t="shared" si="10"/>
        <v>2092.6768336845917</v>
      </c>
      <c r="BP11" s="163">
        <f t="shared" si="10"/>
        <v>2160.6755365863646</v>
      </c>
      <c r="BQ11" s="163">
        <f t="shared" si="10"/>
        <v>2057.5313732826057</v>
      </c>
      <c r="BR11" s="163">
        <f t="shared" si="10"/>
        <v>2133.019105586664</v>
      </c>
      <c r="BS11" s="163">
        <f t="shared" si="10"/>
        <v>2212.8262403459444</v>
      </c>
      <c r="BT11" s="163">
        <f t="shared" si="10"/>
        <v>2116.269744777559</v>
      </c>
      <c r="BU11" s="163">
        <f t="shared" si="10"/>
        <v>2199.7547378422814</v>
      </c>
      <c r="BV11" s="164">
        <f t="shared" si="10"/>
        <v>2284.7793501030856</v>
      </c>
      <c r="BW11" s="163">
        <f t="shared" si="10"/>
        <v>2225.0820503687478</v>
      </c>
      <c r="BX11" s="163">
        <f t="shared" si="10"/>
        <v>2312.1673416601484</v>
      </c>
      <c r="BY11" s="163">
        <f t="shared" si="10"/>
        <v>2399.801059494428</v>
      </c>
      <c r="BZ11" s="163">
        <f t="shared" si="10"/>
        <v>2320.4533254600578</v>
      </c>
      <c r="CA11" s="163">
        <f t="shared" si="10"/>
        <v>2392.6850557064049</v>
      </c>
      <c r="CB11" s="163">
        <f t="shared" si="10"/>
        <v>2468.0942941135918</v>
      </c>
      <c r="CC11" s="163">
        <f t="shared" si="10"/>
        <v>2381.3724444614413</v>
      </c>
      <c r="CD11" s="163">
        <f t="shared" si="10"/>
        <v>2464.9064143381211</v>
      </c>
      <c r="CE11" s="163">
        <f t="shared" si="10"/>
        <v>2553.4500445006456</v>
      </c>
      <c r="CF11" s="163">
        <f t="shared" si="10"/>
        <v>2478.4245512918533</v>
      </c>
      <c r="CG11" s="163">
        <f t="shared" si="10"/>
        <v>2571.1689126877054</v>
      </c>
      <c r="CH11" s="164">
        <f t="shared" ref="CH11:CT11" si="11">CH7+CH8+CH9-CH10</f>
        <v>2665.7922788976375</v>
      </c>
      <c r="CI11" s="163">
        <f t="shared" si="11"/>
        <v>2590.5406729716319</v>
      </c>
      <c r="CJ11" s="163">
        <f t="shared" si="11"/>
        <v>2688.2155246105649</v>
      </c>
      <c r="CK11" s="163">
        <f t="shared" si="11"/>
        <v>2786.8152246290551</v>
      </c>
      <c r="CL11" s="163">
        <f t="shared" si="11"/>
        <v>2691.0675117911128</v>
      </c>
      <c r="CM11" s="163">
        <f t="shared" si="11"/>
        <v>2772.3046925653412</v>
      </c>
      <c r="CN11" s="163">
        <f t="shared" si="11"/>
        <v>2857.5229910787775</v>
      </c>
      <c r="CO11" s="163">
        <f t="shared" si="11"/>
        <v>2755.2122671864904</v>
      </c>
      <c r="CP11" s="163">
        <f t="shared" si="11"/>
        <v>2850.1681048610171</v>
      </c>
      <c r="CQ11" s="163">
        <f t="shared" si="11"/>
        <v>2950.9469088927326</v>
      </c>
      <c r="CR11" s="163">
        <f t="shared" si="11"/>
        <v>2862.8870775158457</v>
      </c>
      <c r="CS11" s="163">
        <f t="shared" si="11"/>
        <v>2968.6898358968792</v>
      </c>
      <c r="CT11" s="164">
        <f t="shared" si="11"/>
        <v>3076.7143657455026</v>
      </c>
    </row>
    <row r="12" spans="1:98" s="161" customFormat="1" x14ac:dyDescent="0.25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f>O13/O11</f>
        <v>0.19085487077534791</v>
      </c>
      <c r="P12" s="161">
        <f t="shared" ref="P12:Z12" si="12">P13/P11</f>
        <v>0.15717092337917485</v>
      </c>
      <c r="Q12" s="161">
        <f t="shared" si="12"/>
        <v>0.36210131332082551</v>
      </c>
      <c r="R12" s="161">
        <f t="shared" si="12"/>
        <v>0.28330522765598654</v>
      </c>
      <c r="S12" s="161">
        <f t="shared" si="12"/>
        <v>0.39203675344563554</v>
      </c>
      <c r="T12" s="161">
        <f t="shared" si="12"/>
        <v>0.48289473684210527</v>
      </c>
      <c r="U12" s="161">
        <f t="shared" si="12"/>
        <v>0.39076154806491886</v>
      </c>
      <c r="V12" s="161">
        <f t="shared" si="12"/>
        <v>0.38297872340425532</v>
      </c>
      <c r="W12" s="161">
        <f t="shared" si="12"/>
        <v>0.41570881226053641</v>
      </c>
      <c r="X12" s="161">
        <f t="shared" si="12"/>
        <v>0.36269430051813473</v>
      </c>
      <c r="Y12" s="161">
        <f t="shared" si="12"/>
        <v>0.36224899598393573</v>
      </c>
      <c r="Z12" s="161">
        <f t="shared" si="12"/>
        <v>0.3902439024390244</v>
      </c>
      <c r="AA12" s="161">
        <f>AA13/AA11</f>
        <v>0.15202952029520295</v>
      </c>
      <c r="AB12" s="161">
        <f t="shared" ref="AB12" si="13">AB13/AB11</f>
        <v>0.24081920903954801</v>
      </c>
      <c r="AC12" s="161">
        <f t="shared" ref="AC12" si="14">AC13/AC11</f>
        <v>0.28162973552537529</v>
      </c>
      <c r="AD12" s="161">
        <f t="shared" ref="AD12" si="15">AD13/AD11</f>
        <v>0.24881889763779527</v>
      </c>
      <c r="AE12" s="161">
        <f t="shared" ref="AE12" si="16">AE13/AE11</f>
        <v>0.22137983320697499</v>
      </c>
      <c r="AF12" s="161">
        <f t="shared" ref="AF12" si="17">AF13/AF11</f>
        <v>0.37138508371385082</v>
      </c>
      <c r="AG12" s="161">
        <f t="shared" ref="AG12" si="18">AG13/AG11</f>
        <v>0.27288135593220336</v>
      </c>
      <c r="AH12" s="293">
        <v>0.35</v>
      </c>
      <c r="AI12" s="293">
        <v>0.35</v>
      </c>
      <c r="AJ12" s="295">
        <v>0.3</v>
      </c>
      <c r="AK12" s="295">
        <v>0.35</v>
      </c>
      <c r="AL12" s="294">
        <v>0.35</v>
      </c>
      <c r="AM12" s="293">
        <v>0.15</v>
      </c>
      <c r="AN12" s="293">
        <v>0.15</v>
      </c>
      <c r="AO12" s="293">
        <v>0.35</v>
      </c>
      <c r="AP12" s="293">
        <v>0.3</v>
      </c>
      <c r="AQ12" s="293">
        <v>0.35</v>
      </c>
      <c r="AR12" s="293">
        <v>0.35</v>
      </c>
      <c r="AS12" s="293">
        <v>0.3</v>
      </c>
      <c r="AT12" s="293">
        <v>0.35</v>
      </c>
      <c r="AU12" s="293">
        <v>0.35</v>
      </c>
      <c r="AV12" s="293">
        <v>0.3</v>
      </c>
      <c r="AW12" s="293">
        <v>0.35</v>
      </c>
      <c r="AX12" s="294">
        <v>0.35</v>
      </c>
      <c r="AY12" s="293">
        <v>0.15</v>
      </c>
      <c r="AZ12" s="293">
        <v>0.15</v>
      </c>
      <c r="BA12" s="293">
        <v>0.35</v>
      </c>
      <c r="BB12" s="293">
        <v>0.35</v>
      </c>
      <c r="BC12" s="293">
        <v>0.35</v>
      </c>
      <c r="BD12" s="293">
        <v>0.35</v>
      </c>
      <c r="BE12" s="293">
        <v>0.35</v>
      </c>
      <c r="BF12" s="293">
        <v>0.35</v>
      </c>
      <c r="BG12" s="293">
        <v>0.35</v>
      </c>
      <c r="BH12" s="293">
        <v>0.35</v>
      </c>
      <c r="BI12" s="293">
        <v>0.35</v>
      </c>
      <c r="BJ12" s="294">
        <v>0.35</v>
      </c>
      <c r="BK12" s="293">
        <v>0.15</v>
      </c>
      <c r="BL12" s="293">
        <v>0.15</v>
      </c>
      <c r="BM12" s="293">
        <v>0.35</v>
      </c>
      <c r="BN12" s="293">
        <v>0.35</v>
      </c>
      <c r="BO12" s="293">
        <v>0.35</v>
      </c>
      <c r="BP12" s="293">
        <v>0.35</v>
      </c>
      <c r="BQ12" s="293">
        <v>0.35</v>
      </c>
      <c r="BR12" s="293">
        <v>0.35</v>
      </c>
      <c r="BS12" s="293">
        <v>0.35</v>
      </c>
      <c r="BT12" s="293">
        <v>0.35</v>
      </c>
      <c r="BU12" s="293">
        <v>0.35</v>
      </c>
      <c r="BV12" s="294">
        <v>0.35</v>
      </c>
      <c r="BW12" s="293">
        <v>0.15</v>
      </c>
      <c r="BX12" s="293">
        <v>0.15</v>
      </c>
      <c r="BY12" s="293">
        <v>0.35</v>
      </c>
      <c r="BZ12" s="293">
        <v>0.35</v>
      </c>
      <c r="CA12" s="293">
        <v>0.35</v>
      </c>
      <c r="CB12" s="293">
        <v>0.35</v>
      </c>
      <c r="CC12" s="293">
        <v>0.35</v>
      </c>
      <c r="CD12" s="293">
        <v>0.35</v>
      </c>
      <c r="CE12" s="293">
        <v>0.35</v>
      </c>
      <c r="CF12" s="293">
        <v>0.35</v>
      </c>
      <c r="CG12" s="293">
        <v>0.35</v>
      </c>
      <c r="CH12" s="294">
        <v>0.35</v>
      </c>
      <c r="CI12" s="293">
        <v>0.15</v>
      </c>
      <c r="CJ12" s="293">
        <v>0.15</v>
      </c>
      <c r="CK12" s="293">
        <v>0.35</v>
      </c>
      <c r="CL12" s="293">
        <v>0.35</v>
      </c>
      <c r="CM12" s="293">
        <v>0.35</v>
      </c>
      <c r="CN12" s="293">
        <v>0.35</v>
      </c>
      <c r="CO12" s="293">
        <v>0.35</v>
      </c>
      <c r="CP12" s="293">
        <v>0.35</v>
      </c>
      <c r="CQ12" s="293">
        <v>0.35</v>
      </c>
      <c r="CR12" s="293">
        <v>0.35</v>
      </c>
      <c r="CS12" s="293">
        <v>0.35</v>
      </c>
      <c r="CT12" s="294">
        <v>0.35</v>
      </c>
    </row>
    <row r="13" spans="1:98" s="15" customFormat="1" x14ac:dyDescent="0.25">
      <c r="A13" s="15" t="s">
        <v>139</v>
      </c>
      <c r="B13" s="15" t="s">
        <v>70</v>
      </c>
      <c r="N13" s="96"/>
      <c r="O13" s="1439">
        <v>96</v>
      </c>
      <c r="P13" s="1440">
        <v>80</v>
      </c>
      <c r="Q13" s="1441">
        <v>193</v>
      </c>
      <c r="R13" s="1442">
        <v>168</v>
      </c>
      <c r="S13" s="1443">
        <v>256</v>
      </c>
      <c r="T13" s="1444">
        <v>367</v>
      </c>
      <c r="U13" s="1445">
        <v>313</v>
      </c>
      <c r="V13" s="1446">
        <v>342</v>
      </c>
      <c r="W13" s="1447">
        <v>434</v>
      </c>
      <c r="X13" s="1448">
        <v>420</v>
      </c>
      <c r="Y13" s="1449">
        <v>451</v>
      </c>
      <c r="Z13" s="1450">
        <v>528</v>
      </c>
      <c r="AA13" s="1451">
        <v>206</v>
      </c>
      <c r="AB13" s="1452">
        <v>341</v>
      </c>
      <c r="AC13" s="1453">
        <v>394</v>
      </c>
      <c r="AD13" s="1454">
        <v>316</v>
      </c>
      <c r="AE13" s="1455">
        <v>292</v>
      </c>
      <c r="AF13" s="1456">
        <v>488</v>
      </c>
      <c r="AG13" s="1457">
        <v>322</v>
      </c>
      <c r="AH13" s="15">
        <f t="shared" ref="AH13" si="19">AH12*AH11</f>
        <v>437.09697499999999</v>
      </c>
      <c r="AI13" s="15">
        <f t="shared" ref="AI13" si="20">AI12*AI11</f>
        <v>463.37288024999998</v>
      </c>
      <c r="AJ13" s="15">
        <f t="shared" ref="AJ13" si="21">AJ12*AJ11</f>
        <v>400.90153518749997</v>
      </c>
      <c r="AK13" s="15">
        <f t="shared" ref="AK13" si="22">AK12*AK11</f>
        <v>491.54634120156243</v>
      </c>
      <c r="AL13" s="96">
        <f t="shared" ref="AL13" si="23">AL12*AL11</f>
        <v>516.24077990938679</v>
      </c>
      <c r="AM13" s="15">
        <f t="shared" ref="AM13" si="24">AM12*AM11</f>
        <v>202.74466681618458</v>
      </c>
      <c r="AN13" s="15">
        <f t="shared" ref="AN13" si="25">AN12*AN11</f>
        <v>211.20836290244523</v>
      </c>
      <c r="AO13" s="15">
        <f t="shared" ref="AO13" si="26">AO12*AO11</f>
        <v>521.92744858892422</v>
      </c>
      <c r="AP13" s="15">
        <f t="shared" ref="AP13" si="27">AP12*AP11</f>
        <v>428.29376636284229</v>
      </c>
      <c r="AQ13" s="15">
        <f t="shared" ref="AQ13" si="28">AQ12*AQ11</f>
        <v>523.57998667385243</v>
      </c>
      <c r="AR13" s="15">
        <f t="shared" ref="AR13" si="29">AR12*AR11</f>
        <v>548.04997474623167</v>
      </c>
      <c r="AS13" s="15">
        <f t="shared" ref="AS13" si="30">AS12*AS11</f>
        <v>445.80879597213089</v>
      </c>
      <c r="AT13" s="15">
        <f t="shared" ref="AT13" si="31">AT12*AT11</f>
        <v>545.69861873054663</v>
      </c>
      <c r="AU13" s="15">
        <f t="shared" ref="AU13" si="32">AU12*AU11</f>
        <v>571.9714884231214</v>
      </c>
      <c r="AV13" s="15">
        <f t="shared" ref="AV13" si="33">AV12*AV11</f>
        <v>466.2674861988549</v>
      </c>
      <c r="AW13" s="15">
        <f t="shared" ref="AW13" si="34">AW12*AW11</f>
        <v>571.23862204304055</v>
      </c>
      <c r="AX13" s="96">
        <f t="shared" ref="AX13" si="35">AX12*AX11</f>
        <v>599.33898586881958</v>
      </c>
      <c r="AY13" s="15">
        <f t="shared" ref="AY13" si="36">AY12*AY11</f>
        <v>248.71019604590637</v>
      </c>
      <c r="AZ13" s="15">
        <f t="shared" ref="AZ13" si="37">AZ12*AZ11</f>
        <v>257.80695088658848</v>
      </c>
      <c r="BA13" s="15">
        <f t="shared" ref="BA13" si="38">BA12*BA11</f>
        <v>630.2021302274602</v>
      </c>
      <c r="BB13" s="15">
        <f t="shared" ref="BB13" si="39">BB12*BB11</f>
        <v>610.6049965075872</v>
      </c>
      <c r="BC13" s="15">
        <f t="shared" ref="BC13" si="40">BC12*BC11</f>
        <v>632.21994922532622</v>
      </c>
      <c r="BD13" s="15">
        <f t="shared" ref="BD13" si="41">BD12*BD11</f>
        <v>654.93055872392961</v>
      </c>
      <c r="BE13" s="15">
        <f t="shared" ref="BE13" si="42">BE12*BE11</f>
        <v>633.90575995549648</v>
      </c>
      <c r="BF13" s="15">
        <f t="shared" ref="BF13" si="43">BF12*BF11</f>
        <v>658.94602922093748</v>
      </c>
      <c r="BG13" s="15">
        <f t="shared" ref="BG13" si="44">BG12*BG11</f>
        <v>685.41030215546868</v>
      </c>
      <c r="BH13" s="15">
        <f t="shared" ref="BH13" si="45">BH12*BH11</f>
        <v>667.38057789617721</v>
      </c>
      <c r="BI13" s="15">
        <f t="shared" ref="BI13" si="46">BI12*BI11</f>
        <v>695.4106826158893</v>
      </c>
      <c r="BJ13" s="96">
        <f t="shared" ref="BJ13" si="47">BJ12*BJ11</f>
        <v>724.07019964620235</v>
      </c>
      <c r="BK13" s="15">
        <f t="shared" ref="BK13" si="48">BK12*BK11</f>
        <v>296.4139445828053</v>
      </c>
      <c r="BL13" s="15">
        <f t="shared" ref="BL13" si="49">BL12*BL11</f>
        <v>307.79442225010638</v>
      </c>
      <c r="BM13" s="15">
        <f t="shared" ref="BM13" si="50">BM12*BM11</f>
        <v>745.15086629337065</v>
      </c>
      <c r="BN13" s="15">
        <f t="shared" ref="BN13" si="51">BN12*BN11</f>
        <v>709.74971772307583</v>
      </c>
      <c r="BO13" s="15">
        <f t="shared" ref="BO13" si="52">BO12*BO11</f>
        <v>732.43689178960699</v>
      </c>
      <c r="BP13" s="15">
        <f t="shared" ref="BP13" si="53">BP12*BP11</f>
        <v>756.23643780522752</v>
      </c>
      <c r="BQ13" s="15">
        <f t="shared" ref="BQ13" si="54">BQ12*BQ11</f>
        <v>720.13598064891198</v>
      </c>
      <c r="BR13" s="15">
        <f t="shared" ref="BR13" si="55">BR12*BR11</f>
        <v>746.55668695533234</v>
      </c>
      <c r="BS13" s="15">
        <f t="shared" ref="BS13" si="56">BS12*BS11</f>
        <v>774.48918412108048</v>
      </c>
      <c r="BT13" s="15">
        <f t="shared" ref="BT13" si="57">BT12*BT11</f>
        <v>740.69441067214564</v>
      </c>
      <c r="BU13" s="15">
        <f t="shared" ref="BU13" si="58">BU12*BU11</f>
        <v>769.9141582447985</v>
      </c>
      <c r="BV13" s="96">
        <f t="shared" ref="BV13" si="59">BV12*BV11</f>
        <v>799.67277253607995</v>
      </c>
      <c r="BW13" s="15">
        <f t="shared" ref="BW13" si="60">BW12*BW11</f>
        <v>333.76230755531213</v>
      </c>
      <c r="BX13" s="15">
        <f t="shared" ref="BX13" si="61">BX12*BX11</f>
        <v>346.82510124902223</v>
      </c>
      <c r="BY13" s="15">
        <f t="shared" ref="BY13" si="62">BY12*BY11</f>
        <v>839.93037082304977</v>
      </c>
      <c r="BZ13" s="15">
        <f t="shared" ref="BZ13" si="63">BZ12*BZ11</f>
        <v>812.1586639110202</v>
      </c>
      <c r="CA13" s="15">
        <f t="shared" ref="CA13" si="64">CA12*CA11</f>
        <v>837.43976949724163</v>
      </c>
      <c r="CB13" s="15">
        <f t="shared" ref="CB13" si="65">CB12*CB11</f>
        <v>863.83300293975708</v>
      </c>
      <c r="CC13" s="15">
        <f t="shared" ref="CC13" si="66">CC12*CC11</f>
        <v>833.48035556150444</v>
      </c>
      <c r="CD13" s="15">
        <f t="shared" ref="CD13" si="67">CD12*CD11</f>
        <v>862.71724501834228</v>
      </c>
      <c r="CE13" s="15">
        <f t="shared" ref="CE13" si="68">CE12*CE11</f>
        <v>893.7075155752259</v>
      </c>
      <c r="CF13" s="15">
        <f t="shared" ref="CF13" si="69">CF12*CF11</f>
        <v>867.4485929521486</v>
      </c>
      <c r="CG13" s="15">
        <f t="shared" ref="CG13" si="70">CG12*CG11</f>
        <v>899.90911944069683</v>
      </c>
      <c r="CH13" s="96">
        <f t="shared" ref="CH13" si="71">CH12*CH11</f>
        <v>933.02729761417311</v>
      </c>
      <c r="CI13" s="15">
        <f t="shared" ref="CI13" si="72">CI12*CI11</f>
        <v>388.58110094574477</v>
      </c>
      <c r="CJ13" s="15">
        <f t="shared" ref="CJ13" si="73">CJ12*CJ11</f>
        <v>403.23232869158471</v>
      </c>
      <c r="CK13" s="15">
        <f t="shared" ref="CK13" si="74">CK12*CK11</f>
        <v>975.38532862016928</v>
      </c>
      <c r="CL13" s="15">
        <f t="shared" ref="CL13" si="75">CL12*CL11</f>
        <v>941.87362912688945</v>
      </c>
      <c r="CM13" s="15">
        <f t="shared" ref="CM13" si="76">CM12*CM11</f>
        <v>970.30664239786938</v>
      </c>
      <c r="CN13" s="15">
        <f t="shared" ref="CN13" si="77">CN12*CN11</f>
        <v>1000.133046877572</v>
      </c>
      <c r="CO13" s="15">
        <f t="shared" ref="CO13" si="78">CO12*CO11</f>
        <v>964.32429351527162</v>
      </c>
      <c r="CP13" s="15">
        <f t="shared" ref="CP13" si="79">CP12*CP11</f>
        <v>997.55883670135597</v>
      </c>
      <c r="CQ13" s="15">
        <f t="shared" ref="CQ13" si="80">CQ12*CQ11</f>
        <v>1032.8314181124563</v>
      </c>
      <c r="CR13" s="15">
        <f t="shared" ref="CR13" si="81">CR12*CR11</f>
        <v>1002.010477130546</v>
      </c>
      <c r="CS13" s="15">
        <f t="shared" ref="CS13" si="82">CS12*CS11</f>
        <v>1039.0414425639076</v>
      </c>
      <c r="CT13" s="96">
        <f t="shared" ref="CT13" si="83">CT12*CT11</f>
        <v>1076.8500280109258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f>O15/O13</f>
        <v>1.3125</v>
      </c>
      <c r="P14" s="167">
        <f>P15/P13</f>
        <v>1.45</v>
      </c>
      <c r="Q14" s="167">
        <f>Q15/Q13</f>
        <v>1.7512953367875648</v>
      </c>
      <c r="R14" s="167">
        <f>R15/R13</f>
        <v>1.7142857142857142</v>
      </c>
      <c r="S14" s="167">
        <f t="shared" ref="S14:U14" si="84">S15/S13</f>
        <v>1.75</v>
      </c>
      <c r="T14" s="167">
        <f t="shared" si="84"/>
        <v>2.326975476839237</v>
      </c>
      <c r="U14" s="167">
        <f t="shared" si="84"/>
        <v>1.9233226837060702</v>
      </c>
      <c r="V14" s="167">
        <f t="shared" ref="V14" si="85">V15/V13</f>
        <v>2.1578947368421053</v>
      </c>
      <c r="W14" s="167">
        <f t="shared" ref="W14:X14" si="86">W15/W13</f>
        <v>1.8294930875576036</v>
      </c>
      <c r="X14" s="167">
        <f t="shared" si="86"/>
        <v>1.8119047619047619</v>
      </c>
      <c r="Y14" s="167">
        <f t="shared" ref="Y14" si="87">Y15/Y13</f>
        <v>1.7583148558758315</v>
      </c>
      <c r="Z14" s="167">
        <f>Z15/Z13</f>
        <v>1.9128787878787878</v>
      </c>
      <c r="AA14" s="167">
        <f t="shared" ref="AA14:AB14" si="88">AA15/AA13</f>
        <v>1.3640776699029127</v>
      </c>
      <c r="AB14" s="167">
        <f t="shared" si="88"/>
        <v>1.750733137829912</v>
      </c>
      <c r="AC14" s="167">
        <f>AC15/AC13</f>
        <v>2.0888324873096447</v>
      </c>
      <c r="AD14" s="167">
        <f t="shared" ref="AD14" si="89">AD15/AD13</f>
        <v>2.0031645569620253</v>
      </c>
      <c r="AE14" s="167">
        <f t="shared" ref="AE14" si="90">AE15/AE13</f>
        <v>1.9349315068493151</v>
      </c>
      <c r="AF14" s="167">
        <f>AF15/AF13</f>
        <v>2.6475409836065573</v>
      </c>
      <c r="AG14" s="167">
        <f t="shared" ref="AG14" si="91">AG15/AG13</f>
        <v>2.4658385093167703</v>
      </c>
      <c r="AH14" s="296">
        <v>2</v>
      </c>
      <c r="AI14" s="296">
        <v>2.2000000000000002</v>
      </c>
      <c r="AJ14" s="296">
        <v>2</v>
      </c>
      <c r="AK14" s="296">
        <v>2</v>
      </c>
      <c r="AL14" s="297">
        <v>2.2000000000000002</v>
      </c>
      <c r="AM14" s="296">
        <v>1.5</v>
      </c>
      <c r="AN14" s="296">
        <v>1.5</v>
      </c>
      <c r="AO14" s="298">
        <v>2</v>
      </c>
      <c r="AP14" s="298">
        <v>2</v>
      </c>
      <c r="AQ14" s="298">
        <v>2</v>
      </c>
      <c r="AR14" s="298">
        <v>2</v>
      </c>
      <c r="AS14" s="298">
        <v>2</v>
      </c>
      <c r="AT14" s="298">
        <v>2</v>
      </c>
      <c r="AU14" s="298">
        <v>2</v>
      </c>
      <c r="AV14" s="298">
        <v>2</v>
      </c>
      <c r="AW14" s="298">
        <v>2</v>
      </c>
      <c r="AX14" s="297">
        <v>2</v>
      </c>
      <c r="AY14" s="298">
        <v>1.5</v>
      </c>
      <c r="AZ14" s="298">
        <v>1.5</v>
      </c>
      <c r="BA14" s="298">
        <v>2.1</v>
      </c>
      <c r="BB14" s="298">
        <v>2.1</v>
      </c>
      <c r="BC14" s="298">
        <v>2.1</v>
      </c>
      <c r="BD14" s="298">
        <v>2.1</v>
      </c>
      <c r="BE14" s="298">
        <v>2.1</v>
      </c>
      <c r="BF14" s="298">
        <v>2.1</v>
      </c>
      <c r="BG14" s="298">
        <v>2.1</v>
      </c>
      <c r="BH14" s="298">
        <v>2.1</v>
      </c>
      <c r="BI14" s="298">
        <v>2.1</v>
      </c>
      <c r="BJ14" s="297">
        <v>2.1</v>
      </c>
      <c r="BK14" s="298">
        <v>1.5</v>
      </c>
      <c r="BL14" s="298">
        <v>1.5</v>
      </c>
      <c r="BM14" s="298">
        <v>2.1</v>
      </c>
      <c r="BN14" s="298">
        <v>2.1</v>
      </c>
      <c r="BO14" s="298">
        <v>2.1</v>
      </c>
      <c r="BP14" s="298">
        <v>2.1</v>
      </c>
      <c r="BQ14" s="298">
        <v>2.1</v>
      </c>
      <c r="BR14" s="298">
        <v>2.1</v>
      </c>
      <c r="BS14" s="298">
        <v>2.1</v>
      </c>
      <c r="BT14" s="298">
        <v>2.1</v>
      </c>
      <c r="BU14" s="298">
        <v>2.1</v>
      </c>
      <c r="BV14" s="297">
        <v>2.1</v>
      </c>
      <c r="BW14" s="298">
        <v>1.5</v>
      </c>
      <c r="BX14" s="298">
        <v>1.5</v>
      </c>
      <c r="BY14" s="298">
        <v>2.1</v>
      </c>
      <c r="BZ14" s="298">
        <v>2.1</v>
      </c>
      <c r="CA14" s="298">
        <v>2.1</v>
      </c>
      <c r="CB14" s="298">
        <v>2.1</v>
      </c>
      <c r="CC14" s="298">
        <v>2.1</v>
      </c>
      <c r="CD14" s="298">
        <v>2.1</v>
      </c>
      <c r="CE14" s="298">
        <v>2.1</v>
      </c>
      <c r="CF14" s="298">
        <v>2.1</v>
      </c>
      <c r="CG14" s="298">
        <v>2.1</v>
      </c>
      <c r="CH14" s="297">
        <v>2.1</v>
      </c>
      <c r="CI14" s="298">
        <v>1.5</v>
      </c>
      <c r="CJ14" s="298">
        <v>1.5</v>
      </c>
      <c r="CK14" s="298">
        <v>2.1</v>
      </c>
      <c r="CL14" s="298">
        <v>2.1</v>
      </c>
      <c r="CM14" s="298">
        <v>2.1</v>
      </c>
      <c r="CN14" s="298">
        <v>2.1</v>
      </c>
      <c r="CO14" s="298">
        <v>2.1</v>
      </c>
      <c r="CP14" s="298">
        <v>2.1</v>
      </c>
      <c r="CQ14" s="298">
        <v>2.1</v>
      </c>
      <c r="CR14" s="298">
        <v>2.1</v>
      </c>
      <c r="CS14" s="298">
        <v>2.1</v>
      </c>
      <c r="CT14" s="297">
        <v>2.1</v>
      </c>
    </row>
    <row r="15" spans="1:98" s="15" customFormat="1" x14ac:dyDescent="0.25">
      <c r="A15" s="15" t="s">
        <v>138</v>
      </c>
      <c r="B15" s="15" t="s">
        <v>92</v>
      </c>
      <c r="N15" s="96"/>
      <c r="O15" s="1458">
        <v>126</v>
      </c>
      <c r="P15" s="1459">
        <v>116</v>
      </c>
      <c r="Q15" s="1460">
        <v>338</v>
      </c>
      <c r="R15" s="1461">
        <v>288</v>
      </c>
      <c r="S15" s="1462">
        <v>448</v>
      </c>
      <c r="T15" s="1463">
        <v>854</v>
      </c>
      <c r="U15" s="1464">
        <v>602</v>
      </c>
      <c r="V15" s="1465">
        <v>738</v>
      </c>
      <c r="W15" s="1466">
        <v>794</v>
      </c>
      <c r="X15" s="1467">
        <v>761</v>
      </c>
      <c r="Y15" s="1468">
        <v>793</v>
      </c>
      <c r="Z15" s="1469">
        <v>1010</v>
      </c>
      <c r="AA15" s="1470">
        <v>281</v>
      </c>
      <c r="AB15" s="1471">
        <v>597</v>
      </c>
      <c r="AC15" s="1472">
        <v>823</v>
      </c>
      <c r="AD15" s="1473">
        <v>633</v>
      </c>
      <c r="AE15" s="1474">
        <v>565</v>
      </c>
      <c r="AF15" s="1475">
        <v>1292</v>
      </c>
      <c r="AG15" s="1476">
        <v>794</v>
      </c>
      <c r="AH15" s="15">
        <f t="shared" ref="AH15" si="92">AH13*AH14</f>
        <v>874.19394999999997</v>
      </c>
      <c r="AI15" s="15">
        <f t="shared" ref="AI15" si="93">AI13*AI14</f>
        <v>1019.42033655</v>
      </c>
      <c r="AJ15" s="15">
        <f t="shared" ref="AJ15" si="94">AJ13*AJ14</f>
        <v>801.80307037499995</v>
      </c>
      <c r="AK15" s="15">
        <f t="shared" ref="AK15" si="95">AK13*AK14</f>
        <v>983.09268240312485</v>
      </c>
      <c r="AL15" s="96">
        <f t="shared" ref="AL15" si="96">AL13*AL14</f>
        <v>1135.7297158006511</v>
      </c>
      <c r="AM15" s="15">
        <f t="shared" ref="AM15" si="97">AM13*AM14</f>
        <v>304.11700022427686</v>
      </c>
      <c r="AN15" s="15">
        <f t="shared" ref="AN15" si="98">AN13*AN14</f>
        <v>316.81254435366782</v>
      </c>
      <c r="AO15" s="15">
        <f t="shared" ref="AO15" si="99">AO13*AO14</f>
        <v>1043.8548971778484</v>
      </c>
      <c r="AP15" s="15">
        <f t="shared" ref="AP15" si="100">AP13*AP14</f>
        <v>856.58753272568458</v>
      </c>
      <c r="AQ15" s="15">
        <f t="shared" ref="AQ15" si="101">AQ13*AQ14</f>
        <v>1047.1599733477049</v>
      </c>
      <c r="AR15" s="15">
        <f t="shared" ref="AR15" si="102">AR13*AR14</f>
        <v>1096.0999494924633</v>
      </c>
      <c r="AS15" s="15">
        <f t="shared" ref="AS15" si="103">AS13*AS14</f>
        <v>891.61759194426179</v>
      </c>
      <c r="AT15" s="15">
        <f t="shared" ref="AT15" si="104">AT13*AT14</f>
        <v>1091.3972374610933</v>
      </c>
      <c r="AU15" s="15">
        <f t="shared" ref="AU15" si="105">AU13*AU14</f>
        <v>1143.9429768462428</v>
      </c>
      <c r="AV15" s="15">
        <f t="shared" ref="AV15" si="106">AV13*AV14</f>
        <v>932.53497239770979</v>
      </c>
      <c r="AW15" s="15">
        <f t="shared" ref="AW15" si="107">AW13*AW14</f>
        <v>1142.4772440860811</v>
      </c>
      <c r="AX15" s="96">
        <f t="shared" ref="AX15" si="108">AX13*AX14</f>
        <v>1198.6779717376392</v>
      </c>
      <c r="AY15" s="15">
        <f t="shared" ref="AY15" si="109">AY13*AY14</f>
        <v>373.06529406885954</v>
      </c>
      <c r="AZ15" s="15">
        <f t="shared" ref="AZ15" si="110">AZ13*AZ14</f>
        <v>386.71042632988269</v>
      </c>
      <c r="BA15" s="15">
        <f t="shared" ref="BA15" si="111">BA13*BA14</f>
        <v>1323.4244734776664</v>
      </c>
      <c r="BB15" s="15">
        <f t="shared" ref="BB15" si="112">BB13*BB14</f>
        <v>1282.2704926659333</v>
      </c>
      <c r="BC15" s="15">
        <f t="shared" ref="BC15" si="113">BC13*BC14</f>
        <v>1327.6618933731852</v>
      </c>
      <c r="BD15" s="15">
        <f t="shared" ref="BD15" si="114">BD13*BD14</f>
        <v>1375.3541733202521</v>
      </c>
      <c r="BE15" s="15">
        <f t="shared" ref="BE15" si="115">BE13*BE14</f>
        <v>1331.2020959065426</v>
      </c>
      <c r="BF15" s="15">
        <f t="shared" ref="BF15" si="116">BF13*BF14</f>
        <v>1383.7866613639687</v>
      </c>
      <c r="BG15" s="15">
        <f t="shared" ref="BG15" si="117">BG13*BG14</f>
        <v>1439.3616345264843</v>
      </c>
      <c r="BH15" s="15">
        <f t="shared" ref="BH15" si="118">BH13*BH14</f>
        <v>1401.4992135819723</v>
      </c>
      <c r="BI15" s="15">
        <f t="shared" ref="BI15" si="119">BI13*BI14</f>
        <v>1460.3624334933677</v>
      </c>
      <c r="BJ15" s="96">
        <f t="shared" ref="BJ15" si="120">BJ13*BJ14</f>
        <v>1520.547419257025</v>
      </c>
      <c r="BK15" s="15">
        <f t="shared" ref="BK15" si="121">BK13*BK14</f>
        <v>444.62091687420798</v>
      </c>
      <c r="BL15" s="15">
        <f t="shared" ref="BL15" si="122">BL13*BL14</f>
        <v>461.69163337515954</v>
      </c>
      <c r="BM15" s="15">
        <f t="shared" ref="BM15" si="123">BM13*BM14</f>
        <v>1564.8168192160783</v>
      </c>
      <c r="BN15" s="15">
        <f t="shared" ref="BN15" si="124">BN13*BN14</f>
        <v>1490.4744072184594</v>
      </c>
      <c r="BO15" s="15">
        <f t="shared" ref="BO15" si="125">BO13*BO14</f>
        <v>1538.1174727581747</v>
      </c>
      <c r="BP15" s="15">
        <f t="shared" ref="BP15" si="126">BP13*BP14</f>
        <v>1588.0965193909778</v>
      </c>
      <c r="BQ15" s="15">
        <f t="shared" ref="BQ15" si="127">BQ13*BQ14</f>
        <v>1512.2855593627153</v>
      </c>
      <c r="BR15" s="15">
        <f t="shared" ref="BR15" si="128">BR13*BR14</f>
        <v>1567.7690426061979</v>
      </c>
      <c r="BS15" s="15">
        <f t="shared" ref="BS15" si="129">BS13*BS14</f>
        <v>1626.427286654269</v>
      </c>
      <c r="BT15" s="15">
        <f t="shared" ref="BT15" si="130">BT13*BT14</f>
        <v>1555.458262411506</v>
      </c>
      <c r="BU15" s="15">
        <f t="shared" ref="BU15" si="131">BU13*BU14</f>
        <v>1616.8197323140769</v>
      </c>
      <c r="BV15" s="96">
        <f t="shared" ref="BV15" si="132">BV13*BV14</f>
        <v>1679.3128223257679</v>
      </c>
      <c r="BW15" s="15">
        <f t="shared" ref="BW15" si="133">BW13*BW14</f>
        <v>500.64346133296817</v>
      </c>
      <c r="BX15" s="15">
        <f t="shared" ref="BX15" si="134">BX13*BX14</f>
        <v>520.23765187353331</v>
      </c>
      <c r="BY15" s="15">
        <f t="shared" ref="BY15" si="135">BY13*BY14</f>
        <v>1763.8537787284047</v>
      </c>
      <c r="BZ15" s="15">
        <f t="shared" ref="BZ15" si="136">BZ13*BZ14</f>
        <v>1705.5331942131425</v>
      </c>
      <c r="CA15" s="15">
        <f t="shared" ref="CA15" si="137">CA13*CA14</f>
        <v>1758.6235159442074</v>
      </c>
      <c r="CB15" s="15">
        <f t="shared" ref="CB15" si="138">CB13*CB14</f>
        <v>1814.0493061734899</v>
      </c>
      <c r="CC15" s="15">
        <f t="shared" ref="CC15" si="139">CC13*CC14</f>
        <v>1750.3087466791594</v>
      </c>
      <c r="CD15" s="15">
        <f t="shared" ref="CD15" si="140">CD13*CD14</f>
        <v>1811.7062145385189</v>
      </c>
      <c r="CE15" s="15">
        <f t="shared" ref="CE15" si="141">CE13*CE14</f>
        <v>1876.7857827079745</v>
      </c>
      <c r="CF15" s="15">
        <f t="shared" ref="CF15" si="142">CF13*CF14</f>
        <v>1821.642045199512</v>
      </c>
      <c r="CG15" s="15">
        <f t="shared" ref="CG15" si="143">CG13*CG14</f>
        <v>1889.8091508254633</v>
      </c>
      <c r="CH15" s="96">
        <f t="shared" ref="CH15" si="144">CH13*CH14</f>
        <v>1959.3573249897636</v>
      </c>
      <c r="CI15" s="15">
        <f t="shared" ref="CI15" si="145">CI13*CI14</f>
        <v>582.87165141861715</v>
      </c>
      <c r="CJ15" s="15">
        <f t="shared" ref="CJ15" si="146">CJ13*CJ14</f>
        <v>604.84849303737701</v>
      </c>
      <c r="CK15" s="15">
        <f t="shared" ref="CK15" si="147">CK13*CK14</f>
        <v>2048.3091901023554</v>
      </c>
      <c r="CL15" s="15">
        <f t="shared" ref="CL15" si="148">CL13*CL14</f>
        <v>1977.9346211664679</v>
      </c>
      <c r="CM15" s="15">
        <f t="shared" ref="CM15" si="149">CM13*CM14</f>
        <v>2037.6439490355258</v>
      </c>
      <c r="CN15" s="15">
        <f t="shared" ref="CN15" si="150">CN13*CN14</f>
        <v>2100.2793984429013</v>
      </c>
      <c r="CO15" s="15">
        <f t="shared" ref="CO15" si="151">CO13*CO14</f>
        <v>2025.0810163820704</v>
      </c>
      <c r="CP15" s="15">
        <f t="shared" ref="CP15" si="152">CP13*CP14</f>
        <v>2094.8735570728477</v>
      </c>
      <c r="CQ15" s="15">
        <f t="shared" ref="CQ15" si="153">CQ13*CQ14</f>
        <v>2168.9459780361581</v>
      </c>
      <c r="CR15" s="15">
        <f t="shared" ref="CR15" si="154">CR13*CR14</f>
        <v>2104.2220019741467</v>
      </c>
      <c r="CS15" s="15">
        <f t="shared" ref="CS15" si="155">CS13*CS14</f>
        <v>2181.9870293842059</v>
      </c>
      <c r="CT15" s="96">
        <f t="shared" ref="CT15" si="156">CT13*CT14</f>
        <v>2261.3850588229443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13" customFormat="1" x14ac:dyDescent="0.25">
      <c r="B17" s="213" t="s">
        <v>67</v>
      </c>
      <c r="N17" s="214"/>
      <c r="O17" s="2342">
        <f>O9/(SUM(O34,O38:O40)-O7)</f>
        <v>3.9936102236421724E-2</v>
      </c>
      <c r="P17" s="2342">
        <f t="shared" ref="P17:T17" si="157">P9/(SUM(P34,P38:P40)-P7)</f>
        <v>2.1212121212121213E-2</v>
      </c>
      <c r="Q17" s="2342">
        <f t="shared" si="157"/>
        <v>1.1737089201877934E-2</v>
      </c>
      <c r="R17" s="2342">
        <f t="shared" si="157"/>
        <v>4.859611231101512E-2</v>
      </c>
      <c r="S17" s="2342">
        <f t="shared" si="157"/>
        <v>2.0262216924910609E-2</v>
      </c>
      <c r="T17" s="2342">
        <f t="shared" si="157"/>
        <v>4.1095890410958902E-2</v>
      </c>
      <c r="U17" s="2342">
        <f t="shared" ref="U17:AB17" si="158">U9/(SUM(U34,U38:U40)-U7)</f>
        <v>3.888888888888889E-2</v>
      </c>
      <c r="V17" s="2342">
        <f t="shared" si="158"/>
        <v>4.3422733077905493E-2</v>
      </c>
      <c r="W17" s="2342">
        <f t="shared" si="158"/>
        <v>6.4034151547491994E-2</v>
      </c>
      <c r="X17" s="2342">
        <f t="shared" si="158"/>
        <v>3.34075723830735E-2</v>
      </c>
      <c r="Y17" s="2342">
        <f t="shared" si="158"/>
        <v>2.8288543140028287E-2</v>
      </c>
      <c r="Z17" s="2342">
        <f t="shared" si="158"/>
        <v>3.3986175115207372E-2</v>
      </c>
      <c r="AA17" s="2342">
        <f t="shared" si="158"/>
        <v>2.3539668700959023E-2</v>
      </c>
      <c r="AB17" s="2342">
        <f t="shared" si="158"/>
        <v>8.0459770114942528E-2</v>
      </c>
      <c r="AC17" s="2342">
        <f>AC9/(SUM(AC34,AC38:AC40)-AC7)</f>
        <v>6.9222577209797659E-2</v>
      </c>
      <c r="AD17" s="2342">
        <f t="shared" ref="AD17:AF17" si="159">AD9/(SUM(AD34,AD38:AD40)-AD7)</f>
        <v>6.1636556854410204E-2</v>
      </c>
      <c r="AE17" s="2342">
        <f t="shared" si="159"/>
        <v>7.4150360453141093E-2</v>
      </c>
      <c r="AF17" s="2342">
        <f t="shared" si="159"/>
        <v>8.7196467991169979E-2</v>
      </c>
      <c r="AG17" s="2342">
        <f>AG9/(SUM(AG34,AG38:AG40)-AG7)</f>
        <v>6.2427745664739881E-2</v>
      </c>
      <c r="AH17" s="302">
        <v>0.01</v>
      </c>
      <c r="AI17" s="302">
        <v>0.01</v>
      </c>
      <c r="AJ17" s="302">
        <v>2.5000000000000001E-2</v>
      </c>
      <c r="AK17" s="302">
        <v>0.01</v>
      </c>
      <c r="AL17" s="303">
        <v>0.01</v>
      </c>
      <c r="AM17" s="302">
        <v>0.01</v>
      </c>
      <c r="AN17" s="302">
        <v>0.01</v>
      </c>
      <c r="AO17" s="302">
        <v>0.01</v>
      </c>
      <c r="AP17" s="302">
        <v>1.2E-2</v>
      </c>
      <c r="AQ17" s="302">
        <v>0.01</v>
      </c>
      <c r="AR17" s="302">
        <v>0.01</v>
      </c>
      <c r="AS17" s="302">
        <v>1.2E-2</v>
      </c>
      <c r="AT17" s="302">
        <v>0.01</v>
      </c>
      <c r="AU17" s="302">
        <v>0.01</v>
      </c>
      <c r="AV17" s="302">
        <v>1.2E-2</v>
      </c>
      <c r="AW17" s="302">
        <v>0.01</v>
      </c>
      <c r="AX17" s="303">
        <v>0.01</v>
      </c>
      <c r="AY17" s="302">
        <v>1.4999999999999999E-2</v>
      </c>
      <c r="AZ17" s="302">
        <v>0.01</v>
      </c>
      <c r="BA17" s="302">
        <v>0.01</v>
      </c>
      <c r="BB17" s="302">
        <v>1.4999999999999999E-2</v>
      </c>
      <c r="BC17" s="302">
        <v>0.01</v>
      </c>
      <c r="BD17" s="302">
        <v>0.01</v>
      </c>
      <c r="BE17" s="302">
        <v>1.4999999999999999E-2</v>
      </c>
      <c r="BF17" s="302">
        <v>0.01</v>
      </c>
      <c r="BG17" s="302">
        <v>0.01</v>
      </c>
      <c r="BH17" s="302">
        <v>1.4999999999999999E-2</v>
      </c>
      <c r="BI17" s="302">
        <v>0.01</v>
      </c>
      <c r="BJ17" s="303">
        <v>0.01</v>
      </c>
      <c r="BK17" s="302">
        <v>0.01</v>
      </c>
      <c r="BL17" s="302">
        <v>0.01</v>
      </c>
      <c r="BM17" s="302">
        <v>0.01</v>
      </c>
      <c r="BN17" s="302">
        <v>0.01</v>
      </c>
      <c r="BO17" s="302">
        <v>0.01</v>
      </c>
      <c r="BP17" s="302">
        <v>0.01</v>
      </c>
      <c r="BQ17" s="302">
        <v>0.01</v>
      </c>
      <c r="BR17" s="302">
        <v>0.01</v>
      </c>
      <c r="BS17" s="302">
        <v>0.01</v>
      </c>
      <c r="BT17" s="302">
        <v>0.01</v>
      </c>
      <c r="BU17" s="302">
        <v>0.01</v>
      </c>
      <c r="BV17" s="303">
        <v>0.01</v>
      </c>
      <c r="BW17" s="302">
        <v>1.4999999999999999E-2</v>
      </c>
      <c r="BX17" s="302">
        <v>0.01</v>
      </c>
      <c r="BY17" s="302">
        <v>0.01</v>
      </c>
      <c r="BZ17" s="302">
        <v>1.4999999999999999E-2</v>
      </c>
      <c r="CA17" s="302">
        <v>0.01</v>
      </c>
      <c r="CB17" s="302">
        <v>0.01</v>
      </c>
      <c r="CC17" s="302">
        <v>1.4999999999999999E-2</v>
      </c>
      <c r="CD17" s="302">
        <v>0.01</v>
      </c>
      <c r="CE17" s="302">
        <v>0.01</v>
      </c>
      <c r="CF17" s="302">
        <v>1.4999999999999999E-2</v>
      </c>
      <c r="CG17" s="302">
        <v>0.01</v>
      </c>
      <c r="CH17" s="303">
        <v>0.01</v>
      </c>
      <c r="CI17" s="302">
        <v>1.4999999999999999E-2</v>
      </c>
      <c r="CJ17" s="302">
        <v>0.01</v>
      </c>
      <c r="CK17" s="302">
        <v>0.01</v>
      </c>
      <c r="CL17" s="302">
        <v>1.4999999999999999E-2</v>
      </c>
      <c r="CM17" s="302">
        <v>0.01</v>
      </c>
      <c r="CN17" s="302">
        <v>0.01</v>
      </c>
      <c r="CO17" s="302">
        <v>1.4999999999999999E-2</v>
      </c>
      <c r="CP17" s="302">
        <v>0.01</v>
      </c>
      <c r="CQ17" s="302">
        <v>0.01</v>
      </c>
      <c r="CR17" s="302">
        <v>1.4999999999999999E-2</v>
      </c>
      <c r="CS17" s="302">
        <v>0.01</v>
      </c>
      <c r="CT17" s="303">
        <v>0.01</v>
      </c>
    </row>
    <row r="18" spans="1:98" s="161" customFormat="1" x14ac:dyDescent="0.25">
      <c r="B18" s="161" t="s">
        <v>68</v>
      </c>
      <c r="N18" s="162"/>
      <c r="U18" s="293">
        <v>0.08</v>
      </c>
      <c r="V18" s="293">
        <v>0</v>
      </c>
      <c r="W18" s="293">
        <v>0</v>
      </c>
      <c r="X18" s="293">
        <v>0.05</v>
      </c>
      <c r="Y18" s="293">
        <v>0</v>
      </c>
      <c r="Z18" s="294">
        <v>0</v>
      </c>
      <c r="AA18" s="293">
        <v>0.1</v>
      </c>
      <c r="AB18" s="293">
        <v>0</v>
      </c>
      <c r="AC18" s="293">
        <v>0</v>
      </c>
      <c r="AD18" s="293">
        <v>0.1</v>
      </c>
      <c r="AE18" s="293">
        <v>0</v>
      </c>
      <c r="AF18" s="293">
        <v>0</v>
      </c>
      <c r="AG18" s="293">
        <v>0.1</v>
      </c>
      <c r="AH18" s="293">
        <v>0</v>
      </c>
      <c r="AI18" s="293">
        <v>0</v>
      </c>
      <c r="AJ18" s="293">
        <v>0.1</v>
      </c>
      <c r="AK18" s="293">
        <v>0</v>
      </c>
      <c r="AL18" s="294">
        <v>0</v>
      </c>
      <c r="AM18" s="293">
        <v>0.12</v>
      </c>
      <c r="AN18" s="293">
        <v>0</v>
      </c>
      <c r="AO18" s="293">
        <v>0</v>
      </c>
      <c r="AP18" s="293">
        <v>0.1</v>
      </c>
      <c r="AQ18" s="293">
        <v>0</v>
      </c>
      <c r="AR18" s="293">
        <v>0</v>
      </c>
      <c r="AS18" s="293">
        <v>0.1</v>
      </c>
      <c r="AT18" s="293">
        <v>0</v>
      </c>
      <c r="AU18" s="293">
        <v>0</v>
      </c>
      <c r="AV18" s="293">
        <v>0.1</v>
      </c>
      <c r="AW18" s="293">
        <v>0</v>
      </c>
      <c r="AX18" s="294">
        <v>0</v>
      </c>
      <c r="AY18" s="293">
        <v>0.08</v>
      </c>
      <c r="AZ18" s="293">
        <v>0</v>
      </c>
      <c r="BA18" s="293">
        <v>0</v>
      </c>
      <c r="BB18" s="293">
        <v>0.08</v>
      </c>
      <c r="BC18" s="293">
        <v>0</v>
      </c>
      <c r="BD18" s="293">
        <v>0</v>
      </c>
      <c r="BE18" s="293">
        <v>0.08</v>
      </c>
      <c r="BF18" s="293">
        <v>0</v>
      </c>
      <c r="BG18" s="293">
        <v>0</v>
      </c>
      <c r="BH18" s="293">
        <v>0.08</v>
      </c>
      <c r="BI18" s="293">
        <v>0</v>
      </c>
      <c r="BJ18" s="294">
        <v>0</v>
      </c>
      <c r="BK18" s="293">
        <v>0.08</v>
      </c>
      <c r="BL18" s="293">
        <v>0</v>
      </c>
      <c r="BM18" s="293">
        <v>0</v>
      </c>
      <c r="BN18" s="293">
        <v>0.08</v>
      </c>
      <c r="BO18" s="293">
        <v>0</v>
      </c>
      <c r="BP18" s="293">
        <v>0</v>
      </c>
      <c r="BQ18" s="293">
        <v>0.08</v>
      </c>
      <c r="BR18" s="293">
        <v>0</v>
      </c>
      <c r="BS18" s="293">
        <v>0</v>
      </c>
      <c r="BT18" s="293">
        <v>0.08</v>
      </c>
      <c r="BU18" s="293">
        <v>0</v>
      </c>
      <c r="BV18" s="294">
        <v>0</v>
      </c>
      <c r="BW18" s="293">
        <v>0.08</v>
      </c>
      <c r="BX18" s="293">
        <v>0</v>
      </c>
      <c r="BY18" s="293">
        <v>0</v>
      </c>
      <c r="BZ18" s="293">
        <v>0.08</v>
      </c>
      <c r="CA18" s="293">
        <v>0</v>
      </c>
      <c r="CB18" s="293">
        <v>0</v>
      </c>
      <c r="CC18" s="293">
        <v>0.08</v>
      </c>
      <c r="CD18" s="293">
        <v>0</v>
      </c>
      <c r="CE18" s="293">
        <v>0</v>
      </c>
      <c r="CF18" s="293">
        <v>0.08</v>
      </c>
      <c r="CG18" s="293">
        <v>0</v>
      </c>
      <c r="CH18" s="294">
        <v>0</v>
      </c>
      <c r="CI18" s="293">
        <v>0.08</v>
      </c>
      <c r="CJ18" s="293">
        <v>0</v>
      </c>
      <c r="CK18" s="293">
        <v>0</v>
      </c>
      <c r="CL18" s="293">
        <v>0.08</v>
      </c>
      <c r="CM18" s="293">
        <v>0</v>
      </c>
      <c r="CN18" s="293">
        <v>0</v>
      </c>
      <c r="CO18" s="293">
        <v>0.08</v>
      </c>
      <c r="CP18" s="293">
        <v>0</v>
      </c>
      <c r="CQ18" s="293">
        <v>0</v>
      </c>
      <c r="CR18" s="293">
        <v>0.08</v>
      </c>
      <c r="CS18" s="293">
        <v>0</v>
      </c>
      <c r="CT18" s="294">
        <v>0</v>
      </c>
    </row>
    <row r="20" spans="1:98" s="116" customFormat="1" x14ac:dyDescent="0.25">
      <c r="B20" s="63"/>
      <c r="C20" s="6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5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5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5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5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5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5"/>
    </row>
    <row r="21" spans="1:98" s="104" customFormat="1" x14ac:dyDescent="0.25">
      <c r="B21" s="104" t="s">
        <v>0</v>
      </c>
      <c r="C21" s="104">
        <v>42005</v>
      </c>
      <c r="D21" s="104">
        <v>42036</v>
      </c>
      <c r="E21" s="104">
        <v>42064</v>
      </c>
      <c r="F21" s="104">
        <v>42095</v>
      </c>
      <c r="G21" s="104">
        <v>42125</v>
      </c>
      <c r="H21" s="104">
        <v>42156</v>
      </c>
      <c r="I21" s="104">
        <v>42186</v>
      </c>
      <c r="J21" s="104">
        <v>42217</v>
      </c>
      <c r="K21" s="104">
        <v>42248</v>
      </c>
      <c r="L21" s="104">
        <v>42278</v>
      </c>
      <c r="M21" s="104">
        <v>42309</v>
      </c>
      <c r="N21" s="105">
        <v>42339</v>
      </c>
      <c r="O21" s="144">
        <v>42370</v>
      </c>
      <c r="P21" s="144">
        <v>42401</v>
      </c>
      <c r="Q21" s="144">
        <v>42430</v>
      </c>
      <c r="R21" s="144">
        <v>42461</v>
      </c>
      <c r="S21" s="144">
        <v>42491</v>
      </c>
      <c r="T21" s="144">
        <v>42522</v>
      </c>
      <c r="U21" s="144">
        <v>42552</v>
      </c>
      <c r="V21" s="144">
        <v>42583</v>
      </c>
      <c r="W21" s="104">
        <v>42614</v>
      </c>
      <c r="X21" s="104">
        <v>42644</v>
      </c>
      <c r="Y21" s="104">
        <v>42675</v>
      </c>
      <c r="Z21" s="105">
        <v>42705</v>
      </c>
      <c r="AA21" s="104">
        <v>42752</v>
      </c>
      <c r="AB21" s="104">
        <v>42783</v>
      </c>
      <c r="AC21" s="104">
        <v>42811</v>
      </c>
      <c r="AD21" s="104">
        <v>42842</v>
      </c>
      <c r="AE21" s="104">
        <v>42872</v>
      </c>
      <c r="AF21" s="104">
        <v>42903</v>
      </c>
      <c r="AG21" s="104">
        <v>42933</v>
      </c>
      <c r="AH21" s="104">
        <v>42964</v>
      </c>
      <c r="AI21" s="104">
        <v>42995</v>
      </c>
      <c r="AJ21" s="104">
        <v>43025</v>
      </c>
      <c r="AK21" s="104">
        <v>43056</v>
      </c>
      <c r="AL21" s="105">
        <v>43086</v>
      </c>
      <c r="AM21" s="104">
        <v>43118</v>
      </c>
      <c r="AN21" s="104">
        <v>43149</v>
      </c>
      <c r="AO21" s="104">
        <v>43177</v>
      </c>
      <c r="AP21" s="104">
        <v>43208</v>
      </c>
      <c r="AQ21" s="104">
        <v>43238</v>
      </c>
      <c r="AR21" s="104">
        <v>43269</v>
      </c>
      <c r="AS21" s="104">
        <v>43299</v>
      </c>
      <c r="AT21" s="104">
        <v>43330</v>
      </c>
      <c r="AU21" s="104">
        <v>43361</v>
      </c>
      <c r="AV21" s="104">
        <v>43391</v>
      </c>
      <c r="AW21" s="104">
        <v>43422</v>
      </c>
      <c r="AX21" s="105">
        <v>43452</v>
      </c>
      <c r="AY21" s="104">
        <v>43483</v>
      </c>
      <c r="AZ21" s="104">
        <v>43514</v>
      </c>
      <c r="BA21" s="104">
        <v>43542</v>
      </c>
      <c r="BB21" s="104">
        <v>43573</v>
      </c>
      <c r="BC21" s="104">
        <v>43603</v>
      </c>
      <c r="BD21" s="104">
        <v>43634</v>
      </c>
      <c r="BE21" s="104">
        <v>43664</v>
      </c>
      <c r="BF21" s="104">
        <v>43695</v>
      </c>
      <c r="BG21" s="104">
        <v>43726</v>
      </c>
      <c r="BH21" s="104">
        <v>43756</v>
      </c>
      <c r="BI21" s="104">
        <v>43787</v>
      </c>
      <c r="BJ21" s="105">
        <v>43817</v>
      </c>
      <c r="BK21" s="104">
        <v>43848</v>
      </c>
      <c r="BL21" s="104">
        <v>43879</v>
      </c>
      <c r="BM21" s="104">
        <v>43908</v>
      </c>
      <c r="BN21" s="104">
        <v>43939</v>
      </c>
      <c r="BO21" s="104">
        <v>43969</v>
      </c>
      <c r="BP21" s="104">
        <v>44000</v>
      </c>
      <c r="BQ21" s="104">
        <v>44030</v>
      </c>
      <c r="BR21" s="104">
        <v>44061</v>
      </c>
      <c r="BS21" s="104">
        <v>44092</v>
      </c>
      <c r="BT21" s="104">
        <v>44122</v>
      </c>
      <c r="BU21" s="104">
        <v>44153</v>
      </c>
      <c r="BV21" s="105">
        <v>44183</v>
      </c>
      <c r="BW21" s="104">
        <v>44214</v>
      </c>
      <c r="BX21" s="104">
        <v>44245</v>
      </c>
      <c r="BY21" s="104">
        <v>44273</v>
      </c>
      <c r="BZ21" s="104">
        <v>44304</v>
      </c>
      <c r="CA21" s="104">
        <v>44334</v>
      </c>
      <c r="CB21" s="104">
        <v>44365</v>
      </c>
      <c r="CC21" s="104">
        <v>44395</v>
      </c>
      <c r="CD21" s="104">
        <v>44426</v>
      </c>
      <c r="CE21" s="104">
        <v>44457</v>
      </c>
      <c r="CF21" s="104">
        <v>44487</v>
      </c>
      <c r="CG21" s="104">
        <v>44518</v>
      </c>
      <c r="CH21" s="105">
        <v>44548</v>
      </c>
      <c r="CI21" s="104">
        <v>44579</v>
      </c>
      <c r="CJ21" s="104">
        <v>44610</v>
      </c>
      <c r="CK21" s="104">
        <v>44638</v>
      </c>
      <c r="CL21" s="104">
        <v>44669</v>
      </c>
      <c r="CM21" s="104">
        <v>44699</v>
      </c>
      <c r="CN21" s="104">
        <v>44730</v>
      </c>
      <c r="CO21" s="104">
        <v>44760</v>
      </c>
      <c r="CP21" s="104">
        <v>44791</v>
      </c>
      <c r="CQ21" s="104">
        <v>44822</v>
      </c>
      <c r="CR21" s="104">
        <v>44852</v>
      </c>
      <c r="CS21" s="104">
        <v>44883</v>
      </c>
      <c r="CT21" s="105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6">
        <v>3179.1134999999999</v>
      </c>
      <c r="O22" s="367">
        <v>672.32799999999997</v>
      </c>
      <c r="P22" s="368">
        <v>439.19</v>
      </c>
      <c r="Q22" s="369">
        <v>760.67499999999995</v>
      </c>
      <c r="R22" s="370">
        <v>1140.2950000000001</v>
      </c>
      <c r="S22" s="371">
        <v>1084.577</v>
      </c>
      <c r="T22" s="372">
        <v>1344.498</v>
      </c>
      <c r="U22" s="373">
        <v>1045.5150000000001</v>
      </c>
      <c r="V22" s="374">
        <v>678.625</v>
      </c>
      <c r="W22" s="375">
        <v>1128.6179999999999</v>
      </c>
      <c r="X22" s="376">
        <v>523.58199999999999</v>
      </c>
      <c r="Y22" s="377">
        <v>653.01499999999999</v>
      </c>
      <c r="Z22" s="378">
        <v>1904.2725</v>
      </c>
      <c r="AA22" s="1477">
        <v>1097.587</v>
      </c>
      <c r="AB22" s="1478">
        <v>2116.5275000000001</v>
      </c>
      <c r="AC22" s="1479">
        <v>2115.21</v>
      </c>
      <c r="AD22" s="1480">
        <v>4994.8500000000004</v>
      </c>
      <c r="AE22" s="1481">
        <v>3824.19</v>
      </c>
      <c r="AF22" s="1482">
        <v>3126.56</v>
      </c>
      <c r="AG22" s="1483">
        <v>2942</v>
      </c>
      <c r="AH22" s="15">
        <f t="shared" ref="AH22:CL22" si="160">AH74*AH98</f>
        <v>2119.3076405931934</v>
      </c>
      <c r="AI22" s="15">
        <f t="shared" si="160"/>
        <v>2344.3579281418997</v>
      </c>
      <c r="AJ22" s="15">
        <f t="shared" si="160"/>
        <v>2131.0213566809866</v>
      </c>
      <c r="AK22" s="15">
        <f t="shared" si="160"/>
        <v>2287.5021519541801</v>
      </c>
      <c r="AL22" s="96">
        <f t="shared" si="160"/>
        <v>2415.3943177225274</v>
      </c>
      <c r="AM22" s="15">
        <f t="shared" si="160"/>
        <v>823.33151379149683</v>
      </c>
      <c r="AN22" s="15">
        <f t="shared" si="160"/>
        <v>1087.9737860816197</v>
      </c>
      <c r="AO22" s="15">
        <f t="shared" si="160"/>
        <v>2487.027164019165</v>
      </c>
      <c r="AP22" s="15">
        <f t="shared" si="160"/>
        <v>1998.2738960513941</v>
      </c>
      <c r="AQ22" s="15">
        <f t="shared" si="160"/>
        <v>831.65109979038698</v>
      </c>
      <c r="AR22" s="15">
        <f t="shared" si="160"/>
        <v>559.1066304387831</v>
      </c>
      <c r="AS22" s="15">
        <f t="shared" si="160"/>
        <v>706.89509207249898</v>
      </c>
      <c r="AT22" s="15">
        <f t="shared" si="160"/>
        <v>530.14788606789671</v>
      </c>
      <c r="AU22" s="15">
        <f t="shared" si="160"/>
        <v>586.44454254082098</v>
      </c>
      <c r="AV22" s="15">
        <f t="shared" si="160"/>
        <v>543.23195753474158</v>
      </c>
      <c r="AW22" s="15">
        <f t="shared" si="160"/>
        <v>583.12145393342803</v>
      </c>
      <c r="AX22" s="96">
        <f t="shared" si="160"/>
        <v>1162.1745836841676</v>
      </c>
      <c r="AY22" s="15">
        <f t="shared" si="160"/>
        <v>1324.566655575147</v>
      </c>
      <c r="AZ22" s="15">
        <f t="shared" si="160"/>
        <v>1750.3202234385853</v>
      </c>
      <c r="BA22" s="15">
        <f t="shared" si="160"/>
        <v>4241.1679738422708</v>
      </c>
      <c r="BB22" s="15">
        <f t="shared" si="160"/>
        <v>3407.6890568425179</v>
      </c>
      <c r="BC22" s="15">
        <f t="shared" si="160"/>
        <v>1418.2281805646217</v>
      </c>
      <c r="BD22" s="15">
        <f t="shared" si="160"/>
        <v>944.45880735062065</v>
      </c>
      <c r="BE22" s="15">
        <f t="shared" si="160"/>
        <v>1194.1072762039064</v>
      </c>
      <c r="BF22" s="15">
        <f t="shared" si="160"/>
        <v>895.54087348631549</v>
      </c>
      <c r="BG22" s="15">
        <f t="shared" si="160"/>
        <v>990.63878528986231</v>
      </c>
      <c r="BH22" s="15">
        <f t="shared" si="160"/>
        <v>917.64285879664635</v>
      </c>
      <c r="BI22" s="15">
        <f t="shared" si="160"/>
        <v>985.02532958751146</v>
      </c>
      <c r="BJ22" s="96">
        <f t="shared" si="160"/>
        <v>1059.9085755307419</v>
      </c>
      <c r="BK22" s="15">
        <f t="shared" si="160"/>
        <v>1790.1518350098111</v>
      </c>
      <c r="BL22" s="15">
        <f t="shared" si="160"/>
        <v>2365.5577819772479</v>
      </c>
      <c r="BM22" s="15">
        <f t="shared" si="160"/>
        <v>5731.9385166478296</v>
      </c>
      <c r="BN22" s="15">
        <f t="shared" si="160"/>
        <v>4605.491760322664</v>
      </c>
      <c r="BO22" s="15">
        <f t="shared" si="160"/>
        <v>1916.7353860330861</v>
      </c>
      <c r="BP22" s="15">
        <f t="shared" si="160"/>
        <v>1276.4360781343639</v>
      </c>
      <c r="BQ22" s="15">
        <f t="shared" si="160"/>
        <v>1629.9743436274753</v>
      </c>
      <c r="BR22" s="15">
        <f t="shared" si="160"/>
        <v>1222.426725421923</v>
      </c>
      <c r="BS22" s="15">
        <f t="shared" si="160"/>
        <v>1352.236801502441</v>
      </c>
      <c r="BT22" s="15">
        <f t="shared" si="160"/>
        <v>1252.5962669003043</v>
      </c>
      <c r="BU22" s="15">
        <f t="shared" si="160"/>
        <v>1344.5743502668972</v>
      </c>
      <c r="BV22" s="96">
        <f t="shared" si="160"/>
        <v>1446.7911042280955</v>
      </c>
      <c r="BW22" s="15">
        <f t="shared" si="160"/>
        <v>2389.6378815178973</v>
      </c>
      <c r="BX22" s="15">
        <f t="shared" si="160"/>
        <v>3157.7357720057889</v>
      </c>
      <c r="BY22" s="15">
        <f t="shared" si="160"/>
        <v>7651.4500871028531</v>
      </c>
      <c r="BZ22" s="15">
        <f t="shared" si="160"/>
        <v>6147.7788410195171</v>
      </c>
      <c r="CA22" s="15">
        <f t="shared" si="160"/>
        <v>2558.6117321078464</v>
      </c>
      <c r="CB22" s="15">
        <f t="shared" si="160"/>
        <v>1703.8889919799997</v>
      </c>
      <c r="CC22" s="15">
        <f t="shared" si="160"/>
        <v>2175.8201518214441</v>
      </c>
      <c r="CD22" s="15">
        <f t="shared" si="160"/>
        <v>1664.4288469758408</v>
      </c>
      <c r="CE22" s="15">
        <f t="shared" si="160"/>
        <v>1841.1753388213704</v>
      </c>
      <c r="CF22" s="15">
        <f t="shared" si="160"/>
        <v>1705.5070188550758</v>
      </c>
      <c r="CG22" s="15">
        <f t="shared" si="160"/>
        <v>1848.6907709448042</v>
      </c>
      <c r="CH22" s="96">
        <f t="shared" si="160"/>
        <v>2085.7959099489603</v>
      </c>
      <c r="CI22" s="15">
        <f t="shared" si="160"/>
        <v>3129.9875245101662</v>
      </c>
      <c r="CJ22" s="15">
        <f t="shared" si="160"/>
        <v>4136.0549431027139</v>
      </c>
      <c r="CK22" s="15">
        <f t="shared" si="160"/>
        <v>10021.996848255432</v>
      </c>
      <c r="CL22" s="15">
        <f t="shared" si="160"/>
        <v>8052.4631889480443</v>
      </c>
      <c r="CM22" s="15">
        <f t="shared" ref="CM22:CT22" si="161">CM74*CM98</f>
        <v>3351.3122902437244</v>
      </c>
      <c r="CN22" s="15">
        <f t="shared" si="161"/>
        <v>2231.7821998452691</v>
      </c>
      <c r="CO22" s="15">
        <f t="shared" si="161"/>
        <v>2849.9254985249236</v>
      </c>
      <c r="CP22" s="15">
        <f t="shared" si="161"/>
        <v>2180.0966442497388</v>
      </c>
      <c r="CQ22" s="15">
        <f t="shared" si="161"/>
        <v>2411.6021450438775</v>
      </c>
      <c r="CR22" s="15">
        <f t="shared" si="161"/>
        <v>2278.5795487816258</v>
      </c>
      <c r="CS22" s="15">
        <f t="shared" si="161"/>
        <v>2469.8749029622804</v>
      </c>
      <c r="CT22" s="96">
        <f t="shared" si="161"/>
        <v>2786.6504510386394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6">
        <v>3187.8090000000002</v>
      </c>
      <c r="O23" s="379">
        <v>1056.748</v>
      </c>
      <c r="P23" s="380">
        <v>604.54399999999998</v>
      </c>
      <c r="Q23" s="381">
        <v>4455.8940000000002</v>
      </c>
      <c r="R23" s="382">
        <v>5200.0320000000102</v>
      </c>
      <c r="S23" s="383">
        <v>4443.8230000000003</v>
      </c>
      <c r="T23" s="384">
        <v>9751.3800000000701</v>
      </c>
      <c r="U23" s="385">
        <v>4760.9380000000101</v>
      </c>
      <c r="V23" s="386">
        <v>5674.0470000000196</v>
      </c>
      <c r="W23" s="387">
        <v>9491.9935000000496</v>
      </c>
      <c r="X23" s="388">
        <v>6519.5280000000203</v>
      </c>
      <c r="Y23" s="389">
        <v>7622.0060000000503</v>
      </c>
      <c r="Z23" s="390">
        <v>15125.7075000001</v>
      </c>
      <c r="AA23" s="1484">
        <v>2756.6320000000001</v>
      </c>
      <c r="AB23" s="1485">
        <v>3733.1240000000098</v>
      </c>
      <c r="AC23" s="1486">
        <v>10037.33</v>
      </c>
      <c r="AD23" s="1487">
        <v>6735.61</v>
      </c>
      <c r="AE23" s="1488">
        <v>6413.6</v>
      </c>
      <c r="AF23" s="1489">
        <v>14161.59</v>
      </c>
      <c r="AG23" s="1490">
        <v>7721.59</v>
      </c>
      <c r="AH23" s="15">
        <f t="shared" ref="AH23:CL23" si="162">AH75*AH99</f>
        <v>5855.9503062246204</v>
      </c>
      <c r="AI23" s="15">
        <f t="shared" si="162"/>
        <v>7354.7829232601134</v>
      </c>
      <c r="AJ23" s="15">
        <f t="shared" si="162"/>
        <v>5299.132579418113</v>
      </c>
      <c r="AK23" s="15">
        <f t="shared" si="162"/>
        <v>6693.3104562821636</v>
      </c>
      <c r="AL23" s="96">
        <f t="shared" si="162"/>
        <v>8345.2775312996382</v>
      </c>
      <c r="AM23" s="15">
        <f t="shared" si="162"/>
        <v>1187.7069882016365</v>
      </c>
      <c r="AN23" s="15">
        <f t="shared" si="162"/>
        <v>936.2742130743934</v>
      </c>
      <c r="AO23" s="15">
        <f t="shared" si="162"/>
        <v>14753.530896384034</v>
      </c>
      <c r="AP23" s="15">
        <f t="shared" si="162"/>
        <v>7977.2071822659973</v>
      </c>
      <c r="AQ23" s="15">
        <f t="shared" si="162"/>
        <v>11426.191852854539</v>
      </c>
      <c r="AR23" s="15">
        <f t="shared" si="162"/>
        <v>17889.815927129363</v>
      </c>
      <c r="AS23" s="15">
        <f t="shared" si="162"/>
        <v>7154.3827483780478</v>
      </c>
      <c r="AT23" s="15">
        <f t="shared" si="162"/>
        <v>7801.6142147453475</v>
      </c>
      <c r="AU23" s="15">
        <f t="shared" si="162"/>
        <v>8838.0527262340838</v>
      </c>
      <c r="AV23" s="15">
        <f t="shared" si="162"/>
        <v>6712.50258528415</v>
      </c>
      <c r="AW23" s="15">
        <f t="shared" si="162"/>
        <v>8564.22387375588</v>
      </c>
      <c r="AX23" s="96">
        <f t="shared" si="162"/>
        <v>9711.9459836980623</v>
      </c>
      <c r="AY23" s="15">
        <f t="shared" si="162"/>
        <v>1596.8689447945399</v>
      </c>
      <c r="AZ23" s="15">
        <f t="shared" si="162"/>
        <v>1253.0158278315189</v>
      </c>
      <c r="BA23" s="15">
        <f t="shared" si="162"/>
        <v>21629.746125934991</v>
      </c>
      <c r="BB23" s="15">
        <f t="shared" si="162"/>
        <v>13616.721287948119</v>
      </c>
      <c r="BC23" s="15">
        <f t="shared" si="162"/>
        <v>16706.547766452601</v>
      </c>
      <c r="BD23" s="15">
        <f t="shared" si="162"/>
        <v>25661.455515090813</v>
      </c>
      <c r="BE23" s="15">
        <f t="shared" si="162"/>
        <v>12142.542212059092</v>
      </c>
      <c r="BF23" s="15">
        <f t="shared" si="162"/>
        <v>11305.609942709269</v>
      </c>
      <c r="BG23" s="15">
        <f t="shared" si="162"/>
        <v>12718.632191161814</v>
      </c>
      <c r="BH23" s="15">
        <f t="shared" si="162"/>
        <v>11475.786740812558</v>
      </c>
      <c r="BI23" s="15">
        <f t="shared" si="162"/>
        <v>12517.555967159031</v>
      </c>
      <c r="BJ23" s="96">
        <f t="shared" si="162"/>
        <v>14096.495405465179</v>
      </c>
      <c r="BK23" s="15">
        <f t="shared" si="162"/>
        <v>2049.0469951129385</v>
      </c>
      <c r="BL23" s="15">
        <f t="shared" si="162"/>
        <v>1610.8205158196347</v>
      </c>
      <c r="BM23" s="15">
        <f t="shared" si="162"/>
        <v>27211.562389600211</v>
      </c>
      <c r="BN23" s="15">
        <f t="shared" si="162"/>
        <v>16963.129489294617</v>
      </c>
      <c r="BO23" s="15">
        <f t="shared" si="162"/>
        <v>20749.886127199406</v>
      </c>
      <c r="BP23" s="15">
        <f t="shared" si="162"/>
        <v>31776.486276778291</v>
      </c>
      <c r="BQ23" s="15">
        <f t="shared" si="162"/>
        <v>14938.701524036025</v>
      </c>
      <c r="BR23" s="15">
        <f t="shared" si="162"/>
        <v>13875.98199194546</v>
      </c>
      <c r="BS23" s="15">
        <f t="shared" si="162"/>
        <v>15574.051509058401</v>
      </c>
      <c r="BT23" s="15">
        <f t="shared" si="162"/>
        <v>13800.815475489759</v>
      </c>
      <c r="BU23" s="15">
        <f t="shared" si="162"/>
        <v>15021.673854097155</v>
      </c>
      <c r="BV23" s="96">
        <f t="shared" si="162"/>
        <v>16880.043933902216</v>
      </c>
      <c r="BW23" s="15">
        <f t="shared" si="162"/>
        <v>2560.2434340312457</v>
      </c>
      <c r="BX23" s="15">
        <f t="shared" si="162"/>
        <v>2014.2831646580541</v>
      </c>
      <c r="BY23" s="15">
        <f t="shared" si="162"/>
        <v>34095.905706646518</v>
      </c>
      <c r="BZ23" s="15">
        <f t="shared" si="162"/>
        <v>21574.338621062401</v>
      </c>
      <c r="CA23" s="15">
        <f t="shared" si="162"/>
        <v>26369.881656387093</v>
      </c>
      <c r="CB23" s="15">
        <f t="shared" si="162"/>
        <v>40345.994138693917</v>
      </c>
      <c r="CC23" s="15">
        <f t="shared" si="162"/>
        <v>19216.157498714805</v>
      </c>
      <c r="CD23" s="15">
        <f t="shared" si="162"/>
        <v>18178.573013480633</v>
      </c>
      <c r="CE23" s="15">
        <f t="shared" si="162"/>
        <v>20374.578885601393</v>
      </c>
      <c r="CF23" s="15">
        <f t="shared" si="162"/>
        <v>18321.668124703239</v>
      </c>
      <c r="CG23" s="15">
        <f t="shared" si="162"/>
        <v>20099.58437759148</v>
      </c>
      <c r="CH23" s="96">
        <f t="shared" si="162"/>
        <v>22546.867974562469</v>
      </c>
      <c r="CI23" s="15">
        <f t="shared" si="162"/>
        <v>3337.2434794013475</v>
      </c>
      <c r="CJ23" s="15">
        <f t="shared" si="162"/>
        <v>2622.2964982644871</v>
      </c>
      <c r="CK23" s="15">
        <f t="shared" si="162"/>
        <v>44417.974416133853</v>
      </c>
      <c r="CL23" s="15">
        <f t="shared" si="162"/>
        <v>28067.529330501857</v>
      </c>
      <c r="CM23" s="15">
        <f t="shared" ref="CM23:CT23" si="163">CM75*CM99</f>
        <v>34276.064433434047</v>
      </c>
      <c r="CN23" s="15">
        <f t="shared" si="163"/>
        <v>52404.373012607495</v>
      </c>
      <c r="CO23" s="15">
        <f t="shared" si="163"/>
        <v>24941.532147177426</v>
      </c>
      <c r="CP23" s="15">
        <f t="shared" si="163"/>
        <v>23581.486811184233</v>
      </c>
      <c r="CQ23" s="15">
        <f t="shared" si="163"/>
        <v>26416.558131786118</v>
      </c>
      <c r="CR23" s="15">
        <f t="shared" si="163"/>
        <v>24218.034328135225</v>
      </c>
      <c r="CS23" s="15">
        <f t="shared" si="163"/>
        <v>26556.997718754272</v>
      </c>
      <c r="CT23" s="96">
        <f t="shared" si="163"/>
        <v>29779.428446389065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6">
        <v>5157.00000000002</v>
      </c>
      <c r="O24" s="391">
        <v>925.79899999999895</v>
      </c>
      <c r="P24" s="392">
        <v>756.42700000000002</v>
      </c>
      <c r="Q24" s="393">
        <v>502.48700000000002</v>
      </c>
      <c r="R24" s="394">
        <v>1484.2950000000001</v>
      </c>
      <c r="S24" s="395">
        <v>1717.1189999999999</v>
      </c>
      <c r="T24" s="396">
        <v>4255.2430000000004</v>
      </c>
      <c r="U24" s="397">
        <v>3443.99</v>
      </c>
      <c r="V24" s="398">
        <v>2777.319</v>
      </c>
      <c r="W24" s="399">
        <v>5598.59800000002</v>
      </c>
      <c r="X24" s="400">
        <v>3823.0619999999999</v>
      </c>
      <c r="Y24" s="401">
        <v>3988.2570000000001</v>
      </c>
      <c r="Z24" s="402">
        <v>6872.1940000000304</v>
      </c>
      <c r="AA24" s="1491">
        <v>2279.9690000000001</v>
      </c>
      <c r="AB24" s="1492">
        <v>1583.258</v>
      </c>
      <c r="AC24" s="1493">
        <v>3757.04</v>
      </c>
      <c r="AD24" s="1494">
        <v>3820.79</v>
      </c>
      <c r="AE24" s="1495">
        <v>2595.56</v>
      </c>
      <c r="AF24" s="1496">
        <v>2120.2800000000002</v>
      </c>
      <c r="AG24" s="1497">
        <v>3228.53</v>
      </c>
      <c r="AH24" s="15">
        <f t="shared" ref="AH24:CL24" si="164">AH76*AH100</f>
        <v>3409.0216556137448</v>
      </c>
      <c r="AI24" s="15">
        <f t="shared" si="164"/>
        <v>4025.2003865718702</v>
      </c>
      <c r="AJ24" s="15">
        <f t="shared" si="164"/>
        <v>4246.5795908288428</v>
      </c>
      <c r="AK24" s="15">
        <f t="shared" si="164"/>
        <v>3541.2815109776052</v>
      </c>
      <c r="AL24" s="96">
        <f t="shared" si="164"/>
        <v>4600.7760358612368</v>
      </c>
      <c r="AM24" s="15">
        <f t="shared" si="164"/>
        <v>2912.325483916256</v>
      </c>
      <c r="AN24" s="15">
        <f t="shared" si="164"/>
        <v>1104.5983701395276</v>
      </c>
      <c r="AO24" s="15">
        <f t="shared" si="164"/>
        <v>2662.8838097664652</v>
      </c>
      <c r="AP24" s="15">
        <f t="shared" si="164"/>
        <v>5975.955161098459</v>
      </c>
      <c r="AQ24" s="15">
        <f t="shared" si="164"/>
        <v>3390.621798159742</v>
      </c>
      <c r="AR24" s="15">
        <f t="shared" si="164"/>
        <v>3898.7119088762065</v>
      </c>
      <c r="AS24" s="15">
        <f t="shared" si="164"/>
        <v>3979.4936297412537</v>
      </c>
      <c r="AT24" s="15">
        <f t="shared" si="164"/>
        <v>3895.3987611332109</v>
      </c>
      <c r="AU24" s="15">
        <f t="shared" si="164"/>
        <v>5106.3519530055964</v>
      </c>
      <c r="AV24" s="15">
        <f t="shared" si="164"/>
        <v>4951.7262470178757</v>
      </c>
      <c r="AW24" s="15">
        <f t="shared" si="164"/>
        <v>4271.4594092157349</v>
      </c>
      <c r="AX24" s="96">
        <f t="shared" si="164"/>
        <v>5605.4990800590285</v>
      </c>
      <c r="AY24" s="15">
        <f t="shared" si="164"/>
        <v>3413.5030941627974</v>
      </c>
      <c r="AZ24" s="15">
        <f t="shared" si="164"/>
        <v>1485.129624788415</v>
      </c>
      <c r="BA24" s="15">
        <f t="shared" si="164"/>
        <v>3777.5617929055024</v>
      </c>
      <c r="BB24" s="15">
        <f t="shared" si="164"/>
        <v>8761.1836042726973</v>
      </c>
      <c r="BC24" s="15">
        <f t="shared" si="164"/>
        <v>5787.633561908804</v>
      </c>
      <c r="BD24" s="15">
        <f t="shared" si="164"/>
        <v>5646.6358790558052</v>
      </c>
      <c r="BE24" s="15">
        <f t="shared" si="164"/>
        <v>5708.2531853964529</v>
      </c>
      <c r="BF24" s="15">
        <f t="shared" si="164"/>
        <v>6611.3381899488031</v>
      </c>
      <c r="BG24" s="15">
        <f t="shared" si="164"/>
        <v>7399.8049405929614</v>
      </c>
      <c r="BH24" s="15">
        <f t="shared" si="164"/>
        <v>7125.9118719896969</v>
      </c>
      <c r="BI24" s="15">
        <f t="shared" si="164"/>
        <v>7302.5457538981209</v>
      </c>
      <c r="BJ24" s="96">
        <f t="shared" si="164"/>
        <v>8193.0539757977112</v>
      </c>
      <c r="BK24" s="15">
        <f t="shared" si="164"/>
        <v>4627.4670660395877</v>
      </c>
      <c r="BL24" s="15">
        <f t="shared" si="164"/>
        <v>1905.6669646847236</v>
      </c>
      <c r="BM24" s="15">
        <f t="shared" si="164"/>
        <v>4856.2627068480851</v>
      </c>
      <c r="BN24" s="15">
        <f t="shared" si="164"/>
        <v>11022.112458756537</v>
      </c>
      <c r="BO24" s="15">
        <f t="shared" si="164"/>
        <v>7209.9865651315331</v>
      </c>
      <c r="BP24" s="15">
        <f t="shared" si="164"/>
        <v>7013.2413428609389</v>
      </c>
      <c r="BQ24" s="15">
        <f t="shared" si="164"/>
        <v>7139.1940801055225</v>
      </c>
      <c r="BR24" s="15">
        <f t="shared" si="164"/>
        <v>8133.7833683641411</v>
      </c>
      <c r="BS24" s="15">
        <f t="shared" si="164"/>
        <v>9082.1778409039052</v>
      </c>
      <c r="BT24" s="15">
        <f t="shared" si="164"/>
        <v>8725.7274898237865</v>
      </c>
      <c r="BU24" s="15">
        <f t="shared" si="164"/>
        <v>8782.0633763130827</v>
      </c>
      <c r="BV24" s="96">
        <f t="shared" si="164"/>
        <v>9832.0618670562908</v>
      </c>
      <c r="BW24" s="15">
        <f t="shared" si="164"/>
        <v>5644.6799721843363</v>
      </c>
      <c r="BX24" s="15">
        <f t="shared" si="164"/>
        <v>2381.0929399964293</v>
      </c>
      <c r="BY24" s="15">
        <f t="shared" si="164"/>
        <v>6072.6121361718078</v>
      </c>
      <c r="BZ24" s="15">
        <f t="shared" si="164"/>
        <v>13810.633204414764</v>
      </c>
      <c r="CA24" s="15">
        <f t="shared" si="164"/>
        <v>9169.9289159836844</v>
      </c>
      <c r="CB24" s="15">
        <f t="shared" si="164"/>
        <v>8912.7402003668358</v>
      </c>
      <c r="CC24" s="15">
        <f t="shared" si="164"/>
        <v>9064.4975659699921</v>
      </c>
      <c r="CD24" s="15">
        <f t="shared" si="164"/>
        <v>10672.016122401112</v>
      </c>
      <c r="CE24" s="15">
        <f t="shared" si="164"/>
        <v>11898.33145489257</v>
      </c>
      <c r="CF24" s="15">
        <f t="shared" si="164"/>
        <v>11415.335500352663</v>
      </c>
      <c r="CG24" s="15">
        <f t="shared" si="164"/>
        <v>11773.182679248159</v>
      </c>
      <c r="CH24" s="96">
        <f t="shared" si="164"/>
        <v>13155.681518720807</v>
      </c>
      <c r="CI24" s="15">
        <f t="shared" si="164"/>
        <v>7387.8401711953775</v>
      </c>
      <c r="CJ24" s="15">
        <f t="shared" si="164"/>
        <v>3103.7231781275564</v>
      </c>
      <c r="CK24" s="15">
        <f t="shared" si="164"/>
        <v>7905.6360195042671</v>
      </c>
      <c r="CL24" s="15">
        <f t="shared" si="164"/>
        <v>17991.613351532767</v>
      </c>
      <c r="CM24" s="15">
        <f t="shared" ref="CM24:CT24" si="165">CM76*CM100</f>
        <v>11929.786276586907</v>
      </c>
      <c r="CN24" s="15">
        <f t="shared" si="165"/>
        <v>11584.946089897881</v>
      </c>
      <c r="CO24" s="15">
        <f t="shared" si="165"/>
        <v>11773.64250800294</v>
      </c>
      <c r="CP24" s="15">
        <f t="shared" si="165"/>
        <v>13851.699186471869</v>
      </c>
      <c r="CQ24" s="15">
        <f t="shared" si="165"/>
        <v>15434.673891651366</v>
      </c>
      <c r="CR24" s="15">
        <f t="shared" si="165"/>
        <v>15096.50594707774</v>
      </c>
      <c r="CS24" s="15">
        <f t="shared" si="165"/>
        <v>15562.084212900079</v>
      </c>
      <c r="CT24" s="96">
        <f t="shared" si="165"/>
        <v>17382.220324457856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6">
        <v>3936.7620000000002</v>
      </c>
      <c r="O25" s="403">
        <v>1277.04</v>
      </c>
      <c r="P25" s="404">
        <v>1869.077</v>
      </c>
      <c r="Q25" s="405">
        <v>2772.25</v>
      </c>
      <c r="R25" s="406">
        <v>1264.825</v>
      </c>
      <c r="S25" s="407">
        <v>1753.539</v>
      </c>
      <c r="T25" s="408">
        <v>3144.2359999999999</v>
      </c>
      <c r="U25" s="409">
        <v>2672.902</v>
      </c>
      <c r="V25" s="410">
        <v>3768.77000000001</v>
      </c>
      <c r="W25" s="411">
        <v>6418.0445</v>
      </c>
      <c r="X25" s="412">
        <v>3671.5749999999998</v>
      </c>
      <c r="Y25" s="413">
        <v>3967.9929999999999</v>
      </c>
      <c r="Z25" s="414">
        <v>7577.5540000000301</v>
      </c>
      <c r="AA25" s="1498">
        <v>3159.2165</v>
      </c>
      <c r="AB25" s="1499">
        <v>5424.7270000000099</v>
      </c>
      <c r="AC25" s="1500">
        <v>4308.79</v>
      </c>
      <c r="AD25" s="1501">
        <v>2774.46</v>
      </c>
      <c r="AE25" s="1502">
        <v>3083.16</v>
      </c>
      <c r="AF25" s="1503">
        <v>2752.66</v>
      </c>
      <c r="AG25" s="1504">
        <v>3132.09</v>
      </c>
      <c r="AH25" s="15">
        <f t="shared" ref="AH25:CL25" si="166">AH77*AH101</f>
        <v>2777.6056281143183</v>
      </c>
      <c r="AI25" s="15">
        <f t="shared" si="166"/>
        <v>1874.3082185426042</v>
      </c>
      <c r="AJ25" s="15">
        <f t="shared" si="166"/>
        <v>1867.2933088995442</v>
      </c>
      <c r="AK25" s="15">
        <f t="shared" si="166"/>
        <v>2289.0239982289786</v>
      </c>
      <c r="AL25" s="96">
        <f t="shared" si="166"/>
        <v>1947.025777694369</v>
      </c>
      <c r="AM25" s="15">
        <f t="shared" si="166"/>
        <v>2711.3624130878316</v>
      </c>
      <c r="AN25" s="15">
        <f t="shared" si="166"/>
        <v>2774.5128721771389</v>
      </c>
      <c r="AO25" s="15">
        <f t="shared" si="166"/>
        <v>865.51794788568191</v>
      </c>
      <c r="AP25" s="15">
        <f t="shared" si="166"/>
        <v>836.57855445089308</v>
      </c>
      <c r="AQ25" s="15">
        <f t="shared" si="166"/>
        <v>2923.7616468881342</v>
      </c>
      <c r="AR25" s="15">
        <f t="shared" si="166"/>
        <v>1783.4712260363272</v>
      </c>
      <c r="AS25" s="15">
        <f t="shared" si="166"/>
        <v>2472.8989792793773</v>
      </c>
      <c r="AT25" s="15">
        <f t="shared" si="166"/>
        <v>2360.9016224226166</v>
      </c>
      <c r="AU25" s="15">
        <f t="shared" si="166"/>
        <v>2073.4903578982908</v>
      </c>
      <c r="AV25" s="15">
        <f t="shared" si="166"/>
        <v>2337.0559401568444</v>
      </c>
      <c r="AW25" s="15">
        <f t="shared" si="166"/>
        <v>2584.083562992214</v>
      </c>
      <c r="AX25" s="96">
        <f t="shared" si="166"/>
        <v>2273.6645058094678</v>
      </c>
      <c r="AY25" s="15">
        <f t="shared" si="166"/>
        <v>3494.0533323653426</v>
      </c>
      <c r="AZ25" s="15">
        <f t="shared" si="166"/>
        <v>3251.974522173125</v>
      </c>
      <c r="BA25" s="15">
        <f t="shared" si="166"/>
        <v>1233.5078185299694</v>
      </c>
      <c r="BB25" s="15">
        <f t="shared" si="166"/>
        <v>1186.7687100981557</v>
      </c>
      <c r="BC25" s="15">
        <f t="shared" si="166"/>
        <v>4246.0084115120635</v>
      </c>
      <c r="BD25" s="15">
        <f t="shared" si="166"/>
        <v>3015.5825213028834</v>
      </c>
      <c r="BE25" s="15">
        <f t="shared" si="166"/>
        <v>3581.5829504838625</v>
      </c>
      <c r="BF25" s="15">
        <f t="shared" si="166"/>
        <v>3386.5173462981038</v>
      </c>
      <c r="BG25" s="15">
        <f t="shared" si="166"/>
        <v>3519.1637186010785</v>
      </c>
      <c r="BH25" s="15">
        <f t="shared" si="166"/>
        <v>3386.7148703362786</v>
      </c>
      <c r="BI25" s="15">
        <f t="shared" si="166"/>
        <v>3718.6934053208747</v>
      </c>
      <c r="BJ25" s="96">
        <f t="shared" si="166"/>
        <v>3887.0881101820696</v>
      </c>
      <c r="BK25" s="15">
        <f t="shared" si="166"/>
        <v>4769.7893532051221</v>
      </c>
      <c r="BL25" s="15">
        <f t="shared" si="166"/>
        <v>4408.4931479011157</v>
      </c>
      <c r="BM25" s="15">
        <f t="shared" si="166"/>
        <v>1582.7945663583243</v>
      </c>
      <c r="BN25" s="15">
        <f t="shared" si="166"/>
        <v>1525.6562154264805</v>
      </c>
      <c r="BO25" s="15">
        <f t="shared" si="166"/>
        <v>5341.7419753295071</v>
      </c>
      <c r="BP25" s="15">
        <f t="shared" si="166"/>
        <v>3756.683838406052</v>
      </c>
      <c r="BQ25" s="15">
        <f t="shared" si="166"/>
        <v>4492.8858918513497</v>
      </c>
      <c r="BR25" s="15">
        <f t="shared" si="166"/>
        <v>4235.4471334100299</v>
      </c>
      <c r="BS25" s="15">
        <f t="shared" si="166"/>
        <v>4329.5494047521424</v>
      </c>
      <c r="BT25" s="15">
        <f t="shared" si="166"/>
        <v>4156.6969664423505</v>
      </c>
      <c r="BU25" s="15">
        <f t="shared" si="166"/>
        <v>4553.5653339443497</v>
      </c>
      <c r="BV25" s="96">
        <f t="shared" si="166"/>
        <v>4674.6237933134098</v>
      </c>
      <c r="BW25" s="15">
        <f t="shared" si="166"/>
        <v>5830.8457926244373</v>
      </c>
      <c r="BX25" s="15">
        <f t="shared" si="166"/>
        <v>5377.5710608712561</v>
      </c>
      <c r="BY25" s="15">
        <f t="shared" si="166"/>
        <v>1977.6703050755925</v>
      </c>
      <c r="BZ25" s="15">
        <f t="shared" si="166"/>
        <v>1907.7877389870405</v>
      </c>
      <c r="CA25" s="15">
        <f t="shared" si="166"/>
        <v>6693.1669741123742</v>
      </c>
      <c r="CB25" s="15">
        <f t="shared" si="166"/>
        <v>4777.8901453999842</v>
      </c>
      <c r="CC25" s="15">
        <f t="shared" si="166"/>
        <v>5709.7599735002477</v>
      </c>
      <c r="CD25" s="15">
        <f t="shared" si="166"/>
        <v>5485.2191713553711</v>
      </c>
      <c r="CE25" s="15">
        <f t="shared" si="166"/>
        <v>5680.6308894282374</v>
      </c>
      <c r="CF25" s="15">
        <f t="shared" si="166"/>
        <v>5445.5835517260948</v>
      </c>
      <c r="CG25" s="15">
        <f t="shared" si="166"/>
        <v>6015.5544143299494</v>
      </c>
      <c r="CH25" s="96">
        <f t="shared" si="166"/>
        <v>6266.7732532970876</v>
      </c>
      <c r="CI25" s="15">
        <f t="shared" si="166"/>
        <v>7644.7946164130335</v>
      </c>
      <c r="CJ25" s="15">
        <f t="shared" si="166"/>
        <v>7038.2440993529917</v>
      </c>
      <c r="CK25" s="15">
        <f t="shared" si="166"/>
        <v>2577.8671052491213</v>
      </c>
      <c r="CL25" s="15">
        <f t="shared" si="166"/>
        <v>2483.6553247104744</v>
      </c>
      <c r="CM25" s="15">
        <f t="shared" ref="CM25:CT25" si="167">CM77*CM101</f>
        <v>8719.4316519089207</v>
      </c>
      <c r="CN25" s="15">
        <f t="shared" si="167"/>
        <v>6215.8833301618997</v>
      </c>
      <c r="CO25" s="15">
        <f t="shared" si="167"/>
        <v>7421.6525997845883</v>
      </c>
      <c r="CP25" s="15">
        <f t="shared" si="167"/>
        <v>7124.6099556618365</v>
      </c>
      <c r="CQ25" s="15">
        <f t="shared" si="167"/>
        <v>7373.1513677695175</v>
      </c>
      <c r="CR25" s="15">
        <f t="shared" si="167"/>
        <v>7205.3651153576493</v>
      </c>
      <c r="CS25" s="15">
        <f t="shared" si="167"/>
        <v>7955.4256629685797</v>
      </c>
      <c r="CT25" s="96">
        <f t="shared" si="167"/>
        <v>8283.5759681924028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6">
        <v>3424.92</v>
      </c>
      <c r="O26" s="415">
        <v>1330.8430000000001</v>
      </c>
      <c r="P26" s="416">
        <v>1199.163</v>
      </c>
      <c r="Q26" s="417">
        <v>3278.7629999999999</v>
      </c>
      <c r="R26" s="418">
        <v>1240.7159999999999</v>
      </c>
      <c r="S26" s="419">
        <v>1410.462</v>
      </c>
      <c r="T26" s="420">
        <v>1192.8679999999999</v>
      </c>
      <c r="U26" s="421">
        <v>1095.511</v>
      </c>
      <c r="V26" s="422">
        <v>1414.9960000000001</v>
      </c>
      <c r="W26" s="423">
        <v>2180.9364999999998</v>
      </c>
      <c r="X26" s="424">
        <v>2984.922</v>
      </c>
      <c r="Y26" s="425">
        <v>2618.1770000000001</v>
      </c>
      <c r="Z26" s="426">
        <v>6715.1760000000204</v>
      </c>
      <c r="AA26" s="1505">
        <v>1720.3544999999999</v>
      </c>
      <c r="AB26" s="1506">
        <v>3040.5129999999999</v>
      </c>
      <c r="AC26" s="1507">
        <v>4865.8</v>
      </c>
      <c r="AD26" s="1508">
        <v>2048.56</v>
      </c>
      <c r="AE26" s="1509">
        <v>1657.9</v>
      </c>
      <c r="AF26" s="1510">
        <v>1472.99</v>
      </c>
      <c r="AG26" s="1511">
        <v>1702.81</v>
      </c>
      <c r="AH26" s="15">
        <f t="shared" ref="AH26:CL26" si="168">AH78*AH102</f>
        <v>2996.0114604806586</v>
      </c>
      <c r="AI26" s="15">
        <f t="shared" si="168"/>
        <v>4219.6650201750308</v>
      </c>
      <c r="AJ26" s="15">
        <f t="shared" si="168"/>
        <v>4001.7050131026604</v>
      </c>
      <c r="AK26" s="15">
        <f t="shared" si="168"/>
        <v>4483.4413690554256</v>
      </c>
      <c r="AL26" s="96">
        <f t="shared" si="168"/>
        <v>4622.33668340234</v>
      </c>
      <c r="AM26" s="15">
        <f t="shared" si="168"/>
        <v>3689.3555657074494</v>
      </c>
      <c r="AN26" s="15">
        <f t="shared" si="168"/>
        <v>4527.0194811145484</v>
      </c>
      <c r="AO26" s="15">
        <f t="shared" si="168"/>
        <v>10909.101088800684</v>
      </c>
      <c r="AP26" s="15">
        <f t="shared" si="168"/>
        <v>3789.6403935843432</v>
      </c>
      <c r="AQ26" s="15">
        <f t="shared" si="168"/>
        <v>2483.6283247758283</v>
      </c>
      <c r="AR26" s="15">
        <f t="shared" si="168"/>
        <v>3332.2644147125079</v>
      </c>
      <c r="AS26" s="15">
        <f t="shared" si="168"/>
        <v>5765.8108302399414</v>
      </c>
      <c r="AT26" s="15">
        <f t="shared" si="168"/>
        <v>4933.0758658371196</v>
      </c>
      <c r="AU26" s="15">
        <f t="shared" si="168"/>
        <v>5541.0580791615448</v>
      </c>
      <c r="AV26" s="15">
        <f t="shared" si="168"/>
        <v>5090.607656240898</v>
      </c>
      <c r="AW26" s="15">
        <f t="shared" si="168"/>
        <v>5385.1584555156569</v>
      </c>
      <c r="AX26" s="96">
        <f t="shared" si="168"/>
        <v>6049.5171076763882</v>
      </c>
      <c r="AY26" s="15">
        <f t="shared" si="168"/>
        <v>4741.9043228206729</v>
      </c>
      <c r="AZ26" s="15">
        <f t="shared" si="168"/>
        <v>5738.6425239785312</v>
      </c>
      <c r="BA26" s="15">
        <f t="shared" si="168"/>
        <v>14280.394423962096</v>
      </c>
      <c r="BB26" s="15">
        <f t="shared" si="168"/>
        <v>4982.5802015257823</v>
      </c>
      <c r="BC26" s="15">
        <f t="shared" si="168"/>
        <v>3237.2029950665819</v>
      </c>
      <c r="BD26" s="15">
        <f t="shared" si="168"/>
        <v>4791.3771663393063</v>
      </c>
      <c r="BE26" s="15">
        <f t="shared" si="168"/>
        <v>8930.9335144024826</v>
      </c>
      <c r="BF26" s="15">
        <f t="shared" si="168"/>
        <v>7500.61511037527</v>
      </c>
      <c r="BG26" s="15">
        <f t="shared" si="168"/>
        <v>8321.8509651634904</v>
      </c>
      <c r="BH26" s="15">
        <f t="shared" si="168"/>
        <v>7777.2911290983611</v>
      </c>
      <c r="BI26" s="15">
        <f t="shared" si="168"/>
        <v>8168.2779816307066</v>
      </c>
      <c r="BJ26" s="96">
        <f t="shared" si="168"/>
        <v>9105.9232069390182</v>
      </c>
      <c r="BK26" s="15">
        <f t="shared" si="168"/>
        <v>6794.0978922502472</v>
      </c>
      <c r="BL26" s="15">
        <f t="shared" si="168"/>
        <v>8183.87107208418</v>
      </c>
      <c r="BM26" s="15">
        <f t="shared" si="168"/>
        <v>20240.761964981433</v>
      </c>
      <c r="BN26" s="15">
        <f t="shared" si="168"/>
        <v>6713.1603362132537</v>
      </c>
      <c r="BO26" s="15">
        <f t="shared" si="168"/>
        <v>4286.4758377449216</v>
      </c>
      <c r="BP26" s="15">
        <f t="shared" si="168"/>
        <v>6068.2361295135943</v>
      </c>
      <c r="BQ26" s="15">
        <f t="shared" si="168"/>
        <v>11322.610287872922</v>
      </c>
      <c r="BR26" s="15">
        <f t="shared" si="168"/>
        <v>9453.5115141327951</v>
      </c>
      <c r="BS26" s="15">
        <f t="shared" si="168"/>
        <v>10435.609491002442</v>
      </c>
      <c r="BT26" s="15">
        <f t="shared" si="168"/>
        <v>9675.313263480748</v>
      </c>
      <c r="BU26" s="15">
        <f t="shared" si="168"/>
        <v>10088.029956602539</v>
      </c>
      <c r="BV26" s="96">
        <f t="shared" si="168"/>
        <v>11173.257569044363</v>
      </c>
      <c r="BW26" s="15">
        <f t="shared" si="168"/>
        <v>8422.8285701089262</v>
      </c>
      <c r="BX26" s="15">
        <f t="shared" si="168"/>
        <v>10069.78096594936</v>
      </c>
      <c r="BY26" s="15">
        <f t="shared" si="168"/>
        <v>24736.74195367327</v>
      </c>
      <c r="BZ26" s="15">
        <f t="shared" si="168"/>
        <v>8226.6641324125285</v>
      </c>
      <c r="CA26" s="15">
        <f t="shared" si="168"/>
        <v>5284.311722113951</v>
      </c>
      <c r="CB26" s="15">
        <f t="shared" si="168"/>
        <v>7597.6237493498529</v>
      </c>
      <c r="CC26" s="15">
        <f t="shared" si="168"/>
        <v>14283.076234407463</v>
      </c>
      <c r="CD26" s="15">
        <f t="shared" si="168"/>
        <v>12207.034788838533</v>
      </c>
      <c r="CE26" s="15">
        <f t="shared" si="168"/>
        <v>13525.339838524782</v>
      </c>
      <c r="CF26" s="15">
        <f t="shared" si="168"/>
        <v>12594.811228795306</v>
      </c>
      <c r="CG26" s="15">
        <f t="shared" si="168"/>
        <v>13307.620866556281</v>
      </c>
      <c r="CH26" s="96">
        <f t="shared" si="168"/>
        <v>14779.310353114482</v>
      </c>
      <c r="CI26" s="15">
        <f t="shared" si="168"/>
        <v>10967.724340620432</v>
      </c>
      <c r="CJ26" s="15">
        <f t="shared" si="168"/>
        <v>13161.953601629562</v>
      </c>
      <c r="CK26" s="15">
        <f t="shared" si="168"/>
        <v>32426.958120560827</v>
      </c>
      <c r="CL26" s="15">
        <f t="shared" si="168"/>
        <v>10767.337800107951</v>
      </c>
      <c r="CM26" s="15">
        <f t="shared" ref="CM26:CT26" si="169">CM78*CM102</f>
        <v>6901.8840007526132</v>
      </c>
      <c r="CN26" s="15">
        <f t="shared" si="169"/>
        <v>9897.3427707107203</v>
      </c>
      <c r="CO26" s="15">
        <f t="shared" si="169"/>
        <v>18593.890336767803</v>
      </c>
      <c r="CP26" s="15">
        <f t="shared" si="169"/>
        <v>15881.811241870311</v>
      </c>
      <c r="CQ26" s="15">
        <f t="shared" si="169"/>
        <v>17579.782018420876</v>
      </c>
      <c r="CR26" s="15">
        <f t="shared" si="169"/>
        <v>16685.210908388515</v>
      </c>
      <c r="CS26" s="15">
        <f t="shared" si="169"/>
        <v>17617.837988252893</v>
      </c>
      <c r="CT26" s="96">
        <f t="shared" si="169"/>
        <v>19554.433807803056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6">
        <v>2987.9360000000001</v>
      </c>
      <c r="O27" s="427">
        <v>719.75</v>
      </c>
      <c r="P27" s="428">
        <v>1248.867</v>
      </c>
      <c r="Q27" s="429">
        <v>2833.0650000000001</v>
      </c>
      <c r="R27" s="430">
        <v>1805.7670000000001</v>
      </c>
      <c r="S27" s="431">
        <v>2847.5729999999999</v>
      </c>
      <c r="T27" s="432">
        <v>3257.7330000000002</v>
      </c>
      <c r="U27" s="433">
        <v>2006.0940000000001</v>
      </c>
      <c r="V27" s="434">
        <v>1248.374</v>
      </c>
      <c r="W27" s="435">
        <v>1755.114</v>
      </c>
      <c r="X27" s="436">
        <v>1052.402</v>
      </c>
      <c r="Y27" s="437">
        <v>2202.0239999999999</v>
      </c>
      <c r="Z27" s="438">
        <v>6668.1910000000098</v>
      </c>
      <c r="AA27" s="1512">
        <v>506.363</v>
      </c>
      <c r="AB27" s="1513">
        <v>1163.989</v>
      </c>
      <c r="AC27" s="1514">
        <v>2121.54</v>
      </c>
      <c r="AD27" s="1515">
        <v>1892.71</v>
      </c>
      <c r="AE27" s="1516">
        <v>1420.3</v>
      </c>
      <c r="AF27" s="1517">
        <v>1019.87</v>
      </c>
      <c r="AG27" s="1518">
        <v>984.35</v>
      </c>
      <c r="AH27" s="15">
        <f t="shared" ref="AH27:CL27" si="170">AH79*AH103</f>
        <v>2672.4170435863521</v>
      </c>
      <c r="AI27" s="15">
        <f t="shared" si="170"/>
        <v>2882.1372836794367</v>
      </c>
      <c r="AJ27" s="15">
        <f t="shared" si="170"/>
        <v>2486.0454994110164</v>
      </c>
      <c r="AK27" s="15">
        <f t="shared" si="170"/>
        <v>2413.150511881287</v>
      </c>
      <c r="AL27" s="96">
        <f t="shared" si="170"/>
        <v>2959.7462033603692</v>
      </c>
      <c r="AM27" s="15">
        <f t="shared" si="170"/>
        <v>3026.3110982677558</v>
      </c>
      <c r="AN27" s="15">
        <f t="shared" si="170"/>
        <v>4125.5690296776875</v>
      </c>
      <c r="AO27" s="15">
        <f t="shared" si="170"/>
        <v>7854.8042187873489</v>
      </c>
      <c r="AP27" s="15">
        <f t="shared" si="170"/>
        <v>6537.3568987273293</v>
      </c>
      <c r="AQ27" s="15">
        <f t="shared" si="170"/>
        <v>4720.315033372679</v>
      </c>
      <c r="AR27" s="15">
        <f t="shared" si="170"/>
        <v>3413.527556036031</v>
      </c>
      <c r="AS27" s="15">
        <f t="shared" si="170"/>
        <v>2772.6489309759768</v>
      </c>
      <c r="AT27" s="15">
        <f t="shared" si="170"/>
        <v>2729.1546432337404</v>
      </c>
      <c r="AU27" s="15">
        <f t="shared" si="170"/>
        <v>3106.9629525563378</v>
      </c>
      <c r="AV27" s="15">
        <f t="shared" si="170"/>
        <v>2946.8572585393572</v>
      </c>
      <c r="AW27" s="15">
        <f t="shared" si="170"/>
        <v>3245.1273174859061</v>
      </c>
      <c r="AX27" s="96">
        <f t="shared" si="170"/>
        <v>3658.4225305979276</v>
      </c>
      <c r="AY27" s="15">
        <f t="shared" si="170"/>
        <v>3733.816138670998</v>
      </c>
      <c r="AZ27" s="15">
        <f t="shared" si="170"/>
        <v>5433.7158383598926</v>
      </c>
      <c r="BA27" s="15">
        <f t="shared" si="170"/>
        <v>10719.735963065839</v>
      </c>
      <c r="BB27" s="15">
        <f t="shared" si="170"/>
        <v>8783.842811275239</v>
      </c>
      <c r="BC27" s="15">
        <f t="shared" si="170"/>
        <v>6079.2151835095019</v>
      </c>
      <c r="BD27" s="15">
        <f t="shared" si="170"/>
        <v>4487.5835350621473</v>
      </c>
      <c r="BE27" s="15">
        <f t="shared" si="170"/>
        <v>3669.9636717322915</v>
      </c>
      <c r="BF27" s="15">
        <f t="shared" si="170"/>
        <v>3594.2563000331152</v>
      </c>
      <c r="BG27" s="15">
        <f t="shared" si="170"/>
        <v>4228.8522556923654</v>
      </c>
      <c r="BH27" s="15">
        <f t="shared" si="170"/>
        <v>4258.3408496461625</v>
      </c>
      <c r="BI27" s="15">
        <f t="shared" si="170"/>
        <v>4738.283771188947</v>
      </c>
      <c r="BJ27" s="96">
        <f t="shared" si="170"/>
        <v>5434.995366843913</v>
      </c>
      <c r="BK27" s="15">
        <f t="shared" si="170"/>
        <v>5346.0019042187041</v>
      </c>
      <c r="BL27" s="15">
        <f t="shared" si="170"/>
        <v>7704.5912506745663</v>
      </c>
      <c r="BM27" s="15">
        <f t="shared" si="170"/>
        <v>15076.897737238458</v>
      </c>
      <c r="BN27" s="15">
        <f t="shared" si="170"/>
        <v>12547.465599821893</v>
      </c>
      <c r="BO27" s="15">
        <f t="shared" si="170"/>
        <v>8645.4013187359214</v>
      </c>
      <c r="BP27" s="15">
        <f t="shared" si="170"/>
        <v>6348.2724145969414</v>
      </c>
      <c r="BQ27" s="15">
        <f t="shared" si="170"/>
        <v>5139.8660311739095</v>
      </c>
      <c r="BR27" s="15">
        <f t="shared" si="170"/>
        <v>5010.975508416348</v>
      </c>
      <c r="BS27" s="15">
        <f t="shared" si="170"/>
        <v>5742.8531517312267</v>
      </c>
      <c r="BT27" s="15">
        <f t="shared" si="170"/>
        <v>5547.3430965619355</v>
      </c>
      <c r="BU27" s="15">
        <f t="shared" si="170"/>
        <v>6063.4270578457481</v>
      </c>
      <c r="BV27" s="96">
        <f t="shared" si="170"/>
        <v>6854.4233029322013</v>
      </c>
      <c r="BW27" s="15">
        <f t="shared" si="170"/>
        <v>6821.6165677214431</v>
      </c>
      <c r="BX27" s="15">
        <f t="shared" si="170"/>
        <v>9774.7350575083128</v>
      </c>
      <c r="BY27" s="15">
        <f t="shared" si="170"/>
        <v>19012.512826947455</v>
      </c>
      <c r="BZ27" s="15">
        <f t="shared" si="170"/>
        <v>15696.620553414699</v>
      </c>
      <c r="CA27" s="15">
        <f t="shared" si="170"/>
        <v>10735.06123369492</v>
      </c>
      <c r="CB27" s="15">
        <f t="shared" si="170"/>
        <v>7829.174188144636</v>
      </c>
      <c r="CC27" s="15">
        <f t="shared" si="170"/>
        <v>6332.6773596964103</v>
      </c>
      <c r="CD27" s="15">
        <f t="shared" si="170"/>
        <v>6293.1080731295906</v>
      </c>
      <c r="CE27" s="15">
        <f t="shared" si="170"/>
        <v>7238.5634748329248</v>
      </c>
      <c r="CF27" s="15">
        <f t="shared" si="170"/>
        <v>7057.4918489685851</v>
      </c>
      <c r="CG27" s="15">
        <f t="shared" si="170"/>
        <v>7851.3177514914851</v>
      </c>
      <c r="CH27" s="96">
        <f t="shared" si="170"/>
        <v>8933.5180850301495</v>
      </c>
      <c r="CI27" s="15">
        <f t="shared" si="170"/>
        <v>8749.3176258156709</v>
      </c>
      <c r="CJ27" s="15">
        <f t="shared" si="170"/>
        <v>12573.993378348336</v>
      </c>
      <c r="CK27" s="15">
        <f t="shared" si="170"/>
        <v>24536.899432716644</v>
      </c>
      <c r="CL27" s="15">
        <f t="shared" si="170"/>
        <v>20347.100273873479</v>
      </c>
      <c r="CM27" s="15">
        <f t="shared" ref="CM27:CT27" si="171">CM79*CM103</f>
        <v>13966.987163381598</v>
      </c>
      <c r="CN27" s="15">
        <f t="shared" si="171"/>
        <v>10216.618691318452</v>
      </c>
      <c r="CO27" s="15">
        <f t="shared" si="171"/>
        <v>8268.5951104346605</v>
      </c>
      <c r="CP27" s="15">
        <f t="shared" si="171"/>
        <v>8223.2163767642414</v>
      </c>
      <c r="CQ27" s="15">
        <f t="shared" si="171"/>
        <v>9461.5412394360192</v>
      </c>
      <c r="CR27" s="15">
        <f t="shared" si="171"/>
        <v>9390.7016509812474</v>
      </c>
      <c r="CS27" s="15">
        <f t="shared" si="171"/>
        <v>10429.745086778788</v>
      </c>
      <c r="CT27" s="96">
        <f t="shared" si="171"/>
        <v>11851.440615832618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6">
        <v>2183.3744999999999</v>
      </c>
      <c r="O28" s="439">
        <v>793.25400000000002</v>
      </c>
      <c r="P28" s="440">
        <v>856.61</v>
      </c>
      <c r="Q28" s="441">
        <v>1754.029</v>
      </c>
      <c r="R28" s="442">
        <v>419.62599999999998</v>
      </c>
      <c r="S28" s="443">
        <v>1222.71</v>
      </c>
      <c r="T28" s="444">
        <v>1751.6020000000001</v>
      </c>
      <c r="U28" s="445">
        <v>817.55</v>
      </c>
      <c r="V28" s="446">
        <v>2241.4050000000002</v>
      </c>
      <c r="W28" s="447">
        <v>2259.5875000000001</v>
      </c>
      <c r="X28" s="448">
        <v>3182.1260000000002</v>
      </c>
      <c r="Y28" s="449">
        <v>2341.7910000000002</v>
      </c>
      <c r="Z28" s="450">
        <v>6435.8070000000198</v>
      </c>
      <c r="AA28" s="1519">
        <v>1340.424</v>
      </c>
      <c r="AB28" s="1520">
        <v>1857.0685000000001</v>
      </c>
      <c r="AC28" s="1521">
        <v>1777.13</v>
      </c>
      <c r="AD28" s="1522">
        <v>2295.9299999999998</v>
      </c>
      <c r="AE28" s="1523">
        <v>2065.11</v>
      </c>
      <c r="AF28" s="1524">
        <v>2052.37</v>
      </c>
      <c r="AG28" s="1525">
        <v>1787.3</v>
      </c>
      <c r="AH28" s="15">
        <f t="shared" ref="AH28:CL28" si="172">AH80*AH104</f>
        <v>4814.9344144990009</v>
      </c>
      <c r="AI28" s="15">
        <f t="shared" si="172"/>
        <v>6264.2455118632488</v>
      </c>
      <c r="AJ28" s="15">
        <f t="shared" si="172"/>
        <v>6328.1117364145657</v>
      </c>
      <c r="AK28" s="15">
        <f t="shared" si="172"/>
        <v>7454.1731780160253</v>
      </c>
      <c r="AL28" s="96">
        <f t="shared" si="172"/>
        <v>8805.149971882749</v>
      </c>
      <c r="AM28" s="15">
        <f t="shared" si="172"/>
        <v>4972.8453864109561</v>
      </c>
      <c r="AN28" s="15">
        <f t="shared" si="172"/>
        <v>5562.2721266275867</v>
      </c>
      <c r="AO28" s="15">
        <f t="shared" si="172"/>
        <v>7950.5823157794148</v>
      </c>
      <c r="AP28" s="15">
        <f t="shared" si="172"/>
        <v>11682.058683752737</v>
      </c>
      <c r="AQ28" s="15">
        <f t="shared" si="172"/>
        <v>9044.1221489611744</v>
      </c>
      <c r="AR28" s="15">
        <f t="shared" si="172"/>
        <v>8697.2781444303655</v>
      </c>
      <c r="AS28" s="15">
        <f t="shared" si="172"/>
        <v>5533.699309063576</v>
      </c>
      <c r="AT28" s="15">
        <f t="shared" si="172"/>
        <v>6300.057739793353</v>
      </c>
      <c r="AU28" s="15">
        <f t="shared" si="172"/>
        <v>7207.7441403117309</v>
      </c>
      <c r="AV28" s="15">
        <f t="shared" si="172"/>
        <v>6651.5858835925956</v>
      </c>
      <c r="AW28" s="15">
        <f t="shared" si="172"/>
        <v>7428.2053621151545</v>
      </c>
      <c r="AX28" s="96">
        <f t="shared" si="172"/>
        <v>8667.5250892826807</v>
      </c>
      <c r="AY28" s="15">
        <f t="shared" si="172"/>
        <v>5868.7983131552282</v>
      </c>
      <c r="AZ28" s="15">
        <f t="shared" si="172"/>
        <v>6041.7216879301332</v>
      </c>
      <c r="BA28" s="15">
        <f t="shared" si="172"/>
        <v>9372.5329881198431</v>
      </c>
      <c r="BB28" s="15">
        <f t="shared" si="172"/>
        <v>14102.858510070191</v>
      </c>
      <c r="BC28" s="15">
        <f t="shared" si="172"/>
        <v>11936.061010405694</v>
      </c>
      <c r="BD28" s="15">
        <f t="shared" si="172"/>
        <v>10917.311090031862</v>
      </c>
      <c r="BE28" s="15">
        <f t="shared" si="172"/>
        <v>7046.2358090923826</v>
      </c>
      <c r="BF28" s="15">
        <f t="shared" si="172"/>
        <v>8229.1858947060427</v>
      </c>
      <c r="BG28" s="15">
        <f t="shared" si="172"/>
        <v>9974.2061154662151</v>
      </c>
      <c r="BH28" s="15">
        <f t="shared" si="172"/>
        <v>9093.8351582870346</v>
      </c>
      <c r="BI28" s="15">
        <f t="shared" si="172"/>
        <v>9975.8768681150086</v>
      </c>
      <c r="BJ28" s="96">
        <f t="shared" si="172"/>
        <v>10920.055886663104</v>
      </c>
      <c r="BK28" s="15">
        <f t="shared" si="172"/>
        <v>7263.6150133489018</v>
      </c>
      <c r="BL28" s="15">
        <f t="shared" si="172"/>
        <v>7530.7071419975164</v>
      </c>
      <c r="BM28" s="15">
        <f t="shared" si="172"/>
        <v>11736.359996993271</v>
      </c>
      <c r="BN28" s="15">
        <f t="shared" si="172"/>
        <v>18506.555614607434</v>
      </c>
      <c r="BO28" s="15">
        <f t="shared" si="172"/>
        <v>15855.91744098659</v>
      </c>
      <c r="BP28" s="15">
        <f t="shared" si="172"/>
        <v>14644.450801640734</v>
      </c>
      <c r="BQ28" s="15">
        <f t="shared" si="172"/>
        <v>10100.283921496066</v>
      </c>
      <c r="BR28" s="15">
        <f t="shared" si="172"/>
        <v>11742.461776304179</v>
      </c>
      <c r="BS28" s="15">
        <f t="shared" si="172"/>
        <v>14167.206818590585</v>
      </c>
      <c r="BT28" s="15">
        <f t="shared" si="172"/>
        <v>13216.21840425244</v>
      </c>
      <c r="BU28" s="15">
        <f t="shared" si="172"/>
        <v>14215.879015944376</v>
      </c>
      <c r="BV28" s="96">
        <f t="shared" si="172"/>
        <v>15553.871472657287</v>
      </c>
      <c r="BW28" s="15">
        <f t="shared" si="172"/>
        <v>10571.99851534506</v>
      </c>
      <c r="BX28" s="15">
        <f t="shared" si="172"/>
        <v>10710.010321571686</v>
      </c>
      <c r="BY28" s="15">
        <f t="shared" si="172"/>
        <v>16445.364720201356</v>
      </c>
      <c r="BZ28" s="15">
        <f t="shared" si="172"/>
        <v>25567.02198659868</v>
      </c>
      <c r="CA28" s="15">
        <f t="shared" si="172"/>
        <v>21041.729689374719</v>
      </c>
      <c r="CB28" s="15">
        <f t="shared" si="172"/>
        <v>19108.215629927163</v>
      </c>
      <c r="CC28" s="15">
        <f t="shared" si="172"/>
        <v>12937.245082039351</v>
      </c>
      <c r="CD28" s="15">
        <f t="shared" si="172"/>
        <v>15260.201273986802</v>
      </c>
      <c r="CE28" s="15">
        <f t="shared" si="172"/>
        <v>18323.754044042427</v>
      </c>
      <c r="CF28" s="15">
        <f t="shared" si="172"/>
        <v>16959.059047759918</v>
      </c>
      <c r="CG28" s="15">
        <f t="shared" si="172"/>
        <v>18296.655854681798</v>
      </c>
      <c r="CH28" s="96">
        <f t="shared" si="172"/>
        <v>19884.921214300834</v>
      </c>
      <c r="CI28" s="15">
        <f t="shared" si="172"/>
        <v>13194.442344709838</v>
      </c>
      <c r="CJ28" s="15">
        <f t="shared" si="172"/>
        <v>13345.749530389985</v>
      </c>
      <c r="CK28" s="15">
        <f t="shared" si="172"/>
        <v>20506.323538314664</v>
      </c>
      <c r="CL28" s="15">
        <f t="shared" si="172"/>
        <v>31994.136272226358</v>
      </c>
      <c r="CM28" s="15">
        <f t="shared" ref="CM28:CT28" si="173">CM80*CM104</f>
        <v>26502.249421539185</v>
      </c>
      <c r="CN28" s="15">
        <f t="shared" si="173"/>
        <v>24227.832317923807</v>
      </c>
      <c r="CO28" s="15">
        <f t="shared" si="173"/>
        <v>16556.976056722171</v>
      </c>
      <c r="CP28" s="15">
        <f t="shared" si="173"/>
        <v>19583.688908068481</v>
      </c>
      <c r="CQ28" s="15">
        <f t="shared" si="173"/>
        <v>23562.474366731356</v>
      </c>
      <c r="CR28" s="15">
        <f t="shared" si="173"/>
        <v>22365.286872758676</v>
      </c>
      <c r="CS28" s="15">
        <f t="shared" si="173"/>
        <v>24202.640452712349</v>
      </c>
      <c r="CT28" s="96">
        <f t="shared" si="173"/>
        <v>26379.992436714307</v>
      </c>
    </row>
    <row r="29" spans="1:98" x14ac:dyDescent="0.25">
      <c r="A29" s="4" t="s">
        <v>149</v>
      </c>
      <c r="B29" s="1377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6"/>
      <c r="O29" s="871"/>
      <c r="P29" s="871"/>
      <c r="Q29" s="871"/>
      <c r="R29" s="871"/>
      <c r="S29" s="871"/>
      <c r="T29" s="871"/>
      <c r="U29" s="871"/>
      <c r="V29" s="871"/>
      <c r="W29" s="871"/>
      <c r="X29" s="871"/>
      <c r="Y29" s="871"/>
      <c r="Z29" s="871"/>
      <c r="AA29" s="871"/>
      <c r="AB29" s="1526">
        <v>1074.5830000000001</v>
      </c>
      <c r="AC29" s="1527">
        <v>800.98</v>
      </c>
      <c r="AD29" s="1528">
        <v>2179.69</v>
      </c>
      <c r="AE29" s="1529">
        <v>894.63</v>
      </c>
      <c r="AF29" s="1530">
        <v>654.79999999999995</v>
      </c>
      <c r="AG29" s="1531">
        <v>752.53</v>
      </c>
      <c r="AH29" s="15"/>
      <c r="AI29" s="15"/>
      <c r="AJ29" s="15"/>
      <c r="AK29" s="15"/>
      <c r="AL29" s="96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9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6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6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6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6"/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74">SUM(D22:D28)</f>
        <v>4095.5790000000006</v>
      </c>
      <c r="E30" s="16">
        <f t="shared" si="174"/>
        <v>8135.942</v>
      </c>
      <c r="F30" s="16">
        <f t="shared" si="174"/>
        <v>9821.2939999999999</v>
      </c>
      <c r="G30" s="16">
        <f t="shared" si="174"/>
        <v>7228.6789999999992</v>
      </c>
      <c r="H30" s="16">
        <f t="shared" si="174"/>
        <v>8453.3410000000003</v>
      </c>
      <c r="I30" s="16">
        <f t="shared" si="174"/>
        <v>12617.350999999999</v>
      </c>
      <c r="J30" s="16">
        <f t="shared" si="174"/>
        <v>6747.9770000000008</v>
      </c>
      <c r="K30" s="16">
        <f t="shared" si="174"/>
        <v>16918.547000000002</v>
      </c>
      <c r="L30" s="16">
        <f t="shared" si="174"/>
        <v>11923.806</v>
      </c>
      <c r="M30" s="16">
        <f t="shared" si="174"/>
        <v>21127.814000000031</v>
      </c>
      <c r="N30" s="97">
        <f t="shared" si="174"/>
        <v>24056.915000000023</v>
      </c>
      <c r="O30" s="16">
        <f>SUM(O22:O28)</f>
        <v>6775.7619999999988</v>
      </c>
      <c r="P30" s="16">
        <f t="shared" si="174"/>
        <v>6973.8779999999997</v>
      </c>
      <c r="Q30" s="16">
        <f t="shared" si="174"/>
        <v>16357.163</v>
      </c>
      <c r="R30" s="16">
        <f t="shared" si="174"/>
        <v>12555.556000000011</v>
      </c>
      <c r="S30" s="16">
        <f>SUM(S22:S28)</f>
        <v>14479.803</v>
      </c>
      <c r="T30" s="16">
        <f>SUM(T22:T28)</f>
        <v>24697.560000000067</v>
      </c>
      <c r="U30" s="146">
        <f t="shared" ref="U30:Z30" si="175">SUM(U22:U28)</f>
        <v>15842.500000000011</v>
      </c>
      <c r="V30" s="146">
        <f t="shared" si="175"/>
        <v>17803.536000000029</v>
      </c>
      <c r="W30" s="146">
        <f t="shared" si="175"/>
        <v>28832.892000000073</v>
      </c>
      <c r="X30" s="146">
        <f t="shared" si="175"/>
        <v>21757.197000000018</v>
      </c>
      <c r="Y30" s="146">
        <f t="shared" si="175"/>
        <v>23393.263000000054</v>
      </c>
      <c r="Z30" s="147">
        <f t="shared" si="175"/>
        <v>51298.902000000213</v>
      </c>
      <c r="AA30" s="16">
        <f t="shared" ref="AA30:BF30" si="176">SUM(AA22:AA28)</f>
        <v>12860.545999999998</v>
      </c>
      <c r="AB30" s="16">
        <f t="shared" si="176"/>
        <v>18919.20700000002</v>
      </c>
      <c r="AC30" s="16">
        <f t="shared" si="176"/>
        <v>28982.840000000004</v>
      </c>
      <c r="AD30" s="16">
        <f t="shared" si="176"/>
        <v>24562.91</v>
      </c>
      <c r="AE30" s="16">
        <f t="shared" si="176"/>
        <v>21059.82</v>
      </c>
      <c r="AF30" s="16">
        <f t="shared" si="176"/>
        <v>26706.32</v>
      </c>
      <c r="AG30" s="16">
        <f>SUM(AG22:AG28)</f>
        <v>21498.67</v>
      </c>
      <c r="AH30" s="16">
        <f t="shared" si="176"/>
        <v>24645.248149111889</v>
      </c>
      <c r="AI30" s="16">
        <f t="shared" si="176"/>
        <v>28964.697272234207</v>
      </c>
      <c r="AJ30" s="16">
        <f t="shared" si="176"/>
        <v>26359.889084755727</v>
      </c>
      <c r="AK30" s="16">
        <f t="shared" si="176"/>
        <v>29161.883176395666</v>
      </c>
      <c r="AL30" s="97">
        <f t="shared" si="176"/>
        <v>33695.706521223226</v>
      </c>
      <c r="AM30" s="16">
        <f t="shared" si="176"/>
        <v>19323.238449383382</v>
      </c>
      <c r="AN30" s="16">
        <f t="shared" si="176"/>
        <v>20118.219878892502</v>
      </c>
      <c r="AO30" s="16">
        <f t="shared" si="176"/>
        <v>47483.447441422795</v>
      </c>
      <c r="AP30" s="16">
        <f t="shared" si="176"/>
        <v>38797.070769931153</v>
      </c>
      <c r="AQ30" s="16">
        <f t="shared" si="176"/>
        <v>34820.291904802478</v>
      </c>
      <c r="AR30" s="16">
        <f t="shared" si="176"/>
        <v>39574.175807659587</v>
      </c>
      <c r="AS30" s="16">
        <f t="shared" si="176"/>
        <v>28385.829519750674</v>
      </c>
      <c r="AT30" s="16">
        <f t="shared" si="176"/>
        <v>28550.350733233285</v>
      </c>
      <c r="AU30" s="16">
        <f t="shared" si="176"/>
        <v>32460.104751708404</v>
      </c>
      <c r="AV30" s="16">
        <f t="shared" si="176"/>
        <v>29233.56752836646</v>
      </c>
      <c r="AW30" s="16">
        <f t="shared" si="176"/>
        <v>32061.379435013972</v>
      </c>
      <c r="AX30" s="97">
        <f t="shared" si="176"/>
        <v>37128.748880807718</v>
      </c>
      <c r="AY30" s="16">
        <f t="shared" si="176"/>
        <v>24173.510801544726</v>
      </c>
      <c r="AZ30" s="16">
        <f t="shared" si="176"/>
        <v>24954.520248500201</v>
      </c>
      <c r="BA30" s="16">
        <f t="shared" si="176"/>
        <v>65254.647086360506</v>
      </c>
      <c r="BB30" s="16">
        <f t="shared" si="176"/>
        <v>54841.644182032702</v>
      </c>
      <c r="BC30" s="16">
        <f t="shared" si="176"/>
        <v>49410.897109419864</v>
      </c>
      <c r="BD30" s="16">
        <f t="shared" si="176"/>
        <v>55464.404514233436</v>
      </c>
      <c r="BE30" s="16">
        <f t="shared" si="176"/>
        <v>42273.618619370471</v>
      </c>
      <c r="BF30" s="16">
        <f t="shared" si="176"/>
        <v>41523.063657556922</v>
      </c>
      <c r="BG30" s="16">
        <f t="shared" ref="BG30:CL30" si="177">SUM(BG22:BG28)</f>
        <v>47153.148971967785</v>
      </c>
      <c r="BH30" s="16">
        <f t="shared" si="177"/>
        <v>44035.523478966745</v>
      </c>
      <c r="BI30" s="16">
        <f t="shared" si="177"/>
        <v>47406.259076900198</v>
      </c>
      <c r="BJ30" s="97">
        <f t="shared" si="177"/>
        <v>52697.520527421737</v>
      </c>
      <c r="BK30" s="16">
        <f t="shared" si="177"/>
        <v>32640.170059185311</v>
      </c>
      <c r="BL30" s="16">
        <f t="shared" si="177"/>
        <v>33709.707875138985</v>
      </c>
      <c r="BM30" s="16">
        <f t="shared" si="177"/>
        <v>86436.577878667609</v>
      </c>
      <c r="BN30" s="16">
        <f t="shared" si="177"/>
        <v>71883.571474442884</v>
      </c>
      <c r="BO30" s="16">
        <f t="shared" si="177"/>
        <v>64006.144651160961</v>
      </c>
      <c r="BP30" s="16">
        <f t="shared" si="177"/>
        <v>70883.806881930912</v>
      </c>
      <c r="BQ30" s="16">
        <f t="shared" si="177"/>
        <v>54763.516080163274</v>
      </c>
      <c r="BR30" s="16">
        <f t="shared" si="177"/>
        <v>53674.588017994873</v>
      </c>
      <c r="BS30" s="16">
        <f t="shared" si="177"/>
        <v>60683.685017541138</v>
      </c>
      <c r="BT30" s="16">
        <f t="shared" si="177"/>
        <v>56374.710962951322</v>
      </c>
      <c r="BU30" s="16">
        <f t="shared" si="177"/>
        <v>60069.212945014151</v>
      </c>
      <c r="BV30" s="97">
        <f t="shared" si="177"/>
        <v>66415.07304313386</v>
      </c>
      <c r="BW30" s="16">
        <f t="shared" si="177"/>
        <v>42241.850733533349</v>
      </c>
      <c r="BX30" s="16">
        <f t="shared" si="177"/>
        <v>43485.209282560885</v>
      </c>
      <c r="BY30" s="16">
        <f t="shared" si="177"/>
        <v>109992.25773581884</v>
      </c>
      <c r="BZ30" s="16">
        <f t="shared" si="177"/>
        <v>92930.845077909617</v>
      </c>
      <c r="CA30" s="16">
        <f t="shared" si="177"/>
        <v>81852.69192377459</v>
      </c>
      <c r="CB30" s="16">
        <f t="shared" si="177"/>
        <v>90275.527043862399</v>
      </c>
      <c r="CC30" s="16">
        <f t="shared" si="177"/>
        <v>69719.23386614972</v>
      </c>
      <c r="CD30" s="16">
        <f t="shared" si="177"/>
        <v>69760.581290167873</v>
      </c>
      <c r="CE30" s="16">
        <f t="shared" si="177"/>
        <v>78882.373926143715</v>
      </c>
      <c r="CF30" s="16">
        <f t="shared" si="177"/>
        <v>73499.456321160891</v>
      </c>
      <c r="CG30" s="16">
        <f t="shared" si="177"/>
        <v>79192.606714843947</v>
      </c>
      <c r="CH30" s="97">
        <f t="shared" si="177"/>
        <v>87652.868308974779</v>
      </c>
      <c r="CI30" s="16">
        <f t="shared" si="177"/>
        <v>54411.350102665863</v>
      </c>
      <c r="CJ30" s="16">
        <f t="shared" si="177"/>
        <v>55982.015229215634</v>
      </c>
      <c r="CK30" s="16">
        <f t="shared" si="177"/>
        <v>142393.6554807348</v>
      </c>
      <c r="CL30" s="16">
        <f t="shared" si="177"/>
        <v>119703.83554190093</v>
      </c>
      <c r="CM30" s="16">
        <f t="shared" ref="CM30:CT30" si="178">SUM(CM22:CM28)</f>
        <v>105647.71523784701</v>
      </c>
      <c r="CN30" s="16">
        <f t="shared" si="178"/>
        <v>116778.77841246553</v>
      </c>
      <c r="CO30" s="16">
        <f t="shared" si="178"/>
        <v>90406.214257414511</v>
      </c>
      <c r="CP30" s="16">
        <f t="shared" si="178"/>
        <v>90426.609124270704</v>
      </c>
      <c r="CQ30" s="16">
        <f t="shared" si="178"/>
        <v>102239.78316083914</v>
      </c>
      <c r="CR30" s="16">
        <f t="shared" si="178"/>
        <v>97239.684371480675</v>
      </c>
      <c r="CS30" s="16">
        <f t="shared" si="178"/>
        <v>104794.60602532924</v>
      </c>
      <c r="CT30" s="97">
        <f t="shared" si="178"/>
        <v>116017.74205042794</v>
      </c>
    </row>
    <row r="32" spans="1:98" s="116" customFormat="1" x14ac:dyDescent="0.25">
      <c r="B32" s="63"/>
      <c r="C32" s="63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5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5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5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5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5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14"/>
      <c r="CH32" s="115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5"/>
    </row>
    <row r="33" spans="1:98" s="104" customFormat="1" x14ac:dyDescent="0.25">
      <c r="B33" s="104" t="s">
        <v>9</v>
      </c>
      <c r="C33" s="104">
        <f>C21</f>
        <v>42005</v>
      </c>
      <c r="D33" s="104">
        <f t="shared" ref="D33:BO33" si="179">D21</f>
        <v>42036</v>
      </c>
      <c r="E33" s="104">
        <f t="shared" si="179"/>
        <v>42064</v>
      </c>
      <c r="F33" s="104">
        <f t="shared" si="179"/>
        <v>42095</v>
      </c>
      <c r="G33" s="104">
        <f t="shared" si="179"/>
        <v>42125</v>
      </c>
      <c r="H33" s="104">
        <f t="shared" si="179"/>
        <v>42156</v>
      </c>
      <c r="I33" s="104">
        <f t="shared" si="179"/>
        <v>42186</v>
      </c>
      <c r="J33" s="104">
        <f t="shared" si="179"/>
        <v>42217</v>
      </c>
      <c r="K33" s="104">
        <f t="shared" si="179"/>
        <v>42248</v>
      </c>
      <c r="L33" s="104">
        <f t="shared" si="179"/>
        <v>42278</v>
      </c>
      <c r="M33" s="104">
        <f t="shared" si="179"/>
        <v>42309</v>
      </c>
      <c r="N33" s="105">
        <f t="shared" si="179"/>
        <v>42339</v>
      </c>
      <c r="O33" s="144">
        <f t="shared" si="179"/>
        <v>42370</v>
      </c>
      <c r="P33" s="144">
        <f t="shared" si="179"/>
        <v>42401</v>
      </c>
      <c r="Q33" s="144">
        <f t="shared" si="179"/>
        <v>42430</v>
      </c>
      <c r="R33" s="144">
        <f t="shared" si="179"/>
        <v>42461</v>
      </c>
      <c r="S33" s="144">
        <f t="shared" si="179"/>
        <v>42491</v>
      </c>
      <c r="T33" s="144">
        <f t="shared" si="179"/>
        <v>42522</v>
      </c>
      <c r="U33" s="144">
        <f t="shared" si="179"/>
        <v>42552</v>
      </c>
      <c r="V33" s="144">
        <f t="shared" si="179"/>
        <v>42583</v>
      </c>
      <c r="W33" s="104">
        <f t="shared" si="179"/>
        <v>42614</v>
      </c>
      <c r="X33" s="104">
        <f t="shared" si="179"/>
        <v>42644</v>
      </c>
      <c r="Y33" s="104">
        <f t="shared" si="179"/>
        <v>42675</v>
      </c>
      <c r="Z33" s="105">
        <f t="shared" si="179"/>
        <v>42705</v>
      </c>
      <c r="AA33" s="104">
        <f t="shared" si="179"/>
        <v>42752</v>
      </c>
      <c r="AB33" s="104">
        <f t="shared" si="179"/>
        <v>42783</v>
      </c>
      <c r="AC33" s="352">
        <f t="shared" si="179"/>
        <v>42811</v>
      </c>
      <c r="AD33" s="104">
        <f t="shared" si="179"/>
        <v>42842</v>
      </c>
      <c r="AE33" s="104">
        <f t="shared" si="179"/>
        <v>42872</v>
      </c>
      <c r="AF33" s="104">
        <f t="shared" si="179"/>
        <v>42903</v>
      </c>
      <c r="AG33" s="104">
        <f t="shared" si="179"/>
        <v>42933</v>
      </c>
      <c r="AH33" s="104">
        <f t="shared" si="179"/>
        <v>42964</v>
      </c>
      <c r="AI33" s="104">
        <f t="shared" si="179"/>
        <v>42995</v>
      </c>
      <c r="AJ33" s="104">
        <f t="shared" si="179"/>
        <v>43025</v>
      </c>
      <c r="AK33" s="104">
        <f t="shared" si="179"/>
        <v>43056</v>
      </c>
      <c r="AL33" s="105">
        <f t="shared" si="179"/>
        <v>43086</v>
      </c>
      <c r="AM33" s="104">
        <f t="shared" si="179"/>
        <v>43118</v>
      </c>
      <c r="AN33" s="104">
        <f t="shared" si="179"/>
        <v>43149</v>
      </c>
      <c r="AO33" s="104">
        <f t="shared" si="179"/>
        <v>43177</v>
      </c>
      <c r="AP33" s="104">
        <f t="shared" si="179"/>
        <v>43208</v>
      </c>
      <c r="AQ33" s="104">
        <f t="shared" si="179"/>
        <v>43238</v>
      </c>
      <c r="AR33" s="104">
        <f t="shared" si="179"/>
        <v>43269</v>
      </c>
      <c r="AS33" s="104">
        <f t="shared" si="179"/>
        <v>43299</v>
      </c>
      <c r="AT33" s="104">
        <f t="shared" si="179"/>
        <v>43330</v>
      </c>
      <c r="AU33" s="104">
        <f t="shared" si="179"/>
        <v>43361</v>
      </c>
      <c r="AV33" s="104">
        <f t="shared" si="179"/>
        <v>43391</v>
      </c>
      <c r="AW33" s="104">
        <f t="shared" si="179"/>
        <v>43422</v>
      </c>
      <c r="AX33" s="105">
        <f t="shared" si="179"/>
        <v>43452</v>
      </c>
      <c r="AY33" s="104">
        <f t="shared" si="179"/>
        <v>43483</v>
      </c>
      <c r="AZ33" s="104">
        <f t="shared" si="179"/>
        <v>43514</v>
      </c>
      <c r="BA33" s="104">
        <f t="shared" si="179"/>
        <v>43542</v>
      </c>
      <c r="BB33" s="104">
        <f t="shared" si="179"/>
        <v>43573</v>
      </c>
      <c r="BC33" s="104">
        <f t="shared" si="179"/>
        <v>43603</v>
      </c>
      <c r="BD33" s="104">
        <f t="shared" si="179"/>
        <v>43634</v>
      </c>
      <c r="BE33" s="104">
        <f t="shared" si="179"/>
        <v>43664</v>
      </c>
      <c r="BF33" s="104">
        <f t="shared" si="179"/>
        <v>43695</v>
      </c>
      <c r="BG33" s="104">
        <f t="shared" si="179"/>
        <v>43726</v>
      </c>
      <c r="BH33" s="104">
        <f t="shared" si="179"/>
        <v>43756</v>
      </c>
      <c r="BI33" s="104">
        <f t="shared" si="179"/>
        <v>43787</v>
      </c>
      <c r="BJ33" s="105">
        <f t="shared" si="179"/>
        <v>43817</v>
      </c>
      <c r="BK33" s="104">
        <f t="shared" si="179"/>
        <v>43848</v>
      </c>
      <c r="BL33" s="104">
        <f t="shared" si="179"/>
        <v>43879</v>
      </c>
      <c r="BM33" s="104">
        <f t="shared" si="179"/>
        <v>43908</v>
      </c>
      <c r="BN33" s="104">
        <f t="shared" si="179"/>
        <v>43939</v>
      </c>
      <c r="BO33" s="104">
        <f t="shared" si="179"/>
        <v>43969</v>
      </c>
      <c r="BP33" s="104">
        <f t="shared" ref="BP33:CT33" si="180">BP21</f>
        <v>44000</v>
      </c>
      <c r="BQ33" s="104">
        <f t="shared" si="180"/>
        <v>44030</v>
      </c>
      <c r="BR33" s="104">
        <f t="shared" si="180"/>
        <v>44061</v>
      </c>
      <c r="BS33" s="104">
        <f t="shared" si="180"/>
        <v>44092</v>
      </c>
      <c r="BT33" s="104">
        <f t="shared" si="180"/>
        <v>44122</v>
      </c>
      <c r="BU33" s="104">
        <f t="shared" si="180"/>
        <v>44153</v>
      </c>
      <c r="BV33" s="105">
        <f t="shared" si="180"/>
        <v>44183</v>
      </c>
      <c r="BW33" s="104">
        <f t="shared" si="180"/>
        <v>44214</v>
      </c>
      <c r="BX33" s="104">
        <f t="shared" si="180"/>
        <v>44245</v>
      </c>
      <c r="BY33" s="104">
        <f t="shared" si="180"/>
        <v>44273</v>
      </c>
      <c r="BZ33" s="104">
        <f t="shared" si="180"/>
        <v>44304</v>
      </c>
      <c r="CA33" s="104">
        <f t="shared" si="180"/>
        <v>44334</v>
      </c>
      <c r="CB33" s="104">
        <f t="shared" si="180"/>
        <v>44365</v>
      </c>
      <c r="CC33" s="104">
        <f t="shared" si="180"/>
        <v>44395</v>
      </c>
      <c r="CD33" s="104">
        <f t="shared" si="180"/>
        <v>44426</v>
      </c>
      <c r="CE33" s="104">
        <f t="shared" si="180"/>
        <v>44457</v>
      </c>
      <c r="CF33" s="104">
        <f t="shared" si="180"/>
        <v>44487</v>
      </c>
      <c r="CG33" s="104">
        <f t="shared" si="180"/>
        <v>44518</v>
      </c>
      <c r="CH33" s="105">
        <f t="shared" si="180"/>
        <v>44548</v>
      </c>
      <c r="CI33" s="104">
        <f t="shared" si="180"/>
        <v>44579</v>
      </c>
      <c r="CJ33" s="104">
        <f t="shared" si="180"/>
        <v>44610</v>
      </c>
      <c r="CK33" s="104">
        <f t="shared" si="180"/>
        <v>44638</v>
      </c>
      <c r="CL33" s="104">
        <f t="shared" si="180"/>
        <v>44669</v>
      </c>
      <c r="CM33" s="104">
        <f t="shared" si="180"/>
        <v>44699</v>
      </c>
      <c r="CN33" s="104">
        <f t="shared" si="180"/>
        <v>44730</v>
      </c>
      <c r="CO33" s="104">
        <f t="shared" si="180"/>
        <v>44760</v>
      </c>
      <c r="CP33" s="104">
        <f t="shared" si="180"/>
        <v>44791</v>
      </c>
      <c r="CQ33" s="104">
        <f t="shared" si="180"/>
        <v>44822</v>
      </c>
      <c r="CR33" s="104">
        <f t="shared" si="180"/>
        <v>44852</v>
      </c>
      <c r="CS33" s="104">
        <f t="shared" si="180"/>
        <v>44883</v>
      </c>
      <c r="CT33" s="105">
        <f t="shared" si="180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6">
        <v>25</v>
      </c>
      <c r="O34" s="451">
        <v>37</v>
      </c>
      <c r="P34" s="452">
        <v>36</v>
      </c>
      <c r="Q34" s="453">
        <v>37</v>
      </c>
      <c r="R34" s="454">
        <v>36</v>
      </c>
      <c r="S34" s="455">
        <v>32</v>
      </c>
      <c r="T34" s="456">
        <v>30</v>
      </c>
      <c r="U34" s="457">
        <v>29</v>
      </c>
      <c r="V34" s="458">
        <v>26</v>
      </c>
      <c r="W34" s="459">
        <v>26</v>
      </c>
      <c r="X34" s="460">
        <v>26</v>
      </c>
      <c r="Y34" s="461">
        <v>25</v>
      </c>
      <c r="Z34" s="462">
        <v>22</v>
      </c>
      <c r="AA34" s="1532">
        <v>48</v>
      </c>
      <c r="AB34" s="1533">
        <v>48</v>
      </c>
      <c r="AC34" s="1534">
        <v>48</v>
      </c>
      <c r="AD34" s="1535">
        <v>339</v>
      </c>
      <c r="AE34" s="1536">
        <v>336</v>
      </c>
      <c r="AF34" s="1537">
        <v>316</v>
      </c>
      <c r="AG34" s="1538">
        <v>292</v>
      </c>
      <c r="AH34" s="15">
        <f t="shared" ref="AH34" si="181">AG34</f>
        <v>292</v>
      </c>
      <c r="AI34" s="15">
        <f t="shared" ref="AI34" si="182">AH34</f>
        <v>292</v>
      </c>
      <c r="AJ34" s="15">
        <f t="shared" ref="AJ34" si="183">AI34</f>
        <v>292</v>
      </c>
      <c r="AK34" s="15">
        <f t="shared" ref="AK34" si="184">AJ34</f>
        <v>292</v>
      </c>
      <c r="AL34" s="96">
        <f t="shared" ref="AL34" si="185">AK34</f>
        <v>292</v>
      </c>
      <c r="AM34" s="15">
        <v>60</v>
      </c>
      <c r="AN34" s="15">
        <f t="shared" ref="AN34" si="186">AM34</f>
        <v>60</v>
      </c>
      <c r="AO34" s="15">
        <f t="shared" ref="AO34" si="187">AN34</f>
        <v>60</v>
      </c>
      <c r="AP34" s="15">
        <f t="shared" ref="AP34" si="188">AO34</f>
        <v>60</v>
      </c>
      <c r="AQ34" s="15">
        <f t="shared" ref="AQ34" si="189">AP34</f>
        <v>60</v>
      </c>
      <c r="AR34" s="15">
        <f t="shared" ref="AR34" si="190">AQ34</f>
        <v>60</v>
      </c>
      <c r="AS34" s="15">
        <f t="shared" ref="AS34" si="191">AR34</f>
        <v>60</v>
      </c>
      <c r="AT34" s="15">
        <f t="shared" ref="AT34" si="192">AS34</f>
        <v>60</v>
      </c>
      <c r="AU34" s="15">
        <f t="shared" ref="AU34" si="193">AT34</f>
        <v>60</v>
      </c>
      <c r="AV34" s="15">
        <f t="shared" ref="AV34" si="194">AU34</f>
        <v>60</v>
      </c>
      <c r="AW34" s="15">
        <f t="shared" ref="AW34" si="195">AV34</f>
        <v>60</v>
      </c>
      <c r="AX34" s="96">
        <f t="shared" ref="AX34" si="196">AW34</f>
        <v>60</v>
      </c>
      <c r="AY34" s="15">
        <v>80</v>
      </c>
      <c r="AZ34" s="15">
        <f t="shared" ref="AZ34" si="197">AY34</f>
        <v>80</v>
      </c>
      <c r="BA34" s="15">
        <f t="shared" ref="BA34" si="198">AZ34</f>
        <v>80</v>
      </c>
      <c r="BB34" s="15">
        <f t="shared" ref="BB34" si="199">BA34</f>
        <v>80</v>
      </c>
      <c r="BC34" s="15">
        <f t="shared" ref="BC34" si="200">BB34</f>
        <v>80</v>
      </c>
      <c r="BD34" s="15">
        <f t="shared" ref="BD34" si="201">BC34</f>
        <v>80</v>
      </c>
      <c r="BE34" s="15">
        <f t="shared" ref="BE34" si="202">BD34</f>
        <v>80</v>
      </c>
      <c r="BF34" s="15">
        <f t="shared" ref="BF34" si="203">BE34</f>
        <v>80</v>
      </c>
      <c r="BG34" s="15">
        <f t="shared" ref="BG34" si="204">BF34</f>
        <v>80</v>
      </c>
      <c r="BH34" s="15">
        <f t="shared" ref="BH34" si="205">BG34</f>
        <v>80</v>
      </c>
      <c r="BI34" s="15">
        <f t="shared" ref="BI34" si="206">BH34</f>
        <v>80</v>
      </c>
      <c r="BJ34" s="96">
        <f t="shared" ref="BJ34" si="207">BI34</f>
        <v>80</v>
      </c>
      <c r="BK34" s="15">
        <v>100</v>
      </c>
      <c r="BL34" s="15">
        <f t="shared" ref="BL34" si="208">BK34</f>
        <v>100</v>
      </c>
      <c r="BM34" s="15">
        <f t="shared" ref="BM34" si="209">BL34</f>
        <v>100</v>
      </c>
      <c r="BN34" s="15">
        <f t="shared" ref="BN34" si="210">BM34</f>
        <v>100</v>
      </c>
      <c r="BO34" s="15">
        <f t="shared" ref="BO34" si="211">BN34</f>
        <v>100</v>
      </c>
      <c r="BP34" s="15">
        <f t="shared" ref="BP34" si="212">BO34</f>
        <v>100</v>
      </c>
      <c r="BQ34" s="15">
        <f t="shared" ref="BQ34" si="213">BP34</f>
        <v>100</v>
      </c>
      <c r="BR34" s="15">
        <f t="shared" ref="BR34" si="214">BQ34</f>
        <v>100</v>
      </c>
      <c r="BS34" s="15">
        <f t="shared" ref="BS34" si="215">BR34</f>
        <v>100</v>
      </c>
      <c r="BT34" s="15">
        <f t="shared" ref="BT34" si="216">BS34</f>
        <v>100</v>
      </c>
      <c r="BU34" s="15">
        <f t="shared" ref="BU34" si="217">BT34</f>
        <v>100</v>
      </c>
      <c r="BV34" s="96">
        <f t="shared" ref="BV34" si="218">BU34</f>
        <v>100</v>
      </c>
      <c r="BW34" s="15">
        <v>120</v>
      </c>
      <c r="BX34" s="15">
        <f t="shared" ref="BX34" si="219">BW34</f>
        <v>120</v>
      </c>
      <c r="BY34" s="15">
        <f t="shared" ref="BY34" si="220">BX34</f>
        <v>120</v>
      </c>
      <c r="BZ34" s="15">
        <f t="shared" ref="BZ34" si="221">BY34</f>
        <v>120</v>
      </c>
      <c r="CA34" s="15">
        <f t="shared" ref="CA34" si="222">BZ34</f>
        <v>120</v>
      </c>
      <c r="CB34" s="15">
        <f t="shared" ref="CB34" si="223">CA34</f>
        <v>120</v>
      </c>
      <c r="CC34" s="15">
        <f t="shared" ref="CC34" si="224">CB34</f>
        <v>120</v>
      </c>
      <c r="CD34" s="15">
        <f t="shared" ref="CD34" si="225">CC34</f>
        <v>120</v>
      </c>
      <c r="CE34" s="15">
        <f t="shared" ref="CE34" si="226">CD34</f>
        <v>120</v>
      </c>
      <c r="CF34" s="15">
        <f t="shared" ref="CF34" si="227">CE34</f>
        <v>120</v>
      </c>
      <c r="CG34" s="15">
        <f t="shared" ref="CG34" si="228">CF34</f>
        <v>120</v>
      </c>
      <c r="CH34" s="96">
        <f t="shared" ref="CH34" si="229">CG34</f>
        <v>120</v>
      </c>
      <c r="CI34" s="15">
        <v>140</v>
      </c>
      <c r="CJ34" s="15">
        <f t="shared" ref="CJ34" si="230">CI34</f>
        <v>140</v>
      </c>
      <c r="CK34" s="15">
        <f t="shared" ref="CK34" si="231">CJ34</f>
        <v>140</v>
      </c>
      <c r="CL34" s="15">
        <f t="shared" ref="CL34" si="232">CK34</f>
        <v>140</v>
      </c>
      <c r="CM34" s="15">
        <f t="shared" ref="CM34" si="233">CL34</f>
        <v>140</v>
      </c>
      <c r="CN34" s="15">
        <f t="shared" ref="CN34" si="234">CM34</f>
        <v>140</v>
      </c>
      <c r="CO34" s="15">
        <f t="shared" ref="CO34" si="235">CN34</f>
        <v>140</v>
      </c>
      <c r="CP34" s="15">
        <f t="shared" ref="CP34" si="236">CO34</f>
        <v>140</v>
      </c>
      <c r="CQ34" s="15">
        <f t="shared" ref="CQ34" si="237">CP34</f>
        <v>140</v>
      </c>
      <c r="CR34" s="15">
        <f t="shared" ref="CR34" si="238">CQ34</f>
        <v>140</v>
      </c>
      <c r="CS34" s="15">
        <f t="shared" ref="CS34" si="239">CR34</f>
        <v>140</v>
      </c>
      <c r="CT34" s="96">
        <f t="shared" ref="CT34" si="240">CS34</f>
        <v>140</v>
      </c>
    </row>
    <row r="35" spans="1:98" x14ac:dyDescent="0.25">
      <c r="A35" s="4" t="s">
        <v>152</v>
      </c>
      <c r="B35" t="s">
        <v>5</v>
      </c>
      <c r="C35" s="26">
        <v>219</v>
      </c>
      <c r="D35" s="27">
        <v>143</v>
      </c>
      <c r="E35" s="27">
        <v>228</v>
      </c>
      <c r="F35" s="27">
        <v>279</v>
      </c>
      <c r="G35" s="27">
        <v>249</v>
      </c>
      <c r="H35" s="27">
        <v>246</v>
      </c>
      <c r="I35" s="27">
        <v>269</v>
      </c>
      <c r="J35">
        <v>261</v>
      </c>
      <c r="K35">
        <v>350</v>
      </c>
      <c r="L35">
        <v>279</v>
      </c>
      <c r="M35">
        <v>494</v>
      </c>
      <c r="N35" s="36">
        <v>344</v>
      </c>
      <c r="O35" s="463">
        <v>134</v>
      </c>
      <c r="P35" s="464">
        <v>122</v>
      </c>
      <c r="Q35" s="465">
        <v>363</v>
      </c>
      <c r="R35" s="466">
        <v>339</v>
      </c>
      <c r="S35" s="467">
        <v>535</v>
      </c>
      <c r="T35" s="468">
        <v>985</v>
      </c>
      <c r="U35" s="469">
        <v>680</v>
      </c>
      <c r="V35" s="470">
        <v>814</v>
      </c>
      <c r="W35" s="471">
        <v>937</v>
      </c>
      <c r="X35" s="472">
        <v>881</v>
      </c>
      <c r="Y35" s="473">
        <v>935</v>
      </c>
      <c r="Z35" s="474">
        <v>1116</v>
      </c>
      <c r="AA35" s="1539">
        <v>320</v>
      </c>
      <c r="AB35" s="1540">
        <v>666</v>
      </c>
      <c r="AC35" s="1541">
        <v>855</v>
      </c>
      <c r="AD35" s="1542">
        <v>650</v>
      </c>
      <c r="AE35" s="1543">
        <v>587</v>
      </c>
      <c r="AF35" s="1544">
        <v>1312</v>
      </c>
      <c r="AG35" s="1545">
        <v>825</v>
      </c>
      <c r="AH35" s="15">
        <f t="shared" ref="AH35:AZ35" si="241">AH15+AH8</f>
        <v>904.19394999999997</v>
      </c>
      <c r="AI35" s="15">
        <f t="shared" si="241"/>
        <v>1049.42033655</v>
      </c>
      <c r="AJ35" s="15">
        <f t="shared" si="241"/>
        <v>831.80307037499995</v>
      </c>
      <c r="AK35" s="15">
        <f t="shared" si="241"/>
        <v>1003.0926824031249</v>
      </c>
      <c r="AL35" s="96">
        <f t="shared" si="241"/>
        <v>1155.7297158006511</v>
      </c>
      <c r="AM35" s="15">
        <f t="shared" si="241"/>
        <v>314.11700022427686</v>
      </c>
      <c r="AN35" s="15">
        <f t="shared" si="241"/>
        <v>326.81254435366782</v>
      </c>
      <c r="AO35" s="15">
        <f t="shared" si="241"/>
        <v>1078.8548971778484</v>
      </c>
      <c r="AP35" s="15">
        <f t="shared" si="241"/>
        <v>891.58753272568458</v>
      </c>
      <c r="AQ35" s="15">
        <f t="shared" si="241"/>
        <v>1077.1599733477049</v>
      </c>
      <c r="AR35" s="15">
        <f t="shared" si="241"/>
        <v>1126.0999494924633</v>
      </c>
      <c r="AS35" s="15">
        <f t="shared" si="241"/>
        <v>921.61759194426179</v>
      </c>
      <c r="AT35" s="15">
        <f t="shared" si="241"/>
        <v>1121.3972374610933</v>
      </c>
      <c r="AU35" s="15">
        <f t="shared" si="241"/>
        <v>1173.9429768462428</v>
      </c>
      <c r="AV35" s="15">
        <f t="shared" si="241"/>
        <v>962.53497239770979</v>
      </c>
      <c r="AW35" s="15">
        <f t="shared" si="241"/>
        <v>1172.4772440860811</v>
      </c>
      <c r="AX35" s="96">
        <f t="shared" si="241"/>
        <v>1228.6779717376392</v>
      </c>
      <c r="AY35" s="15">
        <f t="shared" si="241"/>
        <v>383.06529406885954</v>
      </c>
      <c r="AZ35" s="15">
        <f t="shared" si="241"/>
        <v>396.71042632988269</v>
      </c>
      <c r="BA35" s="15">
        <f t="shared" ref="BA35:CF35" si="242">BA15+BA8</f>
        <v>1353.4244734776664</v>
      </c>
      <c r="BB35" s="15">
        <f t="shared" si="242"/>
        <v>1302.2704926659333</v>
      </c>
      <c r="BC35" s="15">
        <f t="shared" si="242"/>
        <v>1347.6618933731852</v>
      </c>
      <c r="BD35" s="15">
        <f t="shared" si="242"/>
        <v>1395.3541733202521</v>
      </c>
      <c r="BE35" s="15">
        <f t="shared" si="242"/>
        <v>1351.2020959065426</v>
      </c>
      <c r="BF35" s="15">
        <f t="shared" si="242"/>
        <v>1403.7866613639687</v>
      </c>
      <c r="BG35" s="15">
        <f t="shared" si="242"/>
        <v>1459.3616345264843</v>
      </c>
      <c r="BH35" s="15">
        <f t="shared" si="242"/>
        <v>1421.4992135819723</v>
      </c>
      <c r="BI35" s="15">
        <f t="shared" si="242"/>
        <v>1480.3624334933677</v>
      </c>
      <c r="BJ35" s="96">
        <f t="shared" si="242"/>
        <v>1540.547419257025</v>
      </c>
      <c r="BK35" s="15">
        <f t="shared" si="242"/>
        <v>454.62091687420798</v>
      </c>
      <c r="BL35" s="15">
        <f t="shared" si="242"/>
        <v>471.69163337515954</v>
      </c>
      <c r="BM35" s="15">
        <f t="shared" si="242"/>
        <v>1574.8168192160783</v>
      </c>
      <c r="BN35" s="15">
        <f t="shared" si="242"/>
        <v>1500.4744072184594</v>
      </c>
      <c r="BO35" s="15">
        <f t="shared" si="242"/>
        <v>1548.1174727581747</v>
      </c>
      <c r="BP35" s="15">
        <f t="shared" si="242"/>
        <v>1598.0965193909778</v>
      </c>
      <c r="BQ35" s="15">
        <f t="shared" si="242"/>
        <v>1522.2855593627153</v>
      </c>
      <c r="BR35" s="15">
        <f t="shared" si="242"/>
        <v>1577.7690426061979</v>
      </c>
      <c r="BS35" s="15">
        <f t="shared" si="242"/>
        <v>1636.427286654269</v>
      </c>
      <c r="BT35" s="15">
        <f t="shared" si="242"/>
        <v>1565.458262411506</v>
      </c>
      <c r="BU35" s="15">
        <f t="shared" si="242"/>
        <v>1626.8197323140769</v>
      </c>
      <c r="BV35" s="96">
        <f t="shared" si="242"/>
        <v>1689.3128223257679</v>
      </c>
      <c r="BW35" s="15">
        <f t="shared" si="242"/>
        <v>510.64346133296817</v>
      </c>
      <c r="BX35" s="15">
        <f t="shared" si="242"/>
        <v>530.23765187353331</v>
      </c>
      <c r="BY35" s="15">
        <f t="shared" si="242"/>
        <v>1773.8537787284047</v>
      </c>
      <c r="BZ35" s="15">
        <f t="shared" si="242"/>
        <v>1715.5331942131425</v>
      </c>
      <c r="CA35" s="15">
        <f t="shared" si="242"/>
        <v>1768.6235159442074</v>
      </c>
      <c r="CB35" s="15">
        <f t="shared" si="242"/>
        <v>1824.0493061734899</v>
      </c>
      <c r="CC35" s="15">
        <f t="shared" si="242"/>
        <v>1760.3087466791594</v>
      </c>
      <c r="CD35" s="15">
        <f t="shared" si="242"/>
        <v>1821.7062145385189</v>
      </c>
      <c r="CE35" s="15">
        <f t="shared" si="242"/>
        <v>1886.7857827079745</v>
      </c>
      <c r="CF35" s="15">
        <f t="shared" si="242"/>
        <v>1831.642045199512</v>
      </c>
      <c r="CG35" s="15">
        <f t="shared" ref="CG35:CT35" si="243">CG15+CG8</f>
        <v>1899.8091508254633</v>
      </c>
      <c r="CH35" s="96">
        <f t="shared" si="243"/>
        <v>1969.3573249897636</v>
      </c>
      <c r="CI35" s="15">
        <f t="shared" si="243"/>
        <v>592.87165141861715</v>
      </c>
      <c r="CJ35" s="15">
        <f t="shared" si="243"/>
        <v>614.84849303737701</v>
      </c>
      <c r="CK35" s="15">
        <f t="shared" si="243"/>
        <v>2058.3091901023554</v>
      </c>
      <c r="CL35" s="15">
        <f t="shared" si="243"/>
        <v>1987.9346211664679</v>
      </c>
      <c r="CM35" s="15">
        <f t="shared" si="243"/>
        <v>2047.6439490355258</v>
      </c>
      <c r="CN35" s="15">
        <f t="shared" si="243"/>
        <v>2110.2793984429013</v>
      </c>
      <c r="CO35" s="15">
        <f t="shared" si="243"/>
        <v>2035.0810163820704</v>
      </c>
      <c r="CP35" s="15">
        <f t="shared" si="243"/>
        <v>2104.8735570728477</v>
      </c>
      <c r="CQ35" s="15">
        <f t="shared" si="243"/>
        <v>2178.9459780361581</v>
      </c>
      <c r="CR35" s="15">
        <f t="shared" si="243"/>
        <v>2114.2220019741467</v>
      </c>
      <c r="CS35" s="15">
        <f t="shared" si="243"/>
        <v>2191.9870293842059</v>
      </c>
      <c r="CT35" s="96">
        <f t="shared" si="243"/>
        <v>2271.3850588229443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6">
        <v>468</v>
      </c>
      <c r="O36" s="475">
        <v>344</v>
      </c>
      <c r="P36" s="476">
        <v>134</v>
      </c>
      <c r="Q36" s="477">
        <v>120</v>
      </c>
      <c r="R36" s="478">
        <v>357</v>
      </c>
      <c r="S36" s="479">
        <v>338</v>
      </c>
      <c r="T36" s="480">
        <v>524</v>
      </c>
      <c r="U36" s="481">
        <v>976</v>
      </c>
      <c r="V36" s="482">
        <v>669</v>
      </c>
      <c r="W36" s="483">
        <v>808</v>
      </c>
      <c r="X36" s="484">
        <v>934</v>
      </c>
      <c r="Y36" s="485">
        <v>873</v>
      </c>
      <c r="Z36" s="486">
        <v>914</v>
      </c>
      <c r="AA36" s="1546">
        <v>1116</v>
      </c>
      <c r="AB36" s="1547">
        <v>319</v>
      </c>
      <c r="AC36" s="1548">
        <v>661</v>
      </c>
      <c r="AD36" s="1549">
        <v>837</v>
      </c>
      <c r="AE36" s="1550">
        <v>650</v>
      </c>
      <c r="AF36" s="1551">
        <v>563</v>
      </c>
      <c r="AG36" s="1552">
        <v>1306</v>
      </c>
      <c r="AH36" s="15">
        <f t="shared" ref="AH36" si="244">AG35</f>
        <v>825</v>
      </c>
      <c r="AI36" s="15">
        <f t="shared" ref="AI36" si="245">AH35</f>
        <v>904.19394999999997</v>
      </c>
      <c r="AJ36" s="15">
        <f t="shared" ref="AJ36" si="246">AI35</f>
        <v>1049.42033655</v>
      </c>
      <c r="AK36" s="15">
        <f t="shared" ref="AK36" si="247">AJ35</f>
        <v>831.80307037499995</v>
      </c>
      <c r="AL36" s="96">
        <f t="shared" ref="AL36" si="248">AK35</f>
        <v>1003.0926824031249</v>
      </c>
      <c r="AM36" s="15">
        <f t="shared" ref="AM36" si="249">AL35</f>
        <v>1155.7297158006511</v>
      </c>
      <c r="AN36" s="15">
        <f t="shared" ref="AN36" si="250">AM35</f>
        <v>314.11700022427686</v>
      </c>
      <c r="AO36" s="15">
        <f t="shared" ref="AO36" si="251">AN35</f>
        <v>326.81254435366782</v>
      </c>
      <c r="AP36" s="15">
        <f t="shared" ref="AP36" si="252">AO35</f>
        <v>1078.8548971778484</v>
      </c>
      <c r="AQ36" s="15">
        <f t="shared" ref="AQ36" si="253">AP35</f>
        <v>891.58753272568458</v>
      </c>
      <c r="AR36" s="15">
        <f t="shared" ref="AR36" si="254">AQ35</f>
        <v>1077.1599733477049</v>
      </c>
      <c r="AS36" s="15">
        <f t="shared" ref="AS36" si="255">AR35</f>
        <v>1126.0999494924633</v>
      </c>
      <c r="AT36" s="15">
        <f t="shared" ref="AT36" si="256">AS35</f>
        <v>921.61759194426179</v>
      </c>
      <c r="AU36" s="15">
        <f t="shared" ref="AU36" si="257">AT35</f>
        <v>1121.3972374610933</v>
      </c>
      <c r="AV36" s="15">
        <f t="shared" ref="AV36" si="258">AU35</f>
        <v>1173.9429768462428</v>
      </c>
      <c r="AW36" s="15">
        <f t="shared" ref="AW36" si="259">AV35</f>
        <v>962.53497239770979</v>
      </c>
      <c r="AX36" s="96">
        <f t="shared" ref="AX36" si="260">AW35</f>
        <v>1172.4772440860811</v>
      </c>
      <c r="AY36" s="15">
        <f t="shared" ref="AY36" si="261">AX35</f>
        <v>1228.6779717376392</v>
      </c>
      <c r="AZ36" s="15">
        <f t="shared" ref="AZ36" si="262">AY35</f>
        <v>383.06529406885954</v>
      </c>
      <c r="BA36" s="15">
        <f t="shared" ref="BA36" si="263">AZ35</f>
        <v>396.71042632988269</v>
      </c>
      <c r="BB36" s="15">
        <f t="shared" ref="BB36" si="264">BA35</f>
        <v>1353.4244734776664</v>
      </c>
      <c r="BC36" s="15">
        <f t="shared" ref="BC36" si="265">BB35</f>
        <v>1302.2704926659333</v>
      </c>
      <c r="BD36" s="15">
        <f t="shared" ref="BD36" si="266">BC35</f>
        <v>1347.6618933731852</v>
      </c>
      <c r="BE36" s="15">
        <f t="shared" ref="BE36" si="267">BD35</f>
        <v>1395.3541733202521</v>
      </c>
      <c r="BF36" s="15">
        <f t="shared" ref="BF36" si="268">BE35</f>
        <v>1351.2020959065426</v>
      </c>
      <c r="BG36" s="15">
        <f t="shared" ref="BG36" si="269">BF35</f>
        <v>1403.7866613639687</v>
      </c>
      <c r="BH36" s="15">
        <f t="shared" ref="BH36" si="270">BG35</f>
        <v>1459.3616345264843</v>
      </c>
      <c r="BI36" s="15">
        <f t="shared" ref="BI36" si="271">BH35</f>
        <v>1421.4992135819723</v>
      </c>
      <c r="BJ36" s="96">
        <f t="shared" ref="BJ36" si="272">BI35</f>
        <v>1480.3624334933677</v>
      </c>
      <c r="BK36" s="15">
        <f t="shared" ref="BK36" si="273">BJ35</f>
        <v>1540.547419257025</v>
      </c>
      <c r="BL36" s="15">
        <f t="shared" ref="BL36" si="274">BK35</f>
        <v>454.62091687420798</v>
      </c>
      <c r="BM36" s="15">
        <f t="shared" ref="BM36" si="275">BL35</f>
        <v>471.69163337515954</v>
      </c>
      <c r="BN36" s="15">
        <f t="shared" ref="BN36" si="276">BM35</f>
        <v>1574.8168192160783</v>
      </c>
      <c r="BO36" s="15">
        <f t="shared" ref="BO36" si="277">BN35</f>
        <v>1500.4744072184594</v>
      </c>
      <c r="BP36" s="15">
        <f t="shared" ref="BP36" si="278">BO35</f>
        <v>1548.1174727581747</v>
      </c>
      <c r="BQ36" s="15">
        <f t="shared" ref="BQ36" si="279">BP35</f>
        <v>1598.0965193909778</v>
      </c>
      <c r="BR36" s="15">
        <f t="shared" ref="BR36" si="280">BQ35</f>
        <v>1522.2855593627153</v>
      </c>
      <c r="BS36" s="15">
        <f t="shared" ref="BS36" si="281">BR35</f>
        <v>1577.7690426061979</v>
      </c>
      <c r="BT36" s="15">
        <f t="shared" ref="BT36" si="282">BS35</f>
        <v>1636.427286654269</v>
      </c>
      <c r="BU36" s="15">
        <f t="shared" ref="BU36" si="283">BT35</f>
        <v>1565.458262411506</v>
      </c>
      <c r="BV36" s="96">
        <f t="shared" ref="BV36" si="284">BU35</f>
        <v>1626.8197323140769</v>
      </c>
      <c r="BW36" s="15">
        <f t="shared" ref="BW36" si="285">BV35</f>
        <v>1689.3128223257679</v>
      </c>
      <c r="BX36" s="15">
        <f t="shared" ref="BX36" si="286">BW35</f>
        <v>510.64346133296817</v>
      </c>
      <c r="BY36" s="15">
        <f t="shared" ref="BY36" si="287">BX35</f>
        <v>530.23765187353331</v>
      </c>
      <c r="BZ36" s="15">
        <f t="shared" ref="BZ36" si="288">BY35</f>
        <v>1773.8537787284047</v>
      </c>
      <c r="CA36" s="15">
        <f t="shared" ref="CA36" si="289">BZ35</f>
        <v>1715.5331942131425</v>
      </c>
      <c r="CB36" s="15">
        <f t="shared" ref="CB36" si="290">CA35</f>
        <v>1768.6235159442074</v>
      </c>
      <c r="CC36" s="15">
        <f t="shared" ref="CC36" si="291">CB35</f>
        <v>1824.0493061734899</v>
      </c>
      <c r="CD36" s="15">
        <f t="shared" ref="CD36" si="292">CC35</f>
        <v>1760.3087466791594</v>
      </c>
      <c r="CE36" s="15">
        <f t="shared" ref="CE36" si="293">CD35</f>
        <v>1821.7062145385189</v>
      </c>
      <c r="CF36" s="15">
        <f t="shared" ref="CF36" si="294">CE35</f>
        <v>1886.7857827079745</v>
      </c>
      <c r="CG36" s="15">
        <f t="shared" ref="CG36" si="295">CF35</f>
        <v>1831.642045199512</v>
      </c>
      <c r="CH36" s="96">
        <f t="shared" ref="CH36" si="296">CG35</f>
        <v>1899.8091508254633</v>
      </c>
      <c r="CI36" s="15">
        <f t="shared" ref="CI36" si="297">CH35</f>
        <v>1969.3573249897636</v>
      </c>
      <c r="CJ36" s="15">
        <f t="shared" ref="CJ36" si="298">CI35</f>
        <v>592.87165141861715</v>
      </c>
      <c r="CK36" s="15">
        <f t="shared" ref="CK36" si="299">CJ35</f>
        <v>614.84849303737701</v>
      </c>
      <c r="CL36" s="15">
        <f t="shared" ref="CL36" si="300">CK35</f>
        <v>2058.3091901023554</v>
      </c>
      <c r="CM36" s="15">
        <f t="shared" ref="CM36" si="301">CL35</f>
        <v>1987.9346211664679</v>
      </c>
      <c r="CN36" s="15">
        <f t="shared" ref="CN36" si="302">CM35</f>
        <v>2047.6439490355258</v>
      </c>
      <c r="CO36" s="15">
        <f t="shared" ref="CO36" si="303">CN35</f>
        <v>2110.2793984429013</v>
      </c>
      <c r="CP36" s="15">
        <f t="shared" ref="CP36" si="304">CO35</f>
        <v>2035.0810163820704</v>
      </c>
      <c r="CQ36" s="15">
        <f t="shared" ref="CQ36" si="305">CP35</f>
        <v>2104.8735570728477</v>
      </c>
      <c r="CR36" s="15">
        <f t="shared" ref="CR36" si="306">CQ35</f>
        <v>2178.9459780361581</v>
      </c>
      <c r="CS36" s="15">
        <f t="shared" ref="CS36" si="307">CR35</f>
        <v>2114.2220019741467</v>
      </c>
      <c r="CT36" s="96">
        <f t="shared" ref="CT36" si="308">CS35</f>
        <v>2191.9870293842059</v>
      </c>
    </row>
    <row r="37" spans="1:98" x14ac:dyDescent="0.25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6">
        <v>488</v>
      </c>
      <c r="O37" s="487">
        <v>627</v>
      </c>
      <c r="P37" s="488">
        <v>711</v>
      </c>
      <c r="Q37" s="489">
        <v>415</v>
      </c>
      <c r="R37" s="490">
        <v>230</v>
      </c>
      <c r="S37" s="491">
        <v>428</v>
      </c>
      <c r="T37" s="492">
        <v>634</v>
      </c>
      <c r="U37" s="493">
        <v>821</v>
      </c>
      <c r="V37" s="494">
        <v>1403</v>
      </c>
      <c r="W37" s="495">
        <v>1507</v>
      </c>
      <c r="X37" s="496">
        <v>1390</v>
      </c>
      <c r="Y37" s="497">
        <v>1640</v>
      </c>
      <c r="Z37" s="498">
        <v>1690</v>
      </c>
      <c r="AA37" s="1553">
        <v>1727</v>
      </c>
      <c r="AB37" s="1554">
        <v>1989</v>
      </c>
      <c r="AC37" s="1555">
        <v>1372</v>
      </c>
      <c r="AD37" s="1556">
        <v>903</v>
      </c>
      <c r="AE37" s="1557">
        <v>1466</v>
      </c>
      <c r="AF37" s="1558">
        <v>1424</v>
      </c>
      <c r="AG37" s="1559">
        <v>1143</v>
      </c>
      <c r="AH37" s="15">
        <f>AF35*Assumption!$D$5</f>
        <v>1246.3999999999999</v>
      </c>
      <c r="AI37" s="15">
        <f>AG35*Assumption!$D$5</f>
        <v>783.75</v>
      </c>
      <c r="AJ37" s="15">
        <f>AH35*Assumption!$D$5</f>
        <v>858.98425249999991</v>
      </c>
      <c r="AK37" s="15">
        <f>AI35*Assumption!$D$5</f>
        <v>996.94931972249992</v>
      </c>
      <c r="AL37" s="96">
        <f>AJ35*Assumption!$D$5</f>
        <v>790.21291685624988</v>
      </c>
      <c r="AM37" s="15">
        <f>AK35*Assumption!$D$5</f>
        <v>952.93804828296857</v>
      </c>
      <c r="AN37" s="15">
        <f>AL35*Assumption!$D$5</f>
        <v>1097.9432300106184</v>
      </c>
      <c r="AO37" s="15">
        <f>AM35*Assumption!$D$5</f>
        <v>298.41115021306302</v>
      </c>
      <c r="AP37" s="15">
        <f>AN35*Assumption!$D$5</f>
        <v>310.47191713598443</v>
      </c>
      <c r="AQ37" s="15">
        <f>AO35*Assumption!$D$5</f>
        <v>1024.912152318956</v>
      </c>
      <c r="AR37" s="15">
        <f>AP35*Assumption!$D$5</f>
        <v>847.00815608940036</v>
      </c>
      <c r="AS37" s="15">
        <f>AQ35*Assumption!$D$5</f>
        <v>1023.3019746803195</v>
      </c>
      <c r="AT37" s="15">
        <f>AR35*Assumption!$D$5</f>
        <v>1069.7949520178402</v>
      </c>
      <c r="AU37" s="15">
        <f>AS35*Assumption!$D$5</f>
        <v>875.53671234704871</v>
      </c>
      <c r="AV37" s="15">
        <f>AT35*Assumption!$D$5</f>
        <v>1065.3273755880386</v>
      </c>
      <c r="AW37" s="15">
        <f>AU35*Assumption!$D$5</f>
        <v>1115.2458280039307</v>
      </c>
      <c r="AX37" s="96">
        <f>AV35*Assumption!$D$5</f>
        <v>914.40822377782422</v>
      </c>
      <c r="AY37" s="15">
        <f>AW35*Assumption!$D$5</f>
        <v>1113.8533818817771</v>
      </c>
      <c r="AZ37" s="15">
        <f>AX35*Assumption!$D$5</f>
        <v>1167.2440731507572</v>
      </c>
      <c r="BA37" s="15">
        <f>AY35*Assumption!$D$5</f>
        <v>363.91202936541657</v>
      </c>
      <c r="BB37" s="15">
        <f>AZ35*Assumption!$D$5</f>
        <v>376.87490501338851</v>
      </c>
      <c r="BC37" s="15">
        <f>BA35*Assumption!$D$5</f>
        <v>1285.7532498037831</v>
      </c>
      <c r="BD37" s="15">
        <f>BB35*Assumption!$D$5</f>
        <v>1237.1569680326365</v>
      </c>
      <c r="BE37" s="15">
        <f>BC35*Assumption!$D$5</f>
        <v>1280.2787987045258</v>
      </c>
      <c r="BF37" s="15">
        <f>BD35*Assumption!$D$5</f>
        <v>1325.5864646542395</v>
      </c>
      <c r="BG37" s="15">
        <f>BE35*Assumption!$D$5</f>
        <v>1283.6419911112155</v>
      </c>
      <c r="BH37" s="15">
        <f>BF35*Assumption!$D$5</f>
        <v>1333.5973282957702</v>
      </c>
      <c r="BI37" s="15">
        <f>BG35*Assumption!$D$5</f>
        <v>1386.39355280016</v>
      </c>
      <c r="BJ37" s="96">
        <f>BH35*Assumption!$D$5</f>
        <v>1350.4242529028736</v>
      </c>
      <c r="BK37" s="15">
        <f>BI35*Assumption!$D$5</f>
        <v>1406.3443118186992</v>
      </c>
      <c r="BL37" s="15">
        <f>BJ35*Assumption!$D$5</f>
        <v>1463.5200482941736</v>
      </c>
      <c r="BM37" s="15">
        <f>BK35*Assumption!$D$5</f>
        <v>431.88987103049755</v>
      </c>
      <c r="BN37" s="15">
        <f>BL35*Assumption!$D$5</f>
        <v>448.10705170640153</v>
      </c>
      <c r="BO37" s="15">
        <f>BM35*Assumption!$D$5</f>
        <v>1496.0759782552743</v>
      </c>
      <c r="BP37" s="15">
        <f>BN35*Assumption!$D$5</f>
        <v>1425.4506868575363</v>
      </c>
      <c r="BQ37" s="15">
        <f>BO35*Assumption!$D$5</f>
        <v>1470.7115991202659</v>
      </c>
      <c r="BR37" s="15">
        <f>BP35*Assumption!$D$5</f>
        <v>1518.1916934214289</v>
      </c>
      <c r="BS37" s="15">
        <f>BQ35*Assumption!$D$5</f>
        <v>1446.1712813945794</v>
      </c>
      <c r="BT37" s="15">
        <f>BR35*Assumption!$D$5</f>
        <v>1498.8805904758879</v>
      </c>
      <c r="BU37" s="15">
        <f>BS35*Assumption!$D$5</f>
        <v>1554.6059223215555</v>
      </c>
      <c r="BV37" s="96">
        <f>BT35*Assumption!$D$5</f>
        <v>1487.1853492909306</v>
      </c>
      <c r="BW37" s="15">
        <f>BU35*Assumption!$D$5</f>
        <v>1545.4787456983729</v>
      </c>
      <c r="BX37" s="15">
        <f>BV35*Assumption!$D$5</f>
        <v>1604.8471812094795</v>
      </c>
      <c r="BY37" s="15">
        <f>BW35*Assumption!$D$5</f>
        <v>485.11128826631972</v>
      </c>
      <c r="BZ37" s="15">
        <f>BX35*Assumption!$D$5</f>
        <v>503.72576927985659</v>
      </c>
      <c r="CA37" s="15">
        <f>BY35*Assumption!$D$5</f>
        <v>1685.1610897919843</v>
      </c>
      <c r="CB37" s="15">
        <f>BZ35*Assumption!$D$5</f>
        <v>1629.7565345024852</v>
      </c>
      <c r="CC37" s="15">
        <f>CA35*Assumption!$D$5</f>
        <v>1680.1923401469969</v>
      </c>
      <c r="CD37" s="15">
        <f>CB35*Assumption!$D$5</f>
        <v>1732.8468408648152</v>
      </c>
      <c r="CE37" s="15">
        <f>CC35*Assumption!$D$5</f>
        <v>1672.2933093452014</v>
      </c>
      <c r="CF37" s="15">
        <f>CD35*Assumption!$D$5</f>
        <v>1730.6209038115928</v>
      </c>
      <c r="CG37" s="15">
        <f>CE35*Assumption!$D$5</f>
        <v>1792.4464935725757</v>
      </c>
      <c r="CH37" s="96">
        <f>CF35*Assumption!$D$5</f>
        <v>1740.0599429395363</v>
      </c>
      <c r="CI37" s="15">
        <f>CG35*Assumption!$D$5</f>
        <v>1804.8186932841902</v>
      </c>
      <c r="CJ37" s="15">
        <f>CH35*Assumption!$D$5</f>
        <v>1870.8894587402754</v>
      </c>
      <c r="CK37" s="15">
        <f>CI35*Assumption!$D$5</f>
        <v>563.22806884768625</v>
      </c>
      <c r="CL37" s="15">
        <f>CJ35*Assumption!$D$5</f>
        <v>584.10606838550814</v>
      </c>
      <c r="CM37" s="15">
        <f>CK35*Assumption!$D$5</f>
        <v>1955.3937305972374</v>
      </c>
      <c r="CN37" s="15">
        <f>CL35*Assumption!$D$5</f>
        <v>1888.5378901081444</v>
      </c>
      <c r="CO37" s="15">
        <f>CM35*Assumption!$D$5</f>
        <v>1945.2617515837494</v>
      </c>
      <c r="CP37" s="15">
        <f>CN35*Assumption!$D$5</f>
        <v>2004.7654285207561</v>
      </c>
      <c r="CQ37" s="15">
        <f>CO35*Assumption!$D$5</f>
        <v>1933.3269655629667</v>
      </c>
      <c r="CR37" s="15">
        <f>CP35*Assumption!$D$5</f>
        <v>1999.6298792192051</v>
      </c>
      <c r="CS37" s="15">
        <f>CQ35*Assumption!$D$5</f>
        <v>2069.9986791343499</v>
      </c>
      <c r="CT37" s="96">
        <f>CR35*Assumption!$D$5</f>
        <v>2008.5109018754392</v>
      </c>
    </row>
    <row r="38" spans="1:98" x14ac:dyDescent="0.25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6">
        <v>394</v>
      </c>
      <c r="O38" s="499">
        <v>523</v>
      </c>
      <c r="P38" s="500">
        <v>512</v>
      </c>
      <c r="Q38" s="501">
        <v>655</v>
      </c>
      <c r="R38" s="502">
        <v>603</v>
      </c>
      <c r="S38" s="503">
        <v>532</v>
      </c>
      <c r="T38" s="504">
        <v>331</v>
      </c>
      <c r="U38" s="505">
        <v>376</v>
      </c>
      <c r="V38" s="506">
        <v>511</v>
      </c>
      <c r="W38" s="507">
        <v>772</v>
      </c>
      <c r="X38" s="508">
        <v>1261</v>
      </c>
      <c r="Y38" s="509">
        <v>1364</v>
      </c>
      <c r="Z38" s="510">
        <v>1583</v>
      </c>
      <c r="AA38" s="1560">
        <v>1778</v>
      </c>
      <c r="AB38" s="1561">
        <v>1020</v>
      </c>
      <c r="AC38" s="1562">
        <v>1138</v>
      </c>
      <c r="AD38" s="1563">
        <v>860</v>
      </c>
      <c r="AE38" s="1564">
        <v>626</v>
      </c>
      <c r="AF38" s="1565">
        <v>569</v>
      </c>
      <c r="AG38" s="1566">
        <v>522</v>
      </c>
      <c r="AH38" s="15">
        <f>AC35*Assumption!$G$5+'Agency North'!AD35*Assumption!$F$5+'Agency North'!AE35*Assumption!$E$5</f>
        <v>1437.6</v>
      </c>
      <c r="AI38" s="15">
        <f>AD35*Assumption!$G$5+'Agency North'!AE35*Assumption!$F$5+'Agency North'!AF35*Assumption!$E$5</f>
        <v>1850.5</v>
      </c>
      <c r="AJ38" s="15">
        <f>AE35*Assumption!$G$5+'Agency North'!AF35*Assumption!$F$5+'Agency North'!AG35*Assumption!$E$5</f>
        <v>1930.6</v>
      </c>
      <c r="AK38" s="15">
        <f>AF35*Assumption!$G$5+'Agency North'!AG35*Assumption!$F$5+'Agency North'!AH35*Assumption!$E$5</f>
        <v>2088.0551599999999</v>
      </c>
      <c r="AL38" s="96">
        <f>AG35*Assumption!$G$5+'Agency North'!AH35*Assumption!$F$5+'Agency North'!AI35*Assumption!$E$5</f>
        <v>1967.4720342400001</v>
      </c>
      <c r="AM38" s="15">
        <f>AH35*Assumption!$G$5+'Agency North'!AI35*Assumption!$F$5+'Agency North'!AJ35*Assumption!$E$5</f>
        <v>1942.553061885</v>
      </c>
      <c r="AN38" s="15">
        <f>AI35*Assumption!$G$5+'Agency North'!AJ35*Assumption!$F$5+'Agency North'!AK35*Assumption!$E$5</f>
        <v>2014.3884971149998</v>
      </c>
      <c r="AO38" s="15">
        <f>AJ35*Assumption!$G$5+'Agency North'!AK35*Assumption!$F$5+'Agency North'!AL35*Assumption!$E$5</f>
        <v>2125.8304925477082</v>
      </c>
      <c r="AP38" s="15">
        <f>AK35*Assumption!$G$5+'Agency North'!AL35*Assumption!$F$5+'Agency North'!AM35*Assumption!$E$5</f>
        <v>1662.1600106817521</v>
      </c>
      <c r="AQ38" s="15">
        <f>AL35*Assumption!$G$5+'Agency North'!AM35*Assumption!$F$5+'Agency North'!AN35*Assumption!$E$5</f>
        <v>1174.7697651203187</v>
      </c>
      <c r="AR38" s="15">
        <f>AM35*Assumption!$G$5+'Agency North'!AN35*Assumption!$F$5+'Agency North'!AO35*Assumption!$E$5</f>
        <v>1280.3228989244124</v>
      </c>
      <c r="AS38" s="15">
        <f>AN35*Assumption!$G$5+'Agency North'!AO35*Assumption!$F$5+'Agency North'!AP35*Assumption!$E$5</f>
        <v>1664.5559808172422</v>
      </c>
      <c r="AT38" s="15">
        <f>AO35*Assumption!$G$5+'Agency North'!AP35*Assumption!$F$5+'Agency North'!AQ35*Assumption!$E$5</f>
        <v>2133.1521898928522</v>
      </c>
      <c r="AU38" s="15">
        <f>AP35*Assumption!$G$5+'Agency North'!AQ35*Assumption!$F$5+'Agency North'!AR35*Assumption!$E$5</f>
        <v>2189.844460572775</v>
      </c>
      <c r="AV38" s="15">
        <f>AQ35*Assumption!$G$5+'Agency North'!AR35*Assumption!$F$5+'Agency North'!AS35*Assumption!$E$5</f>
        <v>2171.8600222087566</v>
      </c>
      <c r="AW38" s="15">
        <f>AR35*Assumption!$G$5+'Agency North'!AS35*Assumption!$F$5+'Agency North'!AT35*Assumption!$E$5</f>
        <v>2217.9100740253357</v>
      </c>
      <c r="AX38" s="96">
        <f>AS35*Assumption!$G$5+'Agency North'!AT35*Assumption!$F$5+'Agency North'!AU35*Assumption!$E$5</f>
        <v>2277.1030028663167</v>
      </c>
      <c r="AY38" s="15">
        <f>AT35*Assumption!$G$5+'Agency North'!AU35*Assumption!$F$5+'Agency North'!AV35*Assumption!$E$5</f>
        <v>2264.6264041871937</v>
      </c>
      <c r="AZ38" s="15">
        <f>AU35*Assumption!$G$5+'Agency North'!AV35*Assumption!$F$5+'Agency North'!AW35*Assumption!$E$5</f>
        <v>2316.1220620550075</v>
      </c>
      <c r="BA38" s="15">
        <f>AV35*Assumption!$G$5+'Agency North'!AW35*Assumption!$F$5+'Agency North'!AX35*Assumption!$E$5</f>
        <v>2381.1974316889937</v>
      </c>
      <c r="BB38" s="15">
        <f>AW35*Assumption!$G$5+'Agency North'!AX35*Assumption!$F$5+'Agency North'!AY35*Assumption!$E$5</f>
        <v>1870.0131619230838</v>
      </c>
      <c r="BC38" s="15">
        <f>AX35*Assumption!$G$5+'Agency North'!AY35*Assumption!$F$5+'Agency North'!AZ35*Assumption!$E$5</f>
        <v>1322.7208299546912</v>
      </c>
      <c r="BD38" s="15">
        <f>AY35*Assumption!$G$5+'Agency North'!AZ35*Assumption!$F$5+'Agency North'!BA35*Assumption!$E$5</f>
        <v>1590.2760536543667</v>
      </c>
      <c r="BE38" s="15">
        <f>AZ35*Assumption!$G$5+'Agency North'!BA35*Assumption!$F$5+'Agency North'!BB35*Assumption!$E$5</f>
        <v>2227.2397813650427</v>
      </c>
      <c r="BF38" s="15">
        <f>BA35*Assumption!$G$5+'Agency North'!BB35*Assumption!$F$5+'Agency North'!BC35*Assumption!$E$5</f>
        <v>2801.7735436513012</v>
      </c>
      <c r="BG38" s="15">
        <f>BB35*Assumption!$G$5+'Agency North'!BC35*Assumption!$F$5+'Agency North'!BD35*Assumption!$E$5</f>
        <v>2841.008959616991</v>
      </c>
      <c r="BH38" s="15">
        <f>BC35*Assumption!$G$5+'Agency North'!BD35*Assumption!$F$5+'Agency North'!BE35*Assumption!$E$5</f>
        <v>2866.3067340733214</v>
      </c>
      <c r="BI38" s="15">
        <f>BD35*Assumption!$G$5+'Agency North'!BE35*Assumption!$F$5+'Agency North'!BF35*Assumption!$E$5</f>
        <v>2906.0833002179061</v>
      </c>
      <c r="BJ38" s="96">
        <f>BE35*Assumption!$G$5+'Agency North'!BF35*Assumption!$F$5+'Agency North'!BG35*Assumption!$E$5</f>
        <v>2960.8612281198912</v>
      </c>
      <c r="BK38" s="15">
        <f>BF35*Assumption!$G$5+'Agency North'!BG35*Assumption!$F$5+'Agency North'!BH35*Assumption!$E$5</f>
        <v>3001.0245118524981</v>
      </c>
      <c r="BL38" s="15">
        <f>BG35*Assumption!$G$5+'Agency North'!BH35*Assumption!$F$5+'Agency North'!BI35*Assumption!$E$5</f>
        <v>3054.9563770179657</v>
      </c>
      <c r="BM38" s="15">
        <f>BH35*Assumption!$G$5+'Agency North'!BI35*Assumption!$F$5+'Agency North'!BJ35*Assumption!$E$5</f>
        <v>3121.5911670001606</v>
      </c>
      <c r="BN38" s="15">
        <f>BI35*Assumption!$G$5+'Agency North'!BJ35*Assumption!$F$5+'Agency North'!BK35*Assumption!$E$5</f>
        <v>2330.2973870753044</v>
      </c>
      <c r="BO38" s="15">
        <f>BJ35*Assumption!$G$5+'Agency North'!BK35*Assumption!$F$5+'Agency North'!BL35*Assumption!$E$5</f>
        <v>1619.9164000662881</v>
      </c>
      <c r="BP38" s="15">
        <f>BK35*Assumption!$G$5+'Agency North'!BL35*Assumption!$F$5+'Agency North'!BM35*Assumption!$E$5</f>
        <v>1862.8101488599991</v>
      </c>
      <c r="BQ38" s="15">
        <f>BL35*Assumption!$G$5+'Agency North'!BM35*Assumption!$F$5+'Agency North'!BN35*Assumption!$E$5</f>
        <v>2585.7662792511182</v>
      </c>
      <c r="BR38" s="15">
        <f>BM35*Assumption!$G$5+'Agency North'!BN35*Assumption!$F$5+'Agency North'!BO35*Assumption!$E$5</f>
        <v>3233.7161547891083</v>
      </c>
      <c r="BS38" s="15">
        <f>BN35*Assumption!$G$5+'Agency North'!BO35*Assumption!$F$5+'Agency North'!BP35*Assumption!$E$5</f>
        <v>3262.4440907745802</v>
      </c>
      <c r="BT38" s="15">
        <f>BO35*Assumption!$G$5+'Agency North'!BP35*Assumption!$F$5+'Agency North'!BQ35*Assumption!$E$5</f>
        <v>3265.3664947187617</v>
      </c>
      <c r="BU38" s="15">
        <f>BP35*Assumption!$G$5+'Agency North'!BQ35*Assumption!$F$5+'Agency North'!BR35*Assumption!$E$5</f>
        <v>3286.6730372734455</v>
      </c>
      <c r="BV38" s="96">
        <f>BQ35*Assumption!$G$5+'Agency North'!BR35*Assumption!$F$5+'Agency North'!BS35*Assumption!$E$5</f>
        <v>3326.9514947653834</v>
      </c>
      <c r="BW38" s="15">
        <f>BR35*Assumption!$G$5+'Agency North'!BS35*Assumption!$F$5+'Agency North'!BT35*Assumption!$E$5</f>
        <v>3344.5271361509122</v>
      </c>
      <c r="BX38" s="15">
        <f>BS35*Assumption!$G$5+'Agency North'!BT35*Assumption!$F$5+'Agency North'!BU35*Assumption!$E$5</f>
        <v>3379.1329415318769</v>
      </c>
      <c r="BY38" s="15">
        <f>BT35*Assumption!$G$5+'Agency North'!BU35*Assumption!$F$5+'Agency North'!BV35*Assumption!$E$5</f>
        <v>3429.4990279273716</v>
      </c>
      <c r="BZ38" s="15">
        <f>BU35*Assumption!$G$5+'Agency North'!BV35*Assumption!$F$5+'Agency North'!BW35*Assumption!$E$5</f>
        <v>2567.125584082858</v>
      </c>
      <c r="CA38" s="15">
        <f>BV35*Assumption!$G$5+'Agency North'!BW35*Assumption!$F$5+'Agency North'!BX35*Assumption!$E$5</f>
        <v>1795.2282378273649</v>
      </c>
      <c r="CB38" s="15">
        <f>BW35*Assumption!$G$5+'Agency North'!BX35*Assumption!$F$5+'Agency North'!BY35*Assumption!$E$5</f>
        <v>2096.6354560939781</v>
      </c>
      <c r="CC38" s="15">
        <f>BX35*Assumption!$G$5+'Agency North'!BY35*Assumption!$F$5+'Agency North'!BZ35*Assumption!$E$5</f>
        <v>2932.2667916045175</v>
      </c>
      <c r="CD38" s="15">
        <f>BY35*Assumption!$G$5+'Agency North'!BZ35*Assumption!$F$5+'Agency North'!CA35*Assumption!$E$5</f>
        <v>3680.0843159416081</v>
      </c>
      <c r="CE38" s="15">
        <f>BZ35*Assumption!$G$5+'Agency North'!CA35*Assumption!$F$5+'Agency North'!CB35*Assumption!$E$5</f>
        <v>3726.5958226276225</v>
      </c>
      <c r="CF38" s="15">
        <f>CA35*Assumption!$G$5+'Agency North'!CB35*Assumption!$F$5+'Agency North'!CC35*Assumption!$E$5</f>
        <v>3746.2556212312948</v>
      </c>
      <c r="CG38" s="15">
        <f>CB35*Assumption!$G$5+'Agency North'!CC35*Assumption!$F$5+'Agency North'!CD35*Assumption!$E$5</f>
        <v>3784.0106780103206</v>
      </c>
      <c r="CH38" s="96">
        <f>CC35*Assumption!$G$5+'Agency North'!CD35*Assumption!$F$5+'Agency North'!CE35*Assumption!$E$5</f>
        <v>3840.8082243508384</v>
      </c>
      <c r="CI38" s="15">
        <f>CD35*Assumption!$G$5+'Agency North'!CE35*Assumption!$F$5+'Agency North'!CF35*Assumption!$E$5</f>
        <v>3879.0874127783036</v>
      </c>
      <c r="CJ38" s="15">
        <f>CE35*Assumption!$G$5+'Agency North'!CF35*Assumption!$F$5+'Agency North'!CG35*Assumption!$E$5</f>
        <v>3934.0682219248138</v>
      </c>
      <c r="CK38" s="15">
        <f>CF35*Assumption!$G$5+'Agency North'!CG35*Assumption!$F$5+'Agency North'!CH35*Assumption!$E$5</f>
        <v>4004.3374926893421</v>
      </c>
      <c r="CL38" s="15">
        <f>CG35*Assumption!$G$5+'Agency North'!CH35*Assumption!$F$5+'Agency North'!CI35*Assumption!$E$5</f>
        <v>2992.732939123006</v>
      </c>
      <c r="CM38" s="15">
        <f>CH35*Assumption!$G$5+'Agency North'!CI35*Assumption!$F$5+'Agency North'!CJ35*Assumption!$E$5</f>
        <v>2088.5033454167915</v>
      </c>
      <c r="CN38" s="15">
        <f>CI35*Assumption!$G$5+'Agency North'!CJ35*Assumption!$F$5+'Agency North'!CK35*Assumption!$E$5</f>
        <v>2432.7642880592184</v>
      </c>
      <c r="CO38" s="15">
        <f>CJ35*Assumption!$G$5+'Agency North'!CK35*Assumption!$F$5+'Agency North'!CL35*Assumption!$E$5</f>
        <v>3400.0732258272492</v>
      </c>
      <c r="CP38" s="15">
        <f>CK35*Assumption!$G$5+'Agency North'!CL35*Assumption!$F$5+'Agency North'!CM35*Assumption!$E$5</f>
        <v>4264.6549081063613</v>
      </c>
      <c r="CQ38" s="15">
        <f>CL35*Assumption!$G$5+'Agency North'!CM35*Assumption!$F$5+'Agency North'!CN35*Assumption!$E$5</f>
        <v>4314.3350557790691</v>
      </c>
      <c r="CR38" s="15">
        <f>CM35*Assumption!$G$5+'Agency North'!CN35*Assumption!$F$5+'Agency North'!CO35*Assumption!$E$5</f>
        <v>4333.846761437002</v>
      </c>
      <c r="CS38" s="15">
        <f>CN35*Assumption!$G$5+'Agency North'!CO35*Assumption!$F$5+'Agency North'!CP35*Assumption!$E$5</f>
        <v>4374.6231961914682</v>
      </c>
      <c r="CT38" s="96">
        <f>CO35*Assumption!$G$5+'Agency North'!CP35*Assumption!$F$5+'Agency North'!CQ35*Assumption!$E$5</f>
        <v>4437.6168822091622</v>
      </c>
    </row>
    <row r="39" spans="1:98" x14ac:dyDescent="0.25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6">
        <v>304</v>
      </c>
      <c r="O39" s="511">
        <v>365</v>
      </c>
      <c r="P39" s="512">
        <v>394</v>
      </c>
      <c r="Q39" s="513">
        <v>440</v>
      </c>
      <c r="R39" s="514">
        <v>565</v>
      </c>
      <c r="S39" s="515">
        <v>563</v>
      </c>
      <c r="T39" s="516">
        <v>693</v>
      </c>
      <c r="U39" s="517">
        <v>701</v>
      </c>
      <c r="V39" s="518">
        <v>622</v>
      </c>
      <c r="W39" s="519">
        <v>550</v>
      </c>
      <c r="X39" s="520">
        <v>530</v>
      </c>
      <c r="Y39" s="521">
        <v>583</v>
      </c>
      <c r="Z39" s="522">
        <v>672</v>
      </c>
      <c r="AA39" s="1567">
        <v>1048</v>
      </c>
      <c r="AB39" s="1568">
        <v>609</v>
      </c>
      <c r="AC39" s="1569">
        <v>734</v>
      </c>
      <c r="AD39" s="1570">
        <v>718</v>
      </c>
      <c r="AE39" s="1571">
        <v>841</v>
      </c>
      <c r="AF39" s="1572">
        <v>867</v>
      </c>
      <c r="AG39" s="1573">
        <v>817</v>
      </c>
      <c r="AH39" s="15">
        <f>W35*Assumption!$M$5+'Agency North'!X35*Assumption!$L$5+'Agency North'!Y35*Assumption!$K$5+'Agency North'!Z35*Assumption!$J$5+'Agency North'!AA35*Assumption!$I$5+'Agency North'!AB35*Assumption!$H$5</f>
        <v>1991.9499999999998</v>
      </c>
      <c r="AI39" s="15">
        <f>X35*Assumption!$M$5+'Agency North'!Y35*Assumption!$L$5+'Agency North'!Z35*Assumption!$K$5+'Agency North'!AA35*Assumption!$J$5+'Agency North'!AB35*Assumption!$I$5+'Agency North'!AC35*Assumption!$H$5</f>
        <v>1985.2</v>
      </c>
      <c r="AJ39" s="15">
        <f>Y35*Assumption!$M$5+'Agency North'!Z35*Assumption!$L$5+'Agency North'!AA35*Assumption!$K$5+'Agency North'!AB35*Assumption!$J$5+'Agency North'!AC35*Assumption!$I$5+'Agency North'!AD35*Assumption!$H$5</f>
        <v>1883.8</v>
      </c>
      <c r="AK39" s="15">
        <f>Z35*Assumption!$M$5+'Agency North'!AA35*Assumption!$L$5+'Agency North'!AB35*Assumption!$K$5+'Agency North'!AC35*Assumption!$J$5+'Agency North'!AD35*Assumption!$I$5+'Agency North'!AE35*Assumption!$H$5</f>
        <v>1745.8000000000002</v>
      </c>
      <c r="AL39" s="96">
        <f>AA35*Assumption!$M$5+'Agency North'!AB35*Assumption!$L$5+'Agency North'!AC35*Assumption!$K$5+'Agency North'!AD35*Assumption!$J$5+'Agency North'!AE35*Assumption!$I$5+'Agency North'!AF35*Assumption!$H$5</f>
        <v>1978.6999999999998</v>
      </c>
      <c r="AM39" s="15">
        <f>AB35*Assumption!$M$5+'Agency North'!AC35*Assumption!$L$5+'Agency North'!AD35*Assumption!$K$5+'Agency North'!AE35*Assumption!$J$5+'Agency North'!AF35*Assumption!$I$5+'Agency North'!AG35*Assumption!$H$5</f>
        <v>2132.9500000000003</v>
      </c>
      <c r="AN39" s="15">
        <f>AC35*Assumption!$M$5+'Agency North'!AD35*Assumption!$L$5+'Agency North'!AE35*Assumption!$K$5+'Agency North'!AF35*Assumption!$J$5+'Agency North'!AG35*Assumption!$I$5+'Agency North'!AH35*Assumption!$H$5</f>
        <v>2219.0066724999997</v>
      </c>
      <c r="AO39" s="15">
        <f>AD35*Assumption!$M$5+'Agency North'!AE35*Assumption!$L$5+'Agency North'!AF35*Assumption!$K$5+'Agency North'!AG35*Assumption!$J$5+'Agency North'!AH35*Assumption!$I$5+'Agency North'!AI35*Assumption!$H$5</f>
        <v>2325.7781601024999</v>
      </c>
      <c r="AP39" s="15">
        <f>AE35*Assumption!$M$5+'Agency North'!AF35*Assumption!$L$5+'Agency North'!AG35*Assumption!$K$5+'Agency North'!AH35*Assumption!$J$5+'Agency North'!AI35*Assumption!$I$5+'Agency North'!AJ35*Assumption!$H$5</f>
        <v>2354.38913448125</v>
      </c>
      <c r="AQ39" s="15">
        <f>AF35*Assumption!$M$5+'Agency North'!AG35*Assumption!$L$5+'Agency North'!AH35*Assumption!$K$5+'Agency North'!AI35*Assumption!$J$5+'Agency North'!AJ35*Assumption!$I$5+'Agency North'!AK35*Assumption!$H$5</f>
        <v>2483.8692419567187</v>
      </c>
      <c r="AR39" s="15">
        <f>AG35*Assumption!$M$5+'Agency North'!AH35*Assumption!$L$5+'Agency North'!AI35*Assumption!$K$5+'Agency North'!AJ35*Assumption!$J$5+'Agency North'!AK35*Assumption!$I$5+'Agency North'!AL35*Assumption!$H$5</f>
        <v>2495.2450836806706</v>
      </c>
      <c r="AS39" s="15">
        <f>AH35*Assumption!$M$5+'Agency North'!AI35*Assumption!$L$5+'Agency North'!AJ35*Assumption!$K$5+'Agency North'!AK35*Assumption!$J$5+'Agency North'!AL35*Assumption!$I$5+'Agency North'!AM35*Assumption!$H$5</f>
        <v>2173.2974460475843</v>
      </c>
      <c r="AT39" s="15">
        <f>AI35*Assumption!$M$5+'Agency North'!AJ35*Assumption!$L$5+'Agency North'!AK35*Assumption!$K$5+'Agency North'!AL35*Assumption!$J$5+'Agency North'!AM35*Assumption!$I$5+'Agency North'!AN35*Assumption!$H$5</f>
        <v>1864.078020174449</v>
      </c>
      <c r="AU39" s="15">
        <f>AJ35*Assumption!$M$5+'Agency North'!AK35*Assumption!$L$5+'Agency North'!AL35*Assumption!$K$5+'Agency North'!AM35*Assumption!$J$5+'Agency North'!AN35*Assumption!$I$5+'Agency North'!AO35*Assumption!$H$5</f>
        <v>1961.0443619994294</v>
      </c>
      <c r="AV39" s="15">
        <f>AK35*Assumption!$M$5+'Agency North'!AL35*Assumption!$L$5+'Agency North'!AM35*Assumption!$K$5+'Agency North'!AN35*Assumption!$J$5+'Agency North'!AO35*Assumption!$I$5+'Agency North'!AP35*Assumption!$H$5</f>
        <v>2007.9462418880776</v>
      </c>
      <c r="AW39" s="15">
        <f>AL35*Assumption!$M$5+'Agency North'!AM35*Assumption!$L$5+'Agency North'!AN35*Assumption!$K$5+'Agency North'!AO35*Assumption!$J$5+'Agency North'!AP35*Assumption!$I$5+'Agency North'!AQ35*Assumption!$H$5</f>
        <v>2111.101337994271</v>
      </c>
      <c r="AX39" s="96">
        <f>AM35*Assumption!$M$5+'Agency North'!AN35*Assumption!$L$5+'Agency North'!AO35*Assumption!$K$5+'Agency North'!AP35*Assumption!$J$5+'Agency North'!AQ35*Assumption!$I$5+'Agency North'!AR35*Assumption!$H$5</f>
        <v>2199.3107980834716</v>
      </c>
      <c r="AY39" s="15">
        <f>AN35*Assumption!$M$5+'Agency North'!AO35*Assumption!$L$5+'Agency North'!AP35*Assumption!$K$5+'Agency North'!AQ35*Assumption!$J$5+'Agency North'!AR35*Assumption!$I$5+'Agency North'!AS35*Assumption!$H$5</f>
        <v>2386.939628730664</v>
      </c>
      <c r="AZ39" s="15">
        <f>AO35*Assumption!$M$5+'Agency North'!AP35*Assumption!$L$5+'Agency North'!AQ35*Assumption!$K$5+'Agency North'!AR35*Assumption!$J$5+'Agency North'!AS35*Assumption!$I$5+'Agency North'!AT35*Assumption!$H$5</f>
        <v>2650.8983487937667</v>
      </c>
      <c r="BA39" s="15">
        <f>AP35*Assumption!$M$5+'Agency North'!AQ35*Assumption!$L$5+'Agency North'!AR35*Assumption!$K$5+'Agency North'!AS35*Assumption!$J$5+'Agency North'!AT35*Assumption!$I$5+'Agency North'!AU35*Assumption!$H$5</f>
        <v>2716.0174026572854</v>
      </c>
      <c r="BB39" s="15">
        <f>AQ35*Assumption!$M$5+'Agency North'!AR35*Assumption!$L$5+'Agency North'!AS35*Assumption!$K$5+'Agency North'!AT35*Assumption!$J$5+'Agency North'!AU35*Assumption!$I$5+'Agency North'!AV35*Assumption!$H$5</f>
        <v>2706.924491203732</v>
      </c>
      <c r="BC39" s="15">
        <f>AR35*Assumption!$M$5+'Agency North'!AS35*Assumption!$L$5+'Agency North'!AT35*Assumption!$K$5+'Agency North'!AU35*Assumption!$J$5+'Agency North'!AV35*Assumption!$I$5+'Agency North'!AW35*Assumption!$H$5</f>
        <v>2763.3593470396768</v>
      </c>
      <c r="BD39" s="15">
        <f>AS35*Assumption!$M$5+'Agency North'!AT35*Assumption!$L$5+'Agency North'!AU35*Assumption!$K$5+'Agency North'!AV35*Assumption!$J$5+'Agency North'!AW35*Assumption!$I$5+'Agency North'!AX35*Assumption!$H$5</f>
        <v>2833.7037455108702</v>
      </c>
      <c r="BE39" s="15">
        <f>AT35*Assumption!$M$5+'Agency North'!AU35*Assumption!$L$5+'Agency North'!AV35*Assumption!$K$5+'Agency North'!AW35*Assumption!$J$5+'Agency North'!AX35*Assumption!$I$5+'Agency North'!AY35*Assumption!$H$5</f>
        <v>2484.9528595390257</v>
      </c>
      <c r="BF39" s="15">
        <f>AU35*Assumption!$M$5+'Agency North'!AV35*Assumption!$L$5+'Agency North'!AW35*Assumption!$K$5+'Agency North'!AX35*Assumption!$J$5+'Agency North'!AY35*Assumption!$I$5+'Agency North'!AZ35*Assumption!$H$5</f>
        <v>2120.6894998253065</v>
      </c>
      <c r="BG39" s="15">
        <f>AV35*Assumption!$M$5+'Agency North'!AW35*Assumption!$L$5+'Agency North'!AX35*Assumption!$K$5+'Agency North'!AY35*Assumption!$J$5+'Agency North'!AZ35*Assumption!$I$5+'Agency North'!BA35*Assumption!$H$5</f>
        <v>2305.7167717531415</v>
      </c>
      <c r="BH39" s="15">
        <f>AW35*Assumption!$M$5+'Agency North'!AX35*Assumption!$L$5+'Agency North'!AY35*Assumption!$K$5+'Agency North'!AZ35*Assumption!$J$5+'Agency North'!BA35*Assumption!$I$5+'Agency North'!BB35*Assumption!$H$5</f>
        <v>2506.4872805150858</v>
      </c>
      <c r="BI39" s="15">
        <f>AX35*Assumption!$M$5+'Agency North'!AY35*Assumption!$L$5+'Agency North'!AZ35*Assumption!$K$5+'Agency North'!BA35*Assumption!$J$5+'Agency North'!BB35*Assumption!$I$5+'Agency North'!BC35*Assumption!$H$5</f>
        <v>2662.750715730514</v>
      </c>
      <c r="BJ39" s="96">
        <f>AY35*Assumption!$M$5+'Agency North'!AZ35*Assumption!$L$5+'Agency North'!BA35*Assumption!$K$5+'Agency North'!BB35*Assumption!$J$5+'Agency North'!BC35*Assumption!$I$5+'Agency North'!BD35*Assumption!$H$5</f>
        <v>2822.4354905395849</v>
      </c>
      <c r="BK39" s="15">
        <f>AZ35*Assumption!$M$5+'Agency North'!BA35*Assumption!$L$5+'Agency North'!BB35*Assumption!$K$5+'Agency North'!BC35*Assumption!$J$5+'Agency North'!BD35*Assumption!$I$5+'Agency North'!BE35*Assumption!$H$5</f>
        <v>3160.9059821091791</v>
      </c>
      <c r="BL39" s="15">
        <f>BA35*Assumption!$M$5+'Agency North'!BB35*Assumption!$L$5+'Agency North'!BC35*Assumption!$K$5+'Agency North'!BD35*Assumption!$J$5+'Agency North'!BE35*Assumption!$I$5+'Agency North'!BF35*Assumption!$H$5</f>
        <v>3476.479861523218</v>
      </c>
      <c r="BM39" s="15">
        <f>BB35*Assumption!$M$5+'Agency North'!BC35*Assumption!$L$5+'Agency North'!BD35*Assumption!$K$5+'Agency North'!BE35*Assumption!$J$5+'Agency North'!BF35*Assumption!$I$5+'Agency North'!BG35*Assumption!$H$5</f>
        <v>3533.0876526379907</v>
      </c>
      <c r="BN39" s="15">
        <f>BC35*Assumption!$M$5+'Agency North'!BD35*Assumption!$L$5+'Agency North'!BE35*Assumption!$K$5+'Agency North'!BF35*Assumption!$J$5+'Agency North'!BG35*Assumption!$I$5+'Agency North'!BH35*Assumption!$H$5</f>
        <v>3576.3627493837735</v>
      </c>
      <c r="BO39" s="15">
        <f>BD35*Assumption!$M$5+'Agency North'!BE35*Assumption!$L$5+'Agency North'!BF35*Assumption!$K$5+'Agency North'!BG35*Assumption!$J$5+'Agency North'!BH35*Assumption!$I$5+'Agency North'!BI35*Assumption!$H$5</f>
        <v>3634.7033308582095</v>
      </c>
      <c r="BP39" s="15">
        <f>BE35*Assumption!$M$5+'Agency North'!BF35*Assumption!$L$5+'Agency North'!BG35*Assumption!$K$5+'Agency North'!BH35*Assumption!$J$5+'Agency North'!BI35*Assumption!$I$5+'Agency North'!BJ35*Assumption!$H$5</f>
        <v>3707.5875575098808</v>
      </c>
      <c r="BQ39" s="15">
        <f>BF35*Assumption!$M$5+'Agency North'!BG35*Assumption!$L$5+'Agency North'!BH35*Assumption!$K$5+'Agency North'!BI35*Assumption!$J$5+'Agency North'!BJ35*Assumption!$I$5+'Agency North'!BK35*Assumption!$H$5</f>
        <v>3186.9905649075918</v>
      </c>
      <c r="BR39" s="15">
        <f>BG35*Assumption!$M$5+'Agency North'!BH35*Assumption!$L$5+'Agency North'!BI35*Assumption!$K$5+'Agency North'!BJ35*Assumption!$J$5+'Agency North'!BK35*Assumption!$I$5+'Agency North'!BL35*Assumption!$H$5</f>
        <v>2707.4653839680859</v>
      </c>
      <c r="BS39" s="15">
        <f>BH35*Assumption!$M$5+'Agency North'!BI35*Assumption!$L$5+'Agency North'!BJ35*Assumption!$K$5+'Agency North'!BK35*Assumption!$J$5+'Agency North'!BL35*Assumption!$I$5+'Agency North'!BM35*Assumption!$H$5</f>
        <v>2867.3700633498966</v>
      </c>
      <c r="BT39" s="15">
        <f>BI35*Assumption!$M$5+'Agency North'!BJ35*Assumption!$L$5+'Agency North'!BK35*Assumption!$K$5+'Agency North'!BL35*Assumption!$J$5+'Agency North'!BM35*Assumption!$I$5+'Agency North'!BN35*Assumption!$H$5</f>
        <v>2990.0792621346659</v>
      </c>
      <c r="BU39" s="15">
        <f>BJ35*Assumption!$M$5+'Agency North'!BK35*Assumption!$L$5+'Agency North'!BL35*Assumption!$K$5+'Agency North'!BM35*Assumption!$J$5+'Agency North'!BN35*Assumption!$I$5+'Agency North'!BO35*Assumption!$H$5</f>
        <v>3120.3275823066051</v>
      </c>
      <c r="BV39" s="96">
        <f>BK35*Assumption!$M$5+'Agency North'!BL35*Assumption!$L$5+'Agency North'!BM35*Assumption!$K$5+'Agency North'!BN35*Assumption!$J$5+'Agency North'!BO35*Assumption!$I$5+'Agency North'!BP35*Assumption!$H$5</f>
        <v>3259.6303797224318</v>
      </c>
      <c r="BW39" s="15">
        <f>BL35*Assumption!$M$5+'Agency North'!BM35*Assumption!$L$5+'Agency North'!BN35*Assumption!$K$5+'Agency North'!BO35*Assumption!$J$5+'Agency North'!BP35*Assumption!$I$5+'Agency North'!BQ35*Assumption!$H$5</f>
        <v>3625.8413197117202</v>
      </c>
      <c r="BX39" s="15">
        <f>BM35*Assumption!$M$5+'Agency North'!BN35*Assumption!$L$5+'Agency North'!BO35*Assumption!$K$5+'Agency North'!BP35*Assumption!$J$5+'Agency North'!BQ35*Assumption!$I$5+'Agency North'!BR35*Assumption!$H$5</f>
        <v>3964.917264235261</v>
      </c>
      <c r="BY39" s="15">
        <f>BN35*Assumption!$M$5+'Agency North'!BO35*Assumption!$L$5+'Agency North'!BP35*Assumption!$K$5+'Agency North'!BQ35*Assumption!$J$5+'Agency North'!BR35*Assumption!$I$5+'Agency North'!BS35*Assumption!$H$5</f>
        <v>4005.170076063459</v>
      </c>
      <c r="BZ39" s="15">
        <f>BO35*Assumption!$M$5+'Agency North'!BP35*Assumption!$L$5+'Agency North'!BQ35*Assumption!$K$5+'Agency North'!BR35*Assumption!$J$5+'Agency North'!BS35*Assumption!$I$5+'Agency North'!BT35*Assumption!$H$5</f>
        <v>4021.8950041856324</v>
      </c>
      <c r="CA39" s="15">
        <f>BP35*Assumption!$M$5+'Agency North'!BQ35*Assumption!$L$5+'Agency North'!BR35*Assumption!$K$5+'Agency North'!BS35*Assumption!$J$5+'Agency North'!BT35*Assumption!$I$5+'Agency North'!BU35*Assumption!$H$5</f>
        <v>4057.2087816096391</v>
      </c>
      <c r="CB39" s="15">
        <f>BQ35*Assumption!$M$5+'Agency North'!BR35*Assumption!$L$5+'Agency North'!BS35*Assumption!$K$5+'Agency North'!BT35*Assumption!$J$5+'Agency North'!BU35*Assumption!$I$5+'Agency North'!BV35*Assumption!$H$5</f>
        <v>4110.4638839040799</v>
      </c>
      <c r="CC39" s="15">
        <f>BR35*Assumption!$M$5+'Agency North'!BS35*Assumption!$L$5+'Agency North'!BT35*Assumption!$K$5+'Agency North'!BU35*Assumption!$J$5+'Agency North'!BV35*Assumption!$I$5+'Agency North'!BW35*Assumption!$H$5</f>
        <v>3529.8427625128074</v>
      </c>
      <c r="CD39" s="15">
        <f>BS35*Assumption!$M$5+'Agency North'!BT35*Assumption!$L$5+'Agency North'!BU35*Assumption!$K$5+'Agency North'!BV35*Assumption!$J$5+'Agency North'!BW35*Assumption!$I$5+'Agency North'!BX35*Assumption!$H$5</f>
        <v>2996.7096800094619</v>
      </c>
      <c r="CE39" s="15">
        <f>BT35*Assumption!$M$5+'Agency North'!BU35*Assumption!$L$5+'Agency North'!BV35*Assumption!$K$5+'Agency North'!BW35*Assumption!$J$5+'Agency North'!BX35*Assumption!$I$5+'Agency North'!BY35*Assumption!$H$5</f>
        <v>3185.2774758009109</v>
      </c>
      <c r="CF39" s="15">
        <f>BU35*Assumption!$M$5+'Agency North'!BV35*Assumption!$L$5+'Agency North'!BW35*Assumption!$K$5+'Agency North'!BX35*Assumption!$J$5+'Agency North'!BY35*Assumption!$I$5+'Agency North'!BZ35*Assumption!$H$5</f>
        <v>3352.6398815659495</v>
      </c>
      <c r="CG39" s="15">
        <f>BV35*Assumption!$M$5+'Agency North'!BW35*Assumption!$L$5+'Agency North'!BX35*Assumption!$K$5+'Agency North'!BY35*Assumption!$J$5+'Agency North'!BZ35*Assumption!$I$5+'Agency North'!CA35*Assumption!$H$5</f>
        <v>3526.35785021735</v>
      </c>
      <c r="CH39" s="96">
        <f>BW35*Assumption!$M$5+'Agency North'!BX35*Assumption!$L$5+'Agency North'!BY35*Assumption!$K$5+'Agency North'!BZ35*Assumption!$J$5+'Agency North'!CA35*Assumption!$I$5+'Agency North'!CB35*Assumption!$H$5</f>
        <v>3707.8465418104265</v>
      </c>
      <c r="CI39" s="15">
        <f>BX35*Assumption!$M$5+'Agency North'!BY35*Assumption!$L$5+'Agency North'!BZ35*Assumption!$K$5+'Agency North'!CA35*Assumption!$J$5+'Agency North'!CB35*Assumption!$I$5+'Agency North'!CC35*Assumption!$H$5</f>
        <v>4142.2084417374344</v>
      </c>
      <c r="CJ39" s="15">
        <f>BY35*Assumption!$M$5+'Agency North'!BZ35*Assumption!$L$5+'Agency North'!CA35*Assumption!$K$5+'Agency North'!CB35*Assumption!$J$5+'Agency North'!CC35*Assumption!$I$5+'Agency North'!CD35*Assumption!$H$5</f>
        <v>4542.9571370846397</v>
      </c>
      <c r="CK39" s="15">
        <f>BZ35*Assumption!$M$5+'Agency North'!CA35*Assumption!$L$5+'Agency North'!CB35*Assumption!$K$5+'Agency North'!CC35*Assumption!$J$5+'Agency North'!CD35*Assumption!$I$5+'Agency North'!CE35*Assumption!$H$5</f>
        <v>4604.0221350780785</v>
      </c>
      <c r="CL39" s="15">
        <f>CA35*Assumption!$M$5+'Agency North'!CB35*Assumption!$L$5+'Agency North'!CC35*Assumption!$K$5+'Agency North'!CD35*Assumption!$J$5+'Agency North'!CE35*Assumption!$I$5+'Agency North'!CF35*Assumption!$H$5</f>
        <v>4643.6916233717002</v>
      </c>
      <c r="CM39" s="15">
        <f>CB35*Assumption!$M$5+'Agency North'!CC35*Assumption!$L$5+'Agency North'!CD35*Assumption!$K$5+'Agency North'!CE35*Assumption!$J$5+'Agency North'!CF35*Assumption!$I$5+'Agency North'!CG35*Assumption!$H$5</f>
        <v>4701.7749967775089</v>
      </c>
      <c r="CN39" s="15">
        <f>CC35*Assumption!$M$5+'Agency North'!CD35*Assumption!$L$5+'Agency North'!CE35*Assumption!$K$5+'Agency North'!CF35*Assumption!$J$5+'Agency North'!CG35*Assumption!$I$5+'Agency North'!CH35*Assumption!$H$5</f>
        <v>4777.6941366723013</v>
      </c>
      <c r="CO39" s="15">
        <f>CD35*Assumption!$M$5+'Agency North'!CE35*Assumption!$L$5+'Agency North'!CF35*Assumption!$K$5+'Agency North'!CG35*Assumption!$J$5+'Agency North'!CH35*Assumption!$I$5+'Agency North'!CI35*Assumption!$H$5</f>
        <v>4105.2158950357316</v>
      </c>
      <c r="CP39" s="15">
        <f>CE35*Assumption!$M$5+'Agency North'!CF35*Assumption!$L$5+'Agency North'!CG35*Assumption!$K$5+'Agency North'!CH35*Assumption!$J$5+'Agency North'!CI35*Assumption!$I$5+'Agency North'!CJ35*Assumption!$H$5</f>
        <v>3487.8474040876667</v>
      </c>
      <c r="CQ39" s="15">
        <f>CF35*Assumption!$M$5+'Agency North'!CG35*Assumption!$L$5+'Agency North'!CH35*Assumption!$K$5+'Agency North'!CI35*Assumption!$J$5+'Agency North'!CJ35*Assumption!$I$5+'Agency North'!CK35*Assumption!$H$5</f>
        <v>3708.4552905580331</v>
      </c>
      <c r="CR39" s="15">
        <f>CG35*Assumption!$M$5+'Agency North'!CH35*Assumption!$L$5+'Agency North'!CI35*Assumption!$K$5+'Agency North'!CJ35*Assumption!$J$5+'Agency North'!CK35*Assumption!$I$5+'Agency North'!CL35*Assumption!$H$5</f>
        <v>3895.5669281210576</v>
      </c>
      <c r="CS39" s="15">
        <f>CH35*Assumption!$M$5+'Agency North'!CI35*Assumption!$L$5+'Agency North'!CJ35*Assumption!$K$5+'Agency North'!CK35*Assumption!$J$5+'Agency North'!CL35*Assumption!$I$5+'Agency North'!CM35*Assumption!$H$5</f>
        <v>4090.6622908072286</v>
      </c>
      <c r="CT39" s="96">
        <f>CI35*Assumption!$M$5+'Agency North'!CJ35*Assumption!$L$5+'Agency North'!CK35*Assumption!$K$5+'Agency North'!CL35*Assumption!$J$5+'Agency North'!CM35*Assumption!$I$5+'Agency North'!CN35*Assumption!$H$5</f>
        <v>4295.4283672158781</v>
      </c>
    </row>
    <row r="40" spans="1:98" s="15" customFormat="1" x14ac:dyDescent="0.25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6">
        <v>169</v>
      </c>
      <c r="O40" s="523">
        <v>189</v>
      </c>
      <c r="P40" s="524">
        <v>221</v>
      </c>
      <c r="Q40" s="525">
        <v>229</v>
      </c>
      <c r="R40" s="526">
        <v>255</v>
      </c>
      <c r="S40" s="527">
        <v>305</v>
      </c>
      <c r="T40" s="528">
        <v>329</v>
      </c>
      <c r="U40" s="529">
        <v>374</v>
      </c>
      <c r="V40" s="530">
        <v>425</v>
      </c>
      <c r="W40" s="531">
        <v>482</v>
      </c>
      <c r="X40" s="532">
        <v>574</v>
      </c>
      <c r="Y40" s="533">
        <v>600</v>
      </c>
      <c r="Z40" s="534">
        <v>704</v>
      </c>
      <c r="AA40" s="1574">
        <v>773</v>
      </c>
      <c r="AB40" s="1575">
        <v>461</v>
      </c>
      <c r="AC40" s="1576">
        <v>435</v>
      </c>
      <c r="AD40" s="1577">
        <v>423</v>
      </c>
      <c r="AE40" s="1578">
        <v>438</v>
      </c>
      <c r="AF40" s="1579">
        <v>473</v>
      </c>
      <c r="AG40" s="1580">
        <v>548</v>
      </c>
      <c r="AH40" s="143">
        <f t="shared" ref="AH40:AJ40" si="309">SUM(P35:V35)*35%</f>
        <v>1343.3</v>
      </c>
      <c r="AI40" s="143">
        <f>SUM(Q35:W35)*35%</f>
        <v>1628.55</v>
      </c>
      <c r="AJ40" s="143">
        <f t="shared" si="309"/>
        <v>1809.85</v>
      </c>
      <c r="AK40" s="143">
        <f>SUM(S35:Y35)*35%</f>
        <v>2018.4499999999998</v>
      </c>
      <c r="AL40" s="96">
        <f>SUM(T35:Z35)*35%</f>
        <v>2221.7999999999997</v>
      </c>
      <c r="AM40" s="15">
        <f>SUM(U35:AA35)*30%</f>
        <v>1704.8999999999999</v>
      </c>
      <c r="AN40" s="143">
        <f>SUM(V35:AB35)*30%</f>
        <v>1700.7</v>
      </c>
      <c r="AO40" s="143">
        <f t="shared" ref="AO40:AX40" si="310">SUM(W35:AC35)*30%</f>
        <v>1713</v>
      </c>
      <c r="AP40" s="143">
        <f t="shared" si="310"/>
        <v>1626.8999999999999</v>
      </c>
      <c r="AQ40" s="143">
        <f t="shared" si="310"/>
        <v>1538.7</v>
      </c>
      <c r="AR40" s="143">
        <f t="shared" si="310"/>
        <v>1651.8</v>
      </c>
      <c r="AS40" s="143">
        <f t="shared" si="310"/>
        <v>1564.5</v>
      </c>
      <c r="AT40" s="143">
        <f t="shared" si="310"/>
        <v>1739.7581849999999</v>
      </c>
      <c r="AU40" s="143">
        <f t="shared" si="310"/>
        <v>1854.7842859649998</v>
      </c>
      <c r="AV40" s="143">
        <f t="shared" si="310"/>
        <v>1847.8252070774997</v>
      </c>
      <c r="AW40" s="143">
        <f t="shared" si="310"/>
        <v>1953.7530117984372</v>
      </c>
      <c r="AX40" s="96">
        <f t="shared" si="310"/>
        <v>2124.3719265386326</v>
      </c>
      <c r="AY40" s="15">
        <f>SUM(AG35:AM35)*30%</f>
        <v>1825.0070266059158</v>
      </c>
      <c r="AZ40" s="143">
        <f>SUM(AH35:AN35)*30%</f>
        <v>1675.5507899120159</v>
      </c>
      <c r="BA40" s="143">
        <f t="shared" ref="BA40:BJ40" si="311">SUM(AI35:AO35)*30%</f>
        <v>1727.9490740653707</v>
      </c>
      <c r="BB40" s="143">
        <f t="shared" si="311"/>
        <v>1680.5992329180763</v>
      </c>
      <c r="BC40" s="143">
        <f t="shared" si="311"/>
        <v>1754.2063038098877</v>
      </c>
      <c r="BD40" s="143">
        <f t="shared" si="311"/>
        <v>1791.108483936689</v>
      </c>
      <c r="BE40" s="143">
        <f t="shared" si="311"/>
        <v>1720.8748467797723</v>
      </c>
      <c r="BF40" s="143">
        <f t="shared" si="311"/>
        <v>1963.0589179508174</v>
      </c>
      <c r="BG40" s="143">
        <f t="shared" si="311"/>
        <v>2217.1980476985896</v>
      </c>
      <c r="BH40" s="143">
        <f t="shared" si="311"/>
        <v>2182.3020702645481</v>
      </c>
      <c r="BI40" s="143">
        <f t="shared" si="311"/>
        <v>2266.5689836726669</v>
      </c>
      <c r="BJ40" s="96">
        <f t="shared" si="311"/>
        <v>2312.0243831896473</v>
      </c>
      <c r="BK40" s="15">
        <f>SUM(AS35:AY35)*30%</f>
        <v>2089.1139865625664</v>
      </c>
      <c r="BL40" s="143">
        <f>SUM(AT35:AZ35)*30%</f>
        <v>1931.6418368782524</v>
      </c>
      <c r="BM40" s="143">
        <f t="shared" ref="BM40:BU40" si="312">SUM(AU35:BA35)*30%</f>
        <v>2001.2500076832243</v>
      </c>
      <c r="BN40" s="143">
        <f t="shared" si="312"/>
        <v>2039.7482624291315</v>
      </c>
      <c r="BO40" s="143">
        <f t="shared" si="312"/>
        <v>2155.286338721774</v>
      </c>
      <c r="BP40" s="143">
        <f t="shared" si="312"/>
        <v>2222.1494174920253</v>
      </c>
      <c r="BQ40" s="143">
        <f t="shared" si="312"/>
        <v>2258.9066547426964</v>
      </c>
      <c r="BR40" s="143">
        <f t="shared" si="312"/>
        <v>2565.1230649312292</v>
      </c>
      <c r="BS40" s="143">
        <f t="shared" si="312"/>
        <v>2883.9184273902097</v>
      </c>
      <c r="BT40" s="143">
        <f t="shared" si="312"/>
        <v>2904.3408494215014</v>
      </c>
      <c r="BU40" s="143">
        <f t="shared" si="312"/>
        <v>2957.7684316697319</v>
      </c>
      <c r="BV40" s="96">
        <f>SUM(BD35:BJ35)*30%</f>
        <v>3015.6340894348841</v>
      </c>
      <c r="BW40" s="15">
        <f>SUM(BE35:BK35)*30%</f>
        <v>2733.4141125010701</v>
      </c>
      <c r="BX40" s="143">
        <f>SUM(BF35:BL35)*30%</f>
        <v>2469.5609737416557</v>
      </c>
      <c r="BY40" s="143">
        <f t="shared" ref="BY40:CH40" si="313">SUM(BG35:BM35)*30%</f>
        <v>2520.8700210972888</v>
      </c>
      <c r="BZ40" s="143">
        <f t="shared" si="313"/>
        <v>2533.2038529048809</v>
      </c>
      <c r="CA40" s="143">
        <f t="shared" si="313"/>
        <v>2571.1893306577422</v>
      </c>
      <c r="CB40" s="143">
        <f t="shared" si="313"/>
        <v>2606.509556427025</v>
      </c>
      <c r="CC40" s="143">
        <f t="shared" si="313"/>
        <v>2601.030998458732</v>
      </c>
      <c r="CD40" s="143">
        <f t="shared" si="313"/>
        <v>2937.9754361783289</v>
      </c>
      <c r="CE40" s="143">
        <f t="shared" si="313"/>
        <v>3287.3961321620618</v>
      </c>
      <c r="CF40" s="143">
        <f t="shared" si="313"/>
        <v>3284.5885651206904</v>
      </c>
      <c r="CG40" s="143">
        <f t="shared" si="313"/>
        <v>3322.4921626493756</v>
      </c>
      <c r="CH40" s="96">
        <f t="shared" si="313"/>
        <v>3364.8507675196538</v>
      </c>
      <c r="CI40" s="15">
        <f>SUM(BQ35:BW35)*30%</f>
        <v>3038.6148501022499</v>
      </c>
      <c r="CJ40" s="143">
        <f>SUM(BR35:BX35)*30%</f>
        <v>2741.0004778554958</v>
      </c>
      <c r="CK40" s="143">
        <f t="shared" ref="CK40:CT40" si="314">SUM(BS35:BY35)*30%</f>
        <v>2799.8258986921578</v>
      </c>
      <c r="CL40" s="143">
        <f t="shared" si="314"/>
        <v>2823.5576709598204</v>
      </c>
      <c r="CM40" s="143">
        <f t="shared" si="314"/>
        <v>2884.5072470196301</v>
      </c>
      <c r="CN40" s="143">
        <f t="shared" si="314"/>
        <v>2943.676119177454</v>
      </c>
      <c r="CO40" s="143">
        <f t="shared" si="314"/>
        <v>2964.9748964834716</v>
      </c>
      <c r="CP40" s="143">
        <f t="shared" si="314"/>
        <v>3358.2937224451366</v>
      </c>
      <c r="CQ40" s="143">
        <f t="shared" si="314"/>
        <v>3765.2581616954694</v>
      </c>
      <c r="CR40" s="143">
        <f t="shared" si="314"/>
        <v>3782.5946416368015</v>
      </c>
      <c r="CS40" s="143">
        <f t="shared" si="314"/>
        <v>3837.877428620498</v>
      </c>
      <c r="CT40" s="96">
        <f t="shared" si="314"/>
        <v>3898.0975713341641</v>
      </c>
    </row>
    <row r="41" spans="1:98" s="15" customFormat="1" x14ac:dyDescent="0.25">
      <c r="A41" s="4" t="s">
        <v>158</v>
      </c>
      <c r="B41" s="15" t="s">
        <v>150</v>
      </c>
      <c r="N41" s="96"/>
      <c r="O41" s="871"/>
      <c r="P41" s="871"/>
      <c r="Q41" s="871"/>
      <c r="R41" s="871"/>
      <c r="S41" s="871"/>
      <c r="T41" s="871"/>
      <c r="U41" s="871"/>
      <c r="V41" s="871"/>
      <c r="W41" s="871"/>
      <c r="X41" s="871"/>
      <c r="Y41" s="871"/>
      <c r="Z41" s="871"/>
      <c r="AA41" s="871"/>
      <c r="AB41" s="1581">
        <v>1555</v>
      </c>
      <c r="AC41" s="1582">
        <v>1709</v>
      </c>
      <c r="AD41" s="1583">
        <v>2366</v>
      </c>
      <c r="AE41" s="1584">
        <v>2740</v>
      </c>
      <c r="AF41" s="1585">
        <v>3299</v>
      </c>
      <c r="AG41" s="1586">
        <v>4093</v>
      </c>
      <c r="AH41" s="143"/>
      <c r="AI41" s="143"/>
      <c r="AJ41" s="143"/>
      <c r="AK41" s="143"/>
      <c r="AL41" s="96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96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96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96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96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96"/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315">SUM(D34:D40)</f>
        <v>1203</v>
      </c>
      <c r="E42" s="9">
        <f t="shared" si="315"/>
        <v>1331</v>
      </c>
      <c r="F42" s="9">
        <f t="shared" si="315"/>
        <v>1503</v>
      </c>
      <c r="G42" s="9">
        <f t="shared" si="315"/>
        <v>1459</v>
      </c>
      <c r="H42" s="9">
        <f t="shared" si="315"/>
        <v>1485</v>
      </c>
      <c r="I42" s="9">
        <f t="shared" si="315"/>
        <v>1485</v>
      </c>
      <c r="J42" s="9">
        <f t="shared" si="315"/>
        <v>1572</v>
      </c>
      <c r="K42" s="9">
        <f t="shared" si="315"/>
        <v>1732</v>
      </c>
      <c r="L42" s="9">
        <f t="shared" si="315"/>
        <v>1852</v>
      </c>
      <c r="M42" s="9">
        <f t="shared" si="315"/>
        <v>2108</v>
      </c>
      <c r="N42" s="98">
        <f t="shared" si="315"/>
        <v>2192</v>
      </c>
      <c r="O42" s="9">
        <f>SUM(O34:O40)</f>
        <v>2219</v>
      </c>
      <c r="P42" s="9">
        <f t="shared" si="315"/>
        <v>2130</v>
      </c>
      <c r="Q42" s="9">
        <f t="shared" si="315"/>
        <v>2259</v>
      </c>
      <c r="R42" s="9">
        <f t="shared" si="315"/>
        <v>2385</v>
      </c>
      <c r="S42" s="9">
        <f t="shared" si="315"/>
        <v>2733</v>
      </c>
      <c r="T42" s="9">
        <f>SUM(T34:T40)</f>
        <v>3526</v>
      </c>
      <c r="U42" s="148">
        <f>SUM(U34:U40)</f>
        <v>3957</v>
      </c>
      <c r="V42" s="148">
        <f t="shared" si="315"/>
        <v>4470</v>
      </c>
      <c r="W42" s="148">
        <f t="shared" si="315"/>
        <v>5082</v>
      </c>
      <c r="X42" s="148">
        <f t="shared" si="315"/>
        <v>5596</v>
      </c>
      <c r="Y42" s="148">
        <f t="shared" si="315"/>
        <v>6020</v>
      </c>
      <c r="Z42" s="149">
        <f t="shared" si="315"/>
        <v>6701</v>
      </c>
      <c r="AA42" s="16">
        <f t="shared" ref="AA42:CL42" si="316">SUM(AA34:AA40)</f>
        <v>6810</v>
      </c>
      <c r="AB42" s="16">
        <f t="shared" si="316"/>
        <v>5112</v>
      </c>
      <c r="AC42" s="16">
        <f t="shared" si="316"/>
        <v>5243</v>
      </c>
      <c r="AD42" s="16">
        <f t="shared" si="316"/>
        <v>4730</v>
      </c>
      <c r="AE42" s="16">
        <f t="shared" si="316"/>
        <v>4944</v>
      </c>
      <c r="AF42" s="16">
        <f t="shared" si="316"/>
        <v>5524</v>
      </c>
      <c r="AG42" s="16">
        <f>SUM(AG34:AG40)</f>
        <v>5453</v>
      </c>
      <c r="AH42" s="16">
        <f>SUM(AH34:AH40)</f>
        <v>8040.4439499999989</v>
      </c>
      <c r="AI42" s="16">
        <f t="shared" si="316"/>
        <v>8493.6142865500005</v>
      </c>
      <c r="AJ42" s="16">
        <f t="shared" si="316"/>
        <v>8656.4576594249993</v>
      </c>
      <c r="AK42" s="16">
        <f t="shared" si="316"/>
        <v>8976.1502325006259</v>
      </c>
      <c r="AL42" s="97">
        <f t="shared" si="316"/>
        <v>9409.0073493000255</v>
      </c>
      <c r="AM42" s="16">
        <f t="shared" si="316"/>
        <v>8263.187826192896</v>
      </c>
      <c r="AN42" s="16">
        <f t="shared" si="316"/>
        <v>7732.9679442035622</v>
      </c>
      <c r="AO42" s="16">
        <f t="shared" si="316"/>
        <v>7928.6872443947868</v>
      </c>
      <c r="AP42" s="16">
        <f t="shared" si="316"/>
        <v>7984.3634922025194</v>
      </c>
      <c r="AQ42" s="16">
        <f t="shared" si="316"/>
        <v>8250.9986654693839</v>
      </c>
      <c r="AR42" s="16">
        <f t="shared" si="316"/>
        <v>8537.6360615346512</v>
      </c>
      <c r="AS42" s="16">
        <f t="shared" si="316"/>
        <v>8533.3729429818704</v>
      </c>
      <c r="AT42" s="16">
        <f t="shared" si="316"/>
        <v>8909.7981764904962</v>
      </c>
      <c r="AU42" s="16">
        <f t="shared" si="316"/>
        <v>9236.5500351915889</v>
      </c>
      <c r="AV42" s="16">
        <f t="shared" si="316"/>
        <v>9289.4367960063246</v>
      </c>
      <c r="AW42" s="16">
        <f t="shared" si="316"/>
        <v>9593.0224683057641</v>
      </c>
      <c r="AX42" s="97">
        <f t="shared" si="316"/>
        <v>9976.3491670899639</v>
      </c>
      <c r="AY42" s="16">
        <f t="shared" si="316"/>
        <v>9282.1697072120496</v>
      </c>
      <c r="AZ42" s="16">
        <f t="shared" si="316"/>
        <v>8669.5909943102888</v>
      </c>
      <c r="BA42" s="16">
        <f t="shared" si="316"/>
        <v>9019.2108375846165</v>
      </c>
      <c r="BB42" s="16">
        <f t="shared" si="316"/>
        <v>9370.1067572018801</v>
      </c>
      <c r="BC42" s="16">
        <f t="shared" si="316"/>
        <v>9855.9721166471572</v>
      </c>
      <c r="BD42" s="16">
        <f t="shared" si="316"/>
        <v>10275.261317827999</v>
      </c>
      <c r="BE42" s="16">
        <f t="shared" si="316"/>
        <v>10539.902555615161</v>
      </c>
      <c r="BF42" s="16">
        <f t="shared" si="316"/>
        <v>11046.097183352176</v>
      </c>
      <c r="BG42" s="16">
        <f t="shared" si="316"/>
        <v>11590.714066070392</v>
      </c>
      <c r="BH42" s="16">
        <f t="shared" si="316"/>
        <v>11849.554261257183</v>
      </c>
      <c r="BI42" s="16">
        <f t="shared" si="316"/>
        <v>12203.658199496587</v>
      </c>
      <c r="BJ42" s="97">
        <f t="shared" si="316"/>
        <v>12546.65520750239</v>
      </c>
      <c r="BK42" s="16">
        <f t="shared" si="316"/>
        <v>11752.557128474176</v>
      </c>
      <c r="BL42" s="16">
        <f t="shared" si="316"/>
        <v>10952.910673962977</v>
      </c>
      <c r="BM42" s="16">
        <f t="shared" si="316"/>
        <v>11234.327150943111</v>
      </c>
      <c r="BN42" s="16">
        <f t="shared" si="316"/>
        <v>11569.80667702915</v>
      </c>
      <c r="BO42" s="16">
        <f t="shared" si="316"/>
        <v>12054.57392787818</v>
      </c>
      <c r="BP42" s="16">
        <f t="shared" si="316"/>
        <v>12464.211802868595</v>
      </c>
      <c r="BQ42" s="16">
        <f t="shared" si="316"/>
        <v>12722.757176775365</v>
      </c>
      <c r="BR42" s="16">
        <f t="shared" si="316"/>
        <v>13224.550899078766</v>
      </c>
      <c r="BS42" s="16">
        <f t="shared" si="316"/>
        <v>13774.100192169733</v>
      </c>
      <c r="BT42" s="16">
        <f t="shared" si="316"/>
        <v>13960.552745816593</v>
      </c>
      <c r="BU42" s="16">
        <f t="shared" si="316"/>
        <v>14211.652968296921</v>
      </c>
      <c r="BV42" s="97">
        <f t="shared" si="316"/>
        <v>14505.533867853475</v>
      </c>
      <c r="BW42" s="16">
        <f t="shared" si="316"/>
        <v>13569.217597720812</v>
      </c>
      <c r="BX42" s="16">
        <f t="shared" si="316"/>
        <v>12579.339473924774</v>
      </c>
      <c r="BY42" s="16">
        <f t="shared" si="316"/>
        <v>12864.741843956377</v>
      </c>
      <c r="BZ42" s="16">
        <f t="shared" si="316"/>
        <v>13235.337183394775</v>
      </c>
      <c r="CA42" s="16">
        <f t="shared" si="316"/>
        <v>13712.944150044081</v>
      </c>
      <c r="CB42" s="16">
        <f t="shared" si="316"/>
        <v>14156.038253045264</v>
      </c>
      <c r="CC42" s="16">
        <f t="shared" si="316"/>
        <v>14447.690945575701</v>
      </c>
      <c r="CD42" s="16">
        <f t="shared" si="316"/>
        <v>15049.631234211893</v>
      </c>
      <c r="CE42" s="16">
        <f t="shared" si="316"/>
        <v>15700.05473718229</v>
      </c>
      <c r="CF42" s="16">
        <f t="shared" si="316"/>
        <v>15952.532799637012</v>
      </c>
      <c r="CG42" s="16">
        <f t="shared" si="316"/>
        <v>16276.758380474597</v>
      </c>
      <c r="CH42" s="97">
        <f t="shared" si="316"/>
        <v>16642.731952435683</v>
      </c>
      <c r="CI42" s="16">
        <f t="shared" si="316"/>
        <v>15566.958374310561</v>
      </c>
      <c r="CJ42" s="16">
        <f t="shared" si="316"/>
        <v>14436.63544006122</v>
      </c>
      <c r="CK42" s="16">
        <f t="shared" si="316"/>
        <v>14784.571278446998</v>
      </c>
      <c r="CL42" s="16">
        <f t="shared" si="316"/>
        <v>15230.33211310886</v>
      </c>
      <c r="CM42" s="16">
        <f t="shared" ref="CM42:CT42" si="317">SUM(CM34:CM40)</f>
        <v>15805.757890013161</v>
      </c>
      <c r="CN42" s="16">
        <f t="shared" si="317"/>
        <v>16340.595781495544</v>
      </c>
      <c r="CO42" s="16">
        <f t="shared" si="317"/>
        <v>16700.886183755174</v>
      </c>
      <c r="CP42" s="16">
        <f t="shared" si="317"/>
        <v>17395.516036614838</v>
      </c>
      <c r="CQ42" s="16">
        <f t="shared" si="317"/>
        <v>18145.195008704544</v>
      </c>
      <c r="CR42" s="16">
        <f t="shared" si="317"/>
        <v>18444.80619042437</v>
      </c>
      <c r="CS42" s="16">
        <f t="shared" si="317"/>
        <v>18819.370626111897</v>
      </c>
      <c r="CT42" s="97">
        <f t="shared" si="317"/>
        <v>19243.025810841795</v>
      </c>
    </row>
    <row r="43" spans="1:98" s="5" customFormat="1" x14ac:dyDescent="0.25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8"/>
      <c r="O43" s="9"/>
      <c r="P43" s="9"/>
      <c r="Q43" s="9"/>
      <c r="R43" s="9"/>
      <c r="S43" s="9"/>
      <c r="T43" s="9"/>
      <c r="U43" s="148"/>
      <c r="V43" s="148"/>
      <c r="W43" s="148"/>
      <c r="X43" s="148"/>
      <c r="Y43" s="148"/>
      <c r="Z43" s="149"/>
      <c r="AC43" s="20"/>
      <c r="AL43" s="109"/>
      <c r="AX43" s="109"/>
      <c r="BJ43" s="109"/>
      <c r="BV43" s="109"/>
      <c r="CH43" s="109"/>
      <c r="CT43" s="109"/>
    </row>
    <row r="44" spans="1:98" s="5" customFormat="1" x14ac:dyDescent="0.25">
      <c r="B44" s="1" t="s">
        <v>89</v>
      </c>
      <c r="C44" s="9"/>
      <c r="D44" s="9">
        <f>C42</f>
        <v>1142</v>
      </c>
      <c r="E44" s="9">
        <f>D42</f>
        <v>1203</v>
      </c>
      <c r="F44" s="9">
        <f>E42</f>
        <v>1331</v>
      </c>
      <c r="G44" s="9">
        <f>F42</f>
        <v>1503</v>
      </c>
      <c r="H44" s="9">
        <f t="shared" ref="H44:BS44" si="318">G42</f>
        <v>1459</v>
      </c>
      <c r="I44" s="9">
        <f t="shared" si="318"/>
        <v>1485</v>
      </c>
      <c r="J44" s="9">
        <f t="shared" si="318"/>
        <v>1485</v>
      </c>
      <c r="K44" s="9">
        <f t="shared" si="318"/>
        <v>1572</v>
      </c>
      <c r="L44" s="9">
        <f t="shared" si="318"/>
        <v>1732</v>
      </c>
      <c r="M44" s="9">
        <f t="shared" si="318"/>
        <v>1852</v>
      </c>
      <c r="N44" s="98">
        <f t="shared" si="318"/>
        <v>2108</v>
      </c>
      <c r="O44" s="9">
        <f t="shared" si="318"/>
        <v>2192</v>
      </c>
      <c r="P44" s="9">
        <f t="shared" si="318"/>
        <v>2219</v>
      </c>
      <c r="Q44" s="9">
        <f t="shared" si="318"/>
        <v>2130</v>
      </c>
      <c r="R44" s="9">
        <f t="shared" si="318"/>
        <v>2259</v>
      </c>
      <c r="S44" s="9">
        <f t="shared" si="318"/>
        <v>2385</v>
      </c>
      <c r="T44" s="16">
        <f t="shared" si="318"/>
        <v>2733</v>
      </c>
      <c r="U44" s="146">
        <f t="shared" si="318"/>
        <v>3526</v>
      </c>
      <c r="V44" s="146">
        <f t="shared" si="318"/>
        <v>3957</v>
      </c>
      <c r="W44" s="146">
        <f t="shared" si="318"/>
        <v>4470</v>
      </c>
      <c r="X44" s="146">
        <f t="shared" si="318"/>
        <v>5082</v>
      </c>
      <c r="Y44" s="146">
        <f t="shared" si="318"/>
        <v>5596</v>
      </c>
      <c r="Z44" s="147">
        <f t="shared" si="318"/>
        <v>6020</v>
      </c>
      <c r="AA44" s="16">
        <f t="shared" si="318"/>
        <v>6701</v>
      </c>
      <c r="AB44" s="16">
        <f t="shared" si="318"/>
        <v>6810</v>
      </c>
      <c r="AC44" s="16">
        <f t="shared" si="318"/>
        <v>5112</v>
      </c>
      <c r="AD44" s="16">
        <f t="shared" si="318"/>
        <v>5243</v>
      </c>
      <c r="AE44" s="16">
        <f t="shared" si="318"/>
        <v>4730</v>
      </c>
      <c r="AF44" s="16">
        <f t="shared" si="318"/>
        <v>4944</v>
      </c>
      <c r="AG44" s="16">
        <f>AF42</f>
        <v>5524</v>
      </c>
      <c r="AH44" s="16">
        <f t="shared" si="318"/>
        <v>5453</v>
      </c>
      <c r="AI44" s="16">
        <f t="shared" si="318"/>
        <v>8040.4439499999989</v>
      </c>
      <c r="AJ44" s="16">
        <f t="shared" si="318"/>
        <v>8493.6142865500005</v>
      </c>
      <c r="AK44" s="16">
        <f t="shared" si="318"/>
        <v>8656.4576594249993</v>
      </c>
      <c r="AL44" s="97">
        <f t="shared" si="318"/>
        <v>8976.1502325006259</v>
      </c>
      <c r="AM44" s="16">
        <f t="shared" si="318"/>
        <v>9409.0073493000255</v>
      </c>
      <c r="AN44" s="16">
        <f t="shared" si="318"/>
        <v>8263.187826192896</v>
      </c>
      <c r="AO44" s="16">
        <f t="shared" si="318"/>
        <v>7732.9679442035622</v>
      </c>
      <c r="AP44" s="16">
        <f t="shared" si="318"/>
        <v>7928.6872443947868</v>
      </c>
      <c r="AQ44" s="16">
        <f t="shared" si="318"/>
        <v>7984.3634922025194</v>
      </c>
      <c r="AR44" s="16">
        <f t="shared" si="318"/>
        <v>8250.9986654693839</v>
      </c>
      <c r="AS44" s="16">
        <f t="shared" si="318"/>
        <v>8537.6360615346512</v>
      </c>
      <c r="AT44" s="16">
        <f t="shared" si="318"/>
        <v>8533.3729429818704</v>
      </c>
      <c r="AU44" s="16">
        <f t="shared" si="318"/>
        <v>8909.7981764904962</v>
      </c>
      <c r="AV44" s="16">
        <f t="shared" si="318"/>
        <v>9236.5500351915889</v>
      </c>
      <c r="AW44" s="16">
        <f t="shared" si="318"/>
        <v>9289.4367960063246</v>
      </c>
      <c r="AX44" s="97">
        <f t="shared" si="318"/>
        <v>9593.0224683057641</v>
      </c>
      <c r="AY44" s="16">
        <f t="shared" si="318"/>
        <v>9976.3491670899639</v>
      </c>
      <c r="AZ44" s="16">
        <f t="shared" si="318"/>
        <v>9282.1697072120496</v>
      </c>
      <c r="BA44" s="16">
        <f t="shared" si="318"/>
        <v>8669.5909943102888</v>
      </c>
      <c r="BB44" s="16">
        <f t="shared" si="318"/>
        <v>9019.2108375846165</v>
      </c>
      <c r="BC44" s="16">
        <f t="shared" si="318"/>
        <v>9370.1067572018801</v>
      </c>
      <c r="BD44" s="16">
        <f t="shared" si="318"/>
        <v>9855.9721166471572</v>
      </c>
      <c r="BE44" s="16">
        <f t="shared" si="318"/>
        <v>10275.261317827999</v>
      </c>
      <c r="BF44" s="16">
        <f t="shared" si="318"/>
        <v>10539.902555615161</v>
      </c>
      <c r="BG44" s="16">
        <f t="shared" si="318"/>
        <v>11046.097183352176</v>
      </c>
      <c r="BH44" s="16">
        <f t="shared" si="318"/>
        <v>11590.714066070392</v>
      </c>
      <c r="BI44" s="16">
        <f t="shared" si="318"/>
        <v>11849.554261257183</v>
      </c>
      <c r="BJ44" s="97">
        <f t="shared" si="318"/>
        <v>12203.658199496587</v>
      </c>
      <c r="BK44" s="16">
        <f t="shared" si="318"/>
        <v>12546.65520750239</v>
      </c>
      <c r="BL44" s="16">
        <f t="shared" si="318"/>
        <v>11752.557128474176</v>
      </c>
      <c r="BM44" s="16">
        <f t="shared" si="318"/>
        <v>10952.910673962977</v>
      </c>
      <c r="BN44" s="16">
        <f t="shared" si="318"/>
        <v>11234.327150943111</v>
      </c>
      <c r="BO44" s="16">
        <f t="shared" si="318"/>
        <v>11569.80667702915</v>
      </c>
      <c r="BP44" s="16">
        <f t="shared" si="318"/>
        <v>12054.57392787818</v>
      </c>
      <c r="BQ44" s="16">
        <f t="shared" si="318"/>
        <v>12464.211802868595</v>
      </c>
      <c r="BR44" s="16">
        <f t="shared" si="318"/>
        <v>12722.757176775365</v>
      </c>
      <c r="BS44" s="16">
        <f t="shared" si="318"/>
        <v>13224.550899078766</v>
      </c>
      <c r="BT44" s="16">
        <f t="shared" ref="BT44:CT44" si="319">BS42</f>
        <v>13774.100192169733</v>
      </c>
      <c r="BU44" s="16">
        <f t="shared" si="319"/>
        <v>13960.552745816593</v>
      </c>
      <c r="BV44" s="97">
        <f t="shared" si="319"/>
        <v>14211.652968296921</v>
      </c>
      <c r="BW44" s="16">
        <f t="shared" si="319"/>
        <v>14505.533867853475</v>
      </c>
      <c r="BX44" s="16">
        <f t="shared" si="319"/>
        <v>13569.217597720812</v>
      </c>
      <c r="BY44" s="16">
        <f t="shared" si="319"/>
        <v>12579.339473924774</v>
      </c>
      <c r="BZ44" s="16">
        <f t="shared" si="319"/>
        <v>12864.741843956377</v>
      </c>
      <c r="CA44" s="16">
        <f t="shared" si="319"/>
        <v>13235.337183394775</v>
      </c>
      <c r="CB44" s="16">
        <f t="shared" si="319"/>
        <v>13712.944150044081</v>
      </c>
      <c r="CC44" s="16">
        <f t="shared" si="319"/>
        <v>14156.038253045264</v>
      </c>
      <c r="CD44" s="16">
        <f t="shared" si="319"/>
        <v>14447.690945575701</v>
      </c>
      <c r="CE44" s="16">
        <f t="shared" si="319"/>
        <v>15049.631234211893</v>
      </c>
      <c r="CF44" s="16">
        <f t="shared" si="319"/>
        <v>15700.05473718229</v>
      </c>
      <c r="CG44" s="16">
        <f t="shared" si="319"/>
        <v>15952.532799637012</v>
      </c>
      <c r="CH44" s="97">
        <f t="shared" si="319"/>
        <v>16276.758380474597</v>
      </c>
      <c r="CI44" s="16">
        <f t="shared" si="319"/>
        <v>16642.731952435683</v>
      </c>
      <c r="CJ44" s="16">
        <f t="shared" si="319"/>
        <v>15566.958374310561</v>
      </c>
      <c r="CK44" s="16">
        <f t="shared" si="319"/>
        <v>14436.63544006122</v>
      </c>
      <c r="CL44" s="16">
        <f t="shared" si="319"/>
        <v>14784.571278446998</v>
      </c>
      <c r="CM44" s="16">
        <f t="shared" si="319"/>
        <v>15230.33211310886</v>
      </c>
      <c r="CN44" s="16">
        <f t="shared" si="319"/>
        <v>15805.757890013161</v>
      </c>
      <c r="CO44" s="16">
        <f t="shared" si="319"/>
        <v>16340.595781495544</v>
      </c>
      <c r="CP44" s="16">
        <f t="shared" si="319"/>
        <v>16700.886183755174</v>
      </c>
      <c r="CQ44" s="16">
        <f t="shared" si="319"/>
        <v>17395.516036614838</v>
      </c>
      <c r="CR44" s="16">
        <f t="shared" si="319"/>
        <v>18145.195008704544</v>
      </c>
      <c r="CS44" s="16">
        <f t="shared" si="319"/>
        <v>18444.80619042437</v>
      </c>
      <c r="CT44" s="97">
        <f t="shared" si="319"/>
        <v>18819.370626111897</v>
      </c>
    </row>
    <row r="45" spans="1:98" s="111" customFormat="1" x14ac:dyDescent="0.25">
      <c r="B45" s="1" t="s">
        <v>74</v>
      </c>
      <c r="C45" s="125"/>
      <c r="D45" s="125">
        <f>C42+D35-D42</f>
        <v>82</v>
      </c>
      <c r="E45" s="125">
        <f t="shared" ref="E45:BP45" si="320">D42+E35-E42</f>
        <v>100</v>
      </c>
      <c r="F45" s="125">
        <f t="shared" si="320"/>
        <v>107</v>
      </c>
      <c r="G45" s="125">
        <f t="shared" si="320"/>
        <v>293</v>
      </c>
      <c r="H45" s="125">
        <f t="shared" si="320"/>
        <v>220</v>
      </c>
      <c r="I45" s="125">
        <f t="shared" si="320"/>
        <v>269</v>
      </c>
      <c r="J45" s="125">
        <f t="shared" si="320"/>
        <v>174</v>
      </c>
      <c r="K45" s="125">
        <f t="shared" si="320"/>
        <v>190</v>
      </c>
      <c r="L45" s="125">
        <f t="shared" si="320"/>
        <v>159</v>
      </c>
      <c r="M45" s="125">
        <f t="shared" si="320"/>
        <v>238</v>
      </c>
      <c r="N45" s="126">
        <f t="shared" si="320"/>
        <v>260</v>
      </c>
      <c r="O45" s="125">
        <f t="shared" si="320"/>
        <v>107</v>
      </c>
      <c r="P45" s="125">
        <f t="shared" si="320"/>
        <v>211</v>
      </c>
      <c r="Q45" s="125">
        <f t="shared" si="320"/>
        <v>234</v>
      </c>
      <c r="R45" s="125">
        <f t="shared" si="320"/>
        <v>213</v>
      </c>
      <c r="S45" s="125">
        <f t="shared" si="320"/>
        <v>187</v>
      </c>
      <c r="T45" s="125">
        <f t="shared" si="320"/>
        <v>192</v>
      </c>
      <c r="U45" s="150">
        <f t="shared" si="320"/>
        <v>249</v>
      </c>
      <c r="V45" s="150">
        <f t="shared" si="320"/>
        <v>301</v>
      </c>
      <c r="W45" s="150">
        <f t="shared" si="320"/>
        <v>325</v>
      </c>
      <c r="X45" s="150">
        <f t="shared" si="320"/>
        <v>367</v>
      </c>
      <c r="Y45" s="150">
        <f t="shared" si="320"/>
        <v>511</v>
      </c>
      <c r="Z45" s="151">
        <f>Y42+Z35-Z42</f>
        <v>435</v>
      </c>
      <c r="AA45" s="127">
        <f t="shared" si="320"/>
        <v>211</v>
      </c>
      <c r="AB45" s="127">
        <f t="shared" si="320"/>
        <v>2364</v>
      </c>
      <c r="AC45" s="127">
        <f t="shared" si="320"/>
        <v>724</v>
      </c>
      <c r="AD45" s="127">
        <f t="shared" si="320"/>
        <v>1163</v>
      </c>
      <c r="AE45" s="127">
        <f t="shared" si="320"/>
        <v>373</v>
      </c>
      <c r="AF45" s="127">
        <f t="shared" si="320"/>
        <v>732</v>
      </c>
      <c r="AG45" s="127">
        <f>AF42+AG35-AG42</f>
        <v>896</v>
      </c>
      <c r="AH45" s="127">
        <f>AG42+AH35-AH42</f>
        <v>-1683.2499999999991</v>
      </c>
      <c r="AI45" s="127">
        <f t="shared" si="320"/>
        <v>596.24999999999818</v>
      </c>
      <c r="AJ45" s="127">
        <f t="shared" si="320"/>
        <v>668.9596975000004</v>
      </c>
      <c r="AK45" s="127">
        <f t="shared" si="320"/>
        <v>683.40010932749828</v>
      </c>
      <c r="AL45" s="128">
        <f t="shared" si="320"/>
        <v>722.87259900125173</v>
      </c>
      <c r="AM45" s="127">
        <f t="shared" si="320"/>
        <v>1459.9365233314056</v>
      </c>
      <c r="AN45" s="127">
        <f t="shared" si="320"/>
        <v>857.03242634300204</v>
      </c>
      <c r="AO45" s="127">
        <f t="shared" si="320"/>
        <v>883.13559698662357</v>
      </c>
      <c r="AP45" s="127">
        <f t="shared" si="320"/>
        <v>835.9112849179528</v>
      </c>
      <c r="AQ45" s="127">
        <f t="shared" si="320"/>
        <v>810.52480008084058</v>
      </c>
      <c r="AR45" s="127">
        <f t="shared" si="320"/>
        <v>839.46255342719633</v>
      </c>
      <c r="AS45" s="127">
        <f t="shared" si="320"/>
        <v>925.88071049704195</v>
      </c>
      <c r="AT45" s="127">
        <f t="shared" si="320"/>
        <v>744.97200395246728</v>
      </c>
      <c r="AU45" s="127">
        <f t="shared" si="320"/>
        <v>847.19111814515054</v>
      </c>
      <c r="AV45" s="127">
        <f t="shared" si="320"/>
        <v>909.64821158297491</v>
      </c>
      <c r="AW45" s="127">
        <f t="shared" si="320"/>
        <v>868.89157178664209</v>
      </c>
      <c r="AX45" s="128">
        <f t="shared" si="320"/>
        <v>845.35127295343955</v>
      </c>
      <c r="AY45" s="127">
        <f t="shared" si="320"/>
        <v>1077.2447539467739</v>
      </c>
      <c r="AZ45" s="127">
        <f t="shared" si="320"/>
        <v>1009.2891392316433</v>
      </c>
      <c r="BA45" s="127">
        <f t="shared" si="320"/>
        <v>1003.8046302033381</v>
      </c>
      <c r="BB45" s="127">
        <f t="shared" si="320"/>
        <v>951.37457304866984</v>
      </c>
      <c r="BC45" s="127">
        <f t="shared" si="320"/>
        <v>861.79653392790715</v>
      </c>
      <c r="BD45" s="127">
        <f t="shared" si="320"/>
        <v>976.06497213941111</v>
      </c>
      <c r="BE45" s="127">
        <f t="shared" si="320"/>
        <v>1086.560858119381</v>
      </c>
      <c r="BF45" s="127">
        <f t="shared" si="320"/>
        <v>897.59203362695371</v>
      </c>
      <c r="BG45" s="127">
        <f t="shared" si="320"/>
        <v>914.74475180826812</v>
      </c>
      <c r="BH45" s="127">
        <f t="shared" si="320"/>
        <v>1162.6590183951812</v>
      </c>
      <c r="BI45" s="127">
        <f t="shared" si="320"/>
        <v>1126.2584952539637</v>
      </c>
      <c r="BJ45" s="128">
        <f t="shared" si="320"/>
        <v>1197.5504112512226</v>
      </c>
      <c r="BK45" s="127">
        <f t="shared" si="320"/>
        <v>1248.7189959024217</v>
      </c>
      <c r="BL45" s="127">
        <f t="shared" si="320"/>
        <v>1271.3380878863591</v>
      </c>
      <c r="BM45" s="127">
        <f t="shared" si="320"/>
        <v>1293.4003422359456</v>
      </c>
      <c r="BN45" s="127">
        <f t="shared" si="320"/>
        <v>1164.9948811324193</v>
      </c>
      <c r="BO45" s="127">
        <f t="shared" si="320"/>
        <v>1063.3502219091442</v>
      </c>
      <c r="BP45" s="127">
        <f t="shared" si="320"/>
        <v>1188.4586444005636</v>
      </c>
      <c r="BQ45" s="127">
        <f t="shared" ref="BQ45:CT45" si="321">BP42+BQ35-BQ42</f>
        <v>1263.7401854559448</v>
      </c>
      <c r="BR45" s="127">
        <f t="shared" si="321"/>
        <v>1075.9753203027976</v>
      </c>
      <c r="BS45" s="127">
        <f t="shared" si="321"/>
        <v>1086.8779935633011</v>
      </c>
      <c r="BT45" s="127">
        <f t="shared" si="321"/>
        <v>1379.0057087646474</v>
      </c>
      <c r="BU45" s="127">
        <f t="shared" si="321"/>
        <v>1375.7195098337488</v>
      </c>
      <c r="BV45" s="128">
        <f t="shared" si="321"/>
        <v>1395.431922769214</v>
      </c>
      <c r="BW45" s="127">
        <f t="shared" si="321"/>
        <v>1446.9597314656312</v>
      </c>
      <c r="BX45" s="127">
        <f t="shared" si="321"/>
        <v>1520.1157756695702</v>
      </c>
      <c r="BY45" s="127">
        <f t="shared" si="321"/>
        <v>1488.4514086968011</v>
      </c>
      <c r="BZ45" s="127">
        <f t="shared" si="321"/>
        <v>1344.9378547747438</v>
      </c>
      <c r="CA45" s="127">
        <f t="shared" si="321"/>
        <v>1291.0165492949018</v>
      </c>
      <c r="CB45" s="127">
        <f t="shared" si="321"/>
        <v>1380.9552031723069</v>
      </c>
      <c r="CC45" s="127">
        <f t="shared" si="321"/>
        <v>1468.6560541487233</v>
      </c>
      <c r="CD45" s="127">
        <f t="shared" si="321"/>
        <v>1219.7659259023276</v>
      </c>
      <c r="CE45" s="127">
        <f t="shared" si="321"/>
        <v>1236.3622797375756</v>
      </c>
      <c r="CF45" s="127">
        <f t="shared" si="321"/>
        <v>1579.1639827447889</v>
      </c>
      <c r="CG45" s="127">
        <f t="shared" si="321"/>
        <v>1575.5835699878789</v>
      </c>
      <c r="CH45" s="128">
        <f t="shared" si="321"/>
        <v>1603.3837530286801</v>
      </c>
      <c r="CI45" s="127">
        <f t="shared" si="321"/>
        <v>1668.6452295437375</v>
      </c>
      <c r="CJ45" s="127">
        <f t="shared" si="321"/>
        <v>1745.1714272867193</v>
      </c>
      <c r="CK45" s="127">
        <f t="shared" si="321"/>
        <v>1710.3733517165783</v>
      </c>
      <c r="CL45" s="127">
        <f t="shared" si="321"/>
        <v>1542.1737865046052</v>
      </c>
      <c r="CM45" s="127">
        <f t="shared" si="321"/>
        <v>1472.2181721312245</v>
      </c>
      <c r="CN45" s="127">
        <f t="shared" si="321"/>
        <v>1575.4415069605202</v>
      </c>
      <c r="CO45" s="127">
        <f t="shared" si="321"/>
        <v>1674.7906141224412</v>
      </c>
      <c r="CP45" s="127">
        <f t="shared" si="321"/>
        <v>1410.2437042131824</v>
      </c>
      <c r="CQ45" s="127">
        <f t="shared" si="321"/>
        <v>1429.2670059464508</v>
      </c>
      <c r="CR45" s="127">
        <f t="shared" si="321"/>
        <v>1814.6108202543219</v>
      </c>
      <c r="CS45" s="127">
        <f t="shared" si="321"/>
        <v>1817.4225936966795</v>
      </c>
      <c r="CT45" s="128">
        <f t="shared" si="321"/>
        <v>1847.7298740930455</v>
      </c>
    </row>
    <row r="46" spans="1:98" s="111" customFormat="1" x14ac:dyDescent="0.25">
      <c r="B46" s="1" t="s">
        <v>75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6"/>
      <c r="O46" s="125"/>
      <c r="P46" s="125"/>
      <c r="Q46" s="125"/>
      <c r="R46" s="125"/>
      <c r="S46" s="125"/>
      <c r="T46" s="125"/>
      <c r="U46" s="150"/>
      <c r="V46" s="150"/>
      <c r="W46" s="150"/>
      <c r="X46" s="150"/>
      <c r="Y46" s="150"/>
      <c r="Z46" s="151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8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8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8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8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8"/>
    </row>
    <row r="47" spans="1:98" x14ac:dyDescent="0.25">
      <c r="T47" s="8"/>
      <c r="U47" s="29"/>
      <c r="V47" s="29"/>
      <c r="W47" s="29"/>
      <c r="X47" s="29"/>
      <c r="Y47" s="29"/>
      <c r="Z47" s="106"/>
    </row>
    <row r="48" spans="1:98" s="116" customFormat="1" x14ac:dyDescent="0.25">
      <c r="B48" s="63"/>
      <c r="C48" s="63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5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5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5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5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5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5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5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5"/>
    </row>
    <row r="49" spans="1:98" s="104" customFormat="1" x14ac:dyDescent="0.25">
      <c r="B49" s="104" t="s">
        <v>10</v>
      </c>
      <c r="C49" s="104">
        <f t="shared" ref="C49:BN49" si="322">C33</f>
        <v>42005</v>
      </c>
      <c r="D49" s="104">
        <f t="shared" si="322"/>
        <v>42036</v>
      </c>
      <c r="E49" s="104">
        <f t="shared" si="322"/>
        <v>42064</v>
      </c>
      <c r="F49" s="104">
        <f t="shared" si="322"/>
        <v>42095</v>
      </c>
      <c r="G49" s="104">
        <f t="shared" si="322"/>
        <v>42125</v>
      </c>
      <c r="H49" s="104">
        <f t="shared" si="322"/>
        <v>42156</v>
      </c>
      <c r="I49" s="104">
        <f t="shared" si="322"/>
        <v>42186</v>
      </c>
      <c r="J49" s="104">
        <f t="shared" si="322"/>
        <v>42217</v>
      </c>
      <c r="K49" s="104">
        <f t="shared" si="322"/>
        <v>42248</v>
      </c>
      <c r="L49" s="104">
        <f t="shared" si="322"/>
        <v>42278</v>
      </c>
      <c r="M49" s="104">
        <f t="shared" si="322"/>
        <v>42309</v>
      </c>
      <c r="N49" s="105">
        <f t="shared" si="322"/>
        <v>42339</v>
      </c>
      <c r="O49" s="144">
        <f t="shared" si="322"/>
        <v>42370</v>
      </c>
      <c r="P49" s="144">
        <f t="shared" si="322"/>
        <v>42401</v>
      </c>
      <c r="Q49" s="144">
        <f t="shared" si="322"/>
        <v>42430</v>
      </c>
      <c r="R49" s="144">
        <f t="shared" si="322"/>
        <v>42461</v>
      </c>
      <c r="S49" s="144">
        <f t="shared" si="322"/>
        <v>42491</v>
      </c>
      <c r="T49" s="144">
        <f t="shared" si="322"/>
        <v>42522</v>
      </c>
      <c r="U49" s="144">
        <f t="shared" si="322"/>
        <v>42552</v>
      </c>
      <c r="V49" s="144">
        <f t="shared" si="322"/>
        <v>42583</v>
      </c>
      <c r="W49" s="104">
        <f t="shared" si="322"/>
        <v>42614</v>
      </c>
      <c r="X49" s="104">
        <f t="shared" si="322"/>
        <v>42644</v>
      </c>
      <c r="Y49" s="104">
        <f t="shared" si="322"/>
        <v>42675</v>
      </c>
      <c r="Z49" s="105">
        <f t="shared" si="322"/>
        <v>42705</v>
      </c>
      <c r="AA49" s="104">
        <f t="shared" si="322"/>
        <v>42752</v>
      </c>
      <c r="AB49" s="104">
        <f t="shared" si="322"/>
        <v>42783</v>
      </c>
      <c r="AC49" s="104">
        <f t="shared" si="322"/>
        <v>42811</v>
      </c>
      <c r="AD49" s="104">
        <f t="shared" si="322"/>
        <v>42842</v>
      </c>
      <c r="AE49" s="104">
        <f t="shared" si="322"/>
        <v>42872</v>
      </c>
      <c r="AF49" s="104">
        <f t="shared" si="322"/>
        <v>42903</v>
      </c>
      <c r="AG49" s="104">
        <f t="shared" si="322"/>
        <v>42933</v>
      </c>
      <c r="AH49" s="104">
        <f t="shared" si="322"/>
        <v>42964</v>
      </c>
      <c r="AI49" s="104">
        <f t="shared" si="322"/>
        <v>42995</v>
      </c>
      <c r="AJ49" s="104">
        <f t="shared" si="322"/>
        <v>43025</v>
      </c>
      <c r="AK49" s="104">
        <f t="shared" si="322"/>
        <v>43056</v>
      </c>
      <c r="AL49" s="105">
        <f t="shared" si="322"/>
        <v>43086</v>
      </c>
      <c r="AM49" s="104">
        <f t="shared" si="322"/>
        <v>43118</v>
      </c>
      <c r="AN49" s="104">
        <f t="shared" si="322"/>
        <v>43149</v>
      </c>
      <c r="AO49" s="104">
        <f t="shared" si="322"/>
        <v>43177</v>
      </c>
      <c r="AP49" s="104">
        <f t="shared" si="322"/>
        <v>43208</v>
      </c>
      <c r="AQ49" s="104">
        <f t="shared" si="322"/>
        <v>43238</v>
      </c>
      <c r="AR49" s="104">
        <f t="shared" si="322"/>
        <v>43269</v>
      </c>
      <c r="AS49" s="104">
        <f t="shared" si="322"/>
        <v>43299</v>
      </c>
      <c r="AT49" s="104">
        <f t="shared" si="322"/>
        <v>43330</v>
      </c>
      <c r="AU49" s="104">
        <f t="shared" si="322"/>
        <v>43361</v>
      </c>
      <c r="AV49" s="104">
        <f t="shared" si="322"/>
        <v>43391</v>
      </c>
      <c r="AW49" s="104">
        <f t="shared" si="322"/>
        <v>43422</v>
      </c>
      <c r="AX49" s="105">
        <f t="shared" si="322"/>
        <v>43452</v>
      </c>
      <c r="AY49" s="104">
        <f t="shared" si="322"/>
        <v>43483</v>
      </c>
      <c r="AZ49" s="104">
        <f t="shared" si="322"/>
        <v>43514</v>
      </c>
      <c r="BA49" s="104">
        <f t="shared" si="322"/>
        <v>43542</v>
      </c>
      <c r="BB49" s="104">
        <f t="shared" si="322"/>
        <v>43573</v>
      </c>
      <c r="BC49" s="104">
        <f t="shared" si="322"/>
        <v>43603</v>
      </c>
      <c r="BD49" s="104">
        <f t="shared" si="322"/>
        <v>43634</v>
      </c>
      <c r="BE49" s="104">
        <f t="shared" si="322"/>
        <v>43664</v>
      </c>
      <c r="BF49" s="104">
        <f t="shared" si="322"/>
        <v>43695</v>
      </c>
      <c r="BG49" s="104">
        <f t="shared" si="322"/>
        <v>43726</v>
      </c>
      <c r="BH49" s="104">
        <f t="shared" si="322"/>
        <v>43756</v>
      </c>
      <c r="BI49" s="104">
        <f t="shared" si="322"/>
        <v>43787</v>
      </c>
      <c r="BJ49" s="105">
        <f t="shared" si="322"/>
        <v>43817</v>
      </c>
      <c r="BK49" s="104">
        <f t="shared" si="322"/>
        <v>43848</v>
      </c>
      <c r="BL49" s="104">
        <f t="shared" si="322"/>
        <v>43879</v>
      </c>
      <c r="BM49" s="104">
        <f t="shared" si="322"/>
        <v>43908</v>
      </c>
      <c r="BN49" s="104">
        <f t="shared" si="322"/>
        <v>43939</v>
      </c>
      <c r="BO49" s="104">
        <f t="shared" ref="BO49:CT49" si="323">BO33</f>
        <v>43969</v>
      </c>
      <c r="BP49" s="104">
        <f t="shared" si="323"/>
        <v>44000</v>
      </c>
      <c r="BQ49" s="104">
        <f t="shared" si="323"/>
        <v>44030</v>
      </c>
      <c r="BR49" s="104">
        <f t="shared" si="323"/>
        <v>44061</v>
      </c>
      <c r="BS49" s="104">
        <f t="shared" si="323"/>
        <v>44092</v>
      </c>
      <c r="BT49" s="104">
        <f t="shared" si="323"/>
        <v>44122</v>
      </c>
      <c r="BU49" s="104">
        <f t="shared" si="323"/>
        <v>44153</v>
      </c>
      <c r="BV49" s="105">
        <f t="shared" si="323"/>
        <v>44183</v>
      </c>
      <c r="BW49" s="104">
        <f t="shared" si="323"/>
        <v>44214</v>
      </c>
      <c r="BX49" s="104">
        <f t="shared" si="323"/>
        <v>44245</v>
      </c>
      <c r="BY49" s="104">
        <f t="shared" si="323"/>
        <v>44273</v>
      </c>
      <c r="BZ49" s="104">
        <f t="shared" si="323"/>
        <v>44304</v>
      </c>
      <c r="CA49" s="104">
        <f t="shared" si="323"/>
        <v>44334</v>
      </c>
      <c r="CB49" s="104">
        <f t="shared" si="323"/>
        <v>44365</v>
      </c>
      <c r="CC49" s="104">
        <f t="shared" si="323"/>
        <v>44395</v>
      </c>
      <c r="CD49" s="104">
        <f t="shared" si="323"/>
        <v>44426</v>
      </c>
      <c r="CE49" s="104">
        <f t="shared" si="323"/>
        <v>44457</v>
      </c>
      <c r="CF49" s="104">
        <f t="shared" si="323"/>
        <v>44487</v>
      </c>
      <c r="CG49" s="104">
        <f t="shared" si="323"/>
        <v>44518</v>
      </c>
      <c r="CH49" s="105">
        <f t="shared" si="323"/>
        <v>44548</v>
      </c>
      <c r="CI49" s="104">
        <f t="shared" si="323"/>
        <v>44579</v>
      </c>
      <c r="CJ49" s="104">
        <f t="shared" si="323"/>
        <v>44610</v>
      </c>
      <c r="CK49" s="104">
        <f t="shared" si="323"/>
        <v>44638</v>
      </c>
      <c r="CL49" s="104">
        <f t="shared" si="323"/>
        <v>44669</v>
      </c>
      <c r="CM49" s="104">
        <f t="shared" si="323"/>
        <v>44699</v>
      </c>
      <c r="CN49" s="104">
        <f t="shared" si="323"/>
        <v>44730</v>
      </c>
      <c r="CO49" s="104">
        <f t="shared" si="323"/>
        <v>44760</v>
      </c>
      <c r="CP49" s="104">
        <f t="shared" si="323"/>
        <v>44791</v>
      </c>
      <c r="CQ49" s="104">
        <f t="shared" si="323"/>
        <v>44822</v>
      </c>
      <c r="CR49" s="104">
        <f t="shared" si="323"/>
        <v>44852</v>
      </c>
      <c r="CS49" s="104">
        <f t="shared" si="323"/>
        <v>44883</v>
      </c>
      <c r="CT49" s="105">
        <f t="shared" si="323"/>
        <v>44913</v>
      </c>
    </row>
    <row r="50" spans="1:98" x14ac:dyDescent="0.25">
      <c r="A50" s="4" t="s">
        <v>159</v>
      </c>
      <c r="B50" t="s">
        <v>142</v>
      </c>
      <c r="C50">
        <v>11</v>
      </c>
      <c r="D50">
        <v>5</v>
      </c>
      <c r="E50">
        <v>11</v>
      </c>
      <c r="F50">
        <v>11</v>
      </c>
      <c r="G50">
        <v>16</v>
      </c>
      <c r="H50">
        <v>13</v>
      </c>
      <c r="I50">
        <v>14</v>
      </c>
      <c r="J50">
        <v>13</v>
      </c>
      <c r="K50">
        <v>17</v>
      </c>
      <c r="L50">
        <v>19</v>
      </c>
      <c r="M50">
        <v>12</v>
      </c>
      <c r="N50" s="36">
        <v>15</v>
      </c>
      <c r="O50" s="535">
        <v>12</v>
      </c>
      <c r="P50" s="536">
        <v>8</v>
      </c>
      <c r="Q50" s="537">
        <v>18</v>
      </c>
      <c r="R50" s="538">
        <v>13</v>
      </c>
      <c r="S50" s="539">
        <v>13</v>
      </c>
      <c r="T50" s="540">
        <v>15</v>
      </c>
      <c r="U50" s="541">
        <v>15</v>
      </c>
      <c r="V50" s="542">
        <v>12</v>
      </c>
      <c r="W50" s="543">
        <v>13</v>
      </c>
      <c r="X50" s="544">
        <v>11</v>
      </c>
      <c r="Y50" s="545">
        <v>11</v>
      </c>
      <c r="Z50" s="546">
        <v>13</v>
      </c>
      <c r="AA50" s="1587">
        <v>26</v>
      </c>
      <c r="AB50" s="1588">
        <v>35</v>
      </c>
      <c r="AC50" s="1589">
        <v>33</v>
      </c>
      <c r="AD50" s="1590">
        <v>157</v>
      </c>
      <c r="AE50" s="1591">
        <v>102</v>
      </c>
      <c r="AF50" s="1592">
        <v>92</v>
      </c>
      <c r="AG50" s="1593">
        <v>64</v>
      </c>
      <c r="AH50" s="15">
        <f t="shared" ref="AH50:CL50" si="324">AH34*AH62</f>
        <v>62.088421052631674</v>
      </c>
      <c r="AI50" s="15">
        <f t="shared" si="324"/>
        <v>62.709305263157994</v>
      </c>
      <c r="AJ50" s="15">
        <f t="shared" si="324"/>
        <v>63.336398315789573</v>
      </c>
      <c r="AK50" s="15">
        <f t="shared" si="324"/>
        <v>63.969762298947472</v>
      </c>
      <c r="AL50" s="96">
        <f t="shared" si="324"/>
        <v>64.609459921936946</v>
      </c>
      <c r="AM50" s="15">
        <f t="shared" si="324"/>
        <v>21.419999999999998</v>
      </c>
      <c r="AN50" s="15">
        <f t="shared" si="324"/>
        <v>21.419999999999998</v>
      </c>
      <c r="AO50" s="15">
        <f t="shared" si="324"/>
        <v>41.662499999999994</v>
      </c>
      <c r="AP50" s="15">
        <f t="shared" si="324"/>
        <v>49.168992248062033</v>
      </c>
      <c r="AQ50" s="15">
        <f t="shared" si="324"/>
        <v>18.314666666666653</v>
      </c>
      <c r="AR50" s="15">
        <f t="shared" si="324"/>
        <v>17.101840490797532</v>
      </c>
      <c r="AS50" s="15">
        <f t="shared" si="324"/>
        <v>12.757894736842125</v>
      </c>
      <c r="AT50" s="15">
        <f t="shared" si="324"/>
        <v>12.885473684210547</v>
      </c>
      <c r="AU50" s="15">
        <f t="shared" si="324"/>
        <v>13.014328421052653</v>
      </c>
      <c r="AV50" s="15">
        <f t="shared" si="324"/>
        <v>13.144471705263179</v>
      </c>
      <c r="AW50" s="15">
        <f t="shared" si="324"/>
        <v>13.275916422315811</v>
      </c>
      <c r="AX50" s="96">
        <f t="shared" si="324"/>
        <v>13.408675586538971</v>
      </c>
      <c r="AY50" s="15">
        <f t="shared" si="324"/>
        <v>28.56</v>
      </c>
      <c r="AZ50" s="15">
        <f t="shared" si="324"/>
        <v>28.56</v>
      </c>
      <c r="BA50" s="15">
        <f t="shared" si="324"/>
        <v>58.883000000000003</v>
      </c>
      <c r="BB50" s="15">
        <f t="shared" si="324"/>
        <v>69.492175710594339</v>
      </c>
      <c r="BC50" s="15">
        <f t="shared" si="324"/>
        <v>25.884728888888869</v>
      </c>
      <c r="BD50" s="15">
        <f t="shared" si="324"/>
        <v>23.942576687116546</v>
      </c>
      <c r="BE50" s="15">
        <f t="shared" si="324"/>
        <v>17.861052631578975</v>
      </c>
      <c r="BF50" s="15">
        <f t="shared" si="324"/>
        <v>18.039663157894768</v>
      </c>
      <c r="BG50" s="15">
        <f t="shared" si="324"/>
        <v>18.220059789473716</v>
      </c>
      <c r="BH50" s="15">
        <f t="shared" si="324"/>
        <v>18.40226038736845</v>
      </c>
      <c r="BI50" s="15">
        <f t="shared" si="324"/>
        <v>18.586282991242136</v>
      </c>
      <c r="BJ50" s="96">
        <f t="shared" si="324"/>
        <v>19.129710503462263</v>
      </c>
      <c r="BK50" s="15">
        <f t="shared" si="324"/>
        <v>35.699999999999996</v>
      </c>
      <c r="BL50" s="15">
        <f t="shared" si="324"/>
        <v>35.699999999999996</v>
      </c>
      <c r="BM50" s="15">
        <f t="shared" si="324"/>
        <v>73.603750000000005</v>
      </c>
      <c r="BN50" s="15">
        <f t="shared" si="324"/>
        <v>86.865219638242934</v>
      </c>
      <c r="BO50" s="15">
        <f t="shared" si="324"/>
        <v>32.355911111111084</v>
      </c>
      <c r="BP50" s="15">
        <f t="shared" si="324"/>
        <v>29.928220858895681</v>
      </c>
      <c r="BQ50" s="15">
        <f t="shared" si="324"/>
        <v>22.549578947368456</v>
      </c>
      <c r="BR50" s="15">
        <f t="shared" si="324"/>
        <v>22.775074736842143</v>
      </c>
      <c r="BS50" s="15">
        <f t="shared" si="324"/>
        <v>23.002825484210565</v>
      </c>
      <c r="BT50" s="15">
        <f t="shared" si="324"/>
        <v>23.232853739052668</v>
      </c>
      <c r="BU50" s="15">
        <f t="shared" si="324"/>
        <v>23.465182276443201</v>
      </c>
      <c r="BV50" s="96">
        <f t="shared" si="324"/>
        <v>24.151259510621109</v>
      </c>
      <c r="BW50" s="15">
        <f t="shared" si="324"/>
        <v>42.839999999999996</v>
      </c>
      <c r="BX50" s="15">
        <f t="shared" si="324"/>
        <v>42.839999999999996</v>
      </c>
      <c r="BY50" s="15">
        <f t="shared" si="324"/>
        <v>88.3245</v>
      </c>
      <c r="BZ50" s="15">
        <f t="shared" si="324"/>
        <v>104.23826356589151</v>
      </c>
      <c r="CA50" s="15">
        <f t="shared" si="324"/>
        <v>38.827093333333302</v>
      </c>
      <c r="CB50" s="15">
        <f t="shared" si="324"/>
        <v>35.91386503067482</v>
      </c>
      <c r="CC50" s="15">
        <f t="shared" si="324"/>
        <v>27.059494736842147</v>
      </c>
      <c r="CD50" s="15">
        <f t="shared" si="324"/>
        <v>27.876691477894784</v>
      </c>
      <c r="CE50" s="15">
        <f t="shared" si="324"/>
        <v>28.155458392673733</v>
      </c>
      <c r="CF50" s="15">
        <f t="shared" si="324"/>
        <v>28.437012976600467</v>
      </c>
      <c r="CG50" s="15">
        <f t="shared" si="324"/>
        <v>29.002965293683797</v>
      </c>
      <c r="CH50" s="96">
        <f t="shared" si="324"/>
        <v>31.30003232576496</v>
      </c>
      <c r="CI50" s="15">
        <f t="shared" si="324"/>
        <v>49.98</v>
      </c>
      <c r="CJ50" s="15">
        <f t="shared" si="324"/>
        <v>49.98</v>
      </c>
      <c r="CK50" s="15">
        <f t="shared" si="324"/>
        <v>103.04525</v>
      </c>
      <c r="CL50" s="15">
        <f t="shared" si="324"/>
        <v>121.6113074935401</v>
      </c>
      <c r="CM50" s="15">
        <f t="shared" ref="CM50:CT50" si="325">CM34*CM62</f>
        <v>45.29827555555552</v>
      </c>
      <c r="CN50" s="15">
        <f t="shared" si="325"/>
        <v>41.899509202453956</v>
      </c>
      <c r="CO50" s="15">
        <f t="shared" si="325"/>
        <v>31.569410526315838</v>
      </c>
      <c r="CP50" s="15">
        <f t="shared" si="325"/>
        <v>32.522806724210582</v>
      </c>
      <c r="CQ50" s="15">
        <f t="shared" si="325"/>
        <v>32.84803479145269</v>
      </c>
      <c r="CR50" s="15">
        <f t="shared" si="325"/>
        <v>33.840045442154555</v>
      </c>
      <c r="CS50" s="15">
        <f t="shared" si="325"/>
        <v>34.513528699483722</v>
      </c>
      <c r="CT50" s="96">
        <f t="shared" si="325"/>
        <v>37.247038467660303</v>
      </c>
    </row>
    <row r="51" spans="1:98" x14ac:dyDescent="0.25">
      <c r="A51" s="4" t="s">
        <v>160</v>
      </c>
      <c r="B51" t="s">
        <v>5</v>
      </c>
      <c r="C51">
        <v>77</v>
      </c>
      <c r="D51">
        <v>52</v>
      </c>
      <c r="E51">
        <v>79</v>
      </c>
      <c r="F51">
        <v>90</v>
      </c>
      <c r="G51">
        <v>86</v>
      </c>
      <c r="H51">
        <v>98</v>
      </c>
      <c r="I51">
        <v>147</v>
      </c>
      <c r="J51">
        <v>99</v>
      </c>
      <c r="K51">
        <v>190</v>
      </c>
      <c r="L51">
        <v>131</v>
      </c>
      <c r="M51">
        <v>256</v>
      </c>
      <c r="N51" s="36">
        <v>161</v>
      </c>
      <c r="O51" s="547">
        <v>46</v>
      </c>
      <c r="P51" s="548">
        <v>40</v>
      </c>
      <c r="Q51" s="549">
        <v>187</v>
      </c>
      <c r="R51" s="550">
        <v>175</v>
      </c>
      <c r="S51" s="551">
        <v>225</v>
      </c>
      <c r="T51" s="552">
        <v>460</v>
      </c>
      <c r="U51" s="553">
        <v>280</v>
      </c>
      <c r="V51" s="554">
        <v>334</v>
      </c>
      <c r="W51" s="555">
        <v>427</v>
      </c>
      <c r="X51" s="556">
        <v>345</v>
      </c>
      <c r="Y51" s="557">
        <v>280</v>
      </c>
      <c r="Z51" s="558">
        <v>600</v>
      </c>
      <c r="AA51" s="1594">
        <v>113</v>
      </c>
      <c r="AB51" s="1595">
        <v>203</v>
      </c>
      <c r="AC51" s="1596">
        <v>448</v>
      </c>
      <c r="AD51" s="1597">
        <v>317</v>
      </c>
      <c r="AE51" s="1598">
        <v>275</v>
      </c>
      <c r="AF51" s="1599">
        <v>706</v>
      </c>
      <c r="AG51" s="1600">
        <v>360</v>
      </c>
      <c r="AH51" s="15">
        <f t="shared" ref="AH51:CL51" si="326">AH35*AH63</f>
        <v>307.68827348619573</v>
      </c>
      <c r="AI51" s="15">
        <f t="shared" si="326"/>
        <v>360.67845270311278</v>
      </c>
      <c r="AJ51" s="15">
        <f t="shared" si="326"/>
        <v>288.7437647877922</v>
      </c>
      <c r="AK51" s="15">
        <f t="shared" si="326"/>
        <v>351.68555580320594</v>
      </c>
      <c r="AL51" s="96">
        <f t="shared" si="326"/>
        <v>409.25229456439178</v>
      </c>
      <c r="AM51" s="15">
        <f t="shared" si="326"/>
        <v>48.059901034314358</v>
      </c>
      <c r="AN51" s="15">
        <f t="shared" si="326"/>
        <v>50.002319286111174</v>
      </c>
      <c r="AO51" s="15">
        <f t="shared" si="326"/>
        <v>641.89383809997742</v>
      </c>
      <c r="AP51" s="15">
        <f t="shared" si="326"/>
        <v>379.34827953858149</v>
      </c>
      <c r="AQ51" s="15">
        <f t="shared" si="326"/>
        <v>483.72058625274866</v>
      </c>
      <c r="AR51" s="15">
        <f t="shared" si="326"/>
        <v>845.68386517650993</v>
      </c>
      <c r="AS51" s="15">
        <f t="shared" si="326"/>
        <v>313.61736680480465</v>
      </c>
      <c r="AT51" s="15">
        <f t="shared" si="326"/>
        <v>385.4164116951448</v>
      </c>
      <c r="AU51" s="15">
        <f t="shared" si="326"/>
        <v>407.51077611189345</v>
      </c>
      <c r="AV51" s="15">
        <f t="shared" si="326"/>
        <v>337.46597167545792</v>
      </c>
      <c r="AW51" s="15">
        <f t="shared" si="326"/>
        <v>415.1827160854358</v>
      </c>
      <c r="AX51" s="96">
        <f t="shared" si="326"/>
        <v>439.43464035158206</v>
      </c>
      <c r="AY51" s="15">
        <f t="shared" si="326"/>
        <v>58.608989992535506</v>
      </c>
      <c r="AZ51" s="15">
        <f t="shared" si="326"/>
        <v>60.696695228472052</v>
      </c>
      <c r="BA51" s="15">
        <f t="shared" si="326"/>
        <v>853.57180289904659</v>
      </c>
      <c r="BB51" s="15">
        <f t="shared" si="326"/>
        <v>587.32866479078177</v>
      </c>
      <c r="BC51" s="15">
        <f t="shared" si="326"/>
        <v>641.50667152379367</v>
      </c>
      <c r="BD51" s="15">
        <f t="shared" si="326"/>
        <v>1100.2841592091904</v>
      </c>
      <c r="BE51" s="15">
        <f t="shared" si="326"/>
        <v>482.79076853083768</v>
      </c>
      <c r="BF51" s="15">
        <f t="shared" si="326"/>
        <v>506.59527214907968</v>
      </c>
      <c r="BG51" s="15">
        <f t="shared" si="326"/>
        <v>531.9175498685961</v>
      </c>
      <c r="BH51" s="15">
        <f t="shared" si="326"/>
        <v>523.29838235382658</v>
      </c>
      <c r="BI51" s="15">
        <f t="shared" si="326"/>
        <v>550.41745499128194</v>
      </c>
      <c r="BJ51" s="96">
        <f t="shared" si="326"/>
        <v>578.52294297812875</v>
      </c>
      <c r="BK51" s="15">
        <f t="shared" si="326"/>
        <v>69.557000281753815</v>
      </c>
      <c r="BL51" s="15">
        <f t="shared" si="326"/>
        <v>72.168819906399406</v>
      </c>
      <c r="BM51" s="15">
        <f t="shared" si="326"/>
        <v>993.19855518793497</v>
      </c>
      <c r="BN51" s="15">
        <f t="shared" si="326"/>
        <v>676.71934141751831</v>
      </c>
      <c r="BO51" s="15">
        <f t="shared" si="326"/>
        <v>736.92644420711088</v>
      </c>
      <c r="BP51" s="15">
        <f t="shared" si="326"/>
        <v>1260.1533852793868</v>
      </c>
      <c r="BQ51" s="15">
        <f t="shared" si="326"/>
        <v>549.3588794216497</v>
      </c>
      <c r="BR51" s="15">
        <f t="shared" si="326"/>
        <v>575.07544637756394</v>
      </c>
      <c r="BS51" s="15">
        <f t="shared" si="326"/>
        <v>602.42013767140133</v>
      </c>
      <c r="BT51" s="15">
        <f t="shared" si="326"/>
        <v>582.05715924462902</v>
      </c>
      <c r="BU51" s="15">
        <f t="shared" si="326"/>
        <v>610.92085025667711</v>
      </c>
      <c r="BV51" s="96">
        <f t="shared" si="326"/>
        <v>640.73281711410505</v>
      </c>
      <c r="BW51" s="15">
        <f t="shared" si="326"/>
        <v>78.128449583944132</v>
      </c>
      <c r="BX51" s="15">
        <f t="shared" si="326"/>
        <v>81.126360736650597</v>
      </c>
      <c r="BY51" s="15">
        <f t="shared" si="326"/>
        <v>1118.7263106732021</v>
      </c>
      <c r="BZ51" s="15">
        <f t="shared" si="326"/>
        <v>773.71162599162187</v>
      </c>
      <c r="CA51" s="15">
        <f t="shared" si="326"/>
        <v>841.89052942071771</v>
      </c>
      <c r="CB51" s="15">
        <f t="shared" si="326"/>
        <v>1438.3248321991287</v>
      </c>
      <c r="CC51" s="15">
        <f t="shared" si="326"/>
        <v>635.25613480602863</v>
      </c>
      <c r="CD51" s="15">
        <f t="shared" si="326"/>
        <v>677.26698644011901</v>
      </c>
      <c r="CE51" s="15">
        <f t="shared" si="326"/>
        <v>708.47664020884213</v>
      </c>
      <c r="CF51" s="15">
        <f t="shared" si="326"/>
        <v>694.64820557932921</v>
      </c>
      <c r="CG51" s="15">
        <f t="shared" si="326"/>
        <v>734.83987724913027</v>
      </c>
      <c r="CH51" s="96">
        <f t="shared" si="326"/>
        <v>769.35828910479131</v>
      </c>
      <c r="CI51" s="15">
        <f t="shared" si="326"/>
        <v>90.709362667048424</v>
      </c>
      <c r="CJ51" s="15">
        <f t="shared" si="326"/>
        <v>94.071819434718677</v>
      </c>
      <c r="CK51" s="15">
        <f t="shared" si="326"/>
        <v>1298.1254002337469</v>
      </c>
      <c r="CL51" s="15">
        <f t="shared" si="326"/>
        <v>896.5656469347515</v>
      </c>
      <c r="CM51" s="15">
        <f t="shared" ref="CM51:CT51" si="327">CM35*CM63</f>
        <v>974.70831569166432</v>
      </c>
      <c r="CN51" s="15">
        <f t="shared" si="327"/>
        <v>1664.0269818287316</v>
      </c>
      <c r="CO51" s="15">
        <f t="shared" si="327"/>
        <v>734.41531374701992</v>
      </c>
      <c r="CP51" s="15">
        <f t="shared" si="327"/>
        <v>782.54186073430606</v>
      </c>
      <c r="CQ51" s="15">
        <f t="shared" si="327"/>
        <v>818.18102503402031</v>
      </c>
      <c r="CR51" s="15">
        <f t="shared" si="327"/>
        <v>817.85266624072301</v>
      </c>
      <c r="CS51" s="15">
        <f t="shared" si="327"/>
        <v>864.81037765429949</v>
      </c>
      <c r="CT51" s="96">
        <f t="shared" si="327"/>
        <v>905.0968448392448</v>
      </c>
    </row>
    <row r="52" spans="1:98" x14ac:dyDescent="0.25">
      <c r="A52" s="4" t="s">
        <v>161</v>
      </c>
      <c r="B52" t="s">
        <v>6</v>
      </c>
      <c r="C52">
        <v>46</v>
      </c>
      <c r="D52">
        <v>64</v>
      </c>
      <c r="E52">
        <v>50</v>
      </c>
      <c r="F52">
        <v>68</v>
      </c>
      <c r="G52">
        <v>82</v>
      </c>
      <c r="H52">
        <v>78</v>
      </c>
      <c r="I52">
        <v>89</v>
      </c>
      <c r="J52">
        <v>83</v>
      </c>
      <c r="K52">
        <v>111</v>
      </c>
      <c r="L52">
        <v>140</v>
      </c>
      <c r="M52">
        <v>73</v>
      </c>
      <c r="N52" s="36">
        <v>195</v>
      </c>
      <c r="O52" s="559">
        <v>67</v>
      </c>
      <c r="P52" s="560">
        <v>42</v>
      </c>
      <c r="Q52" s="561">
        <v>25</v>
      </c>
      <c r="R52" s="562">
        <v>82</v>
      </c>
      <c r="S52" s="563">
        <v>103</v>
      </c>
      <c r="T52" s="564">
        <v>164</v>
      </c>
      <c r="U52" s="565">
        <v>215</v>
      </c>
      <c r="V52" s="566">
        <v>158</v>
      </c>
      <c r="W52" s="567">
        <v>239</v>
      </c>
      <c r="X52" s="568">
        <v>202</v>
      </c>
      <c r="Y52" s="569">
        <v>207</v>
      </c>
      <c r="Z52" s="570">
        <v>271</v>
      </c>
      <c r="AA52" s="1601">
        <v>163</v>
      </c>
      <c r="AB52" s="1602">
        <v>71</v>
      </c>
      <c r="AC52" s="1603">
        <v>179</v>
      </c>
      <c r="AD52" s="1604">
        <v>188</v>
      </c>
      <c r="AE52" s="1605">
        <v>137</v>
      </c>
      <c r="AF52" s="1606">
        <v>108</v>
      </c>
      <c r="AG52" s="1607">
        <v>180</v>
      </c>
      <c r="AH52" s="15">
        <f t="shared" ref="AH52:CL52" si="328">AH36*AH64</f>
        <v>160.49759229534484</v>
      </c>
      <c r="AI52" s="15">
        <f t="shared" si="328"/>
        <v>177.66322601508799</v>
      </c>
      <c r="AJ52" s="15">
        <f t="shared" si="328"/>
        <v>208.26044728753769</v>
      </c>
      <c r="AK52" s="15">
        <f t="shared" si="328"/>
        <v>166.72441936999084</v>
      </c>
      <c r="AL52" s="96">
        <f t="shared" si="328"/>
        <v>203.06783121427608</v>
      </c>
      <c r="AM52" s="15">
        <f t="shared" si="328"/>
        <v>176.82664651749963</v>
      </c>
      <c r="AN52" s="15">
        <f t="shared" si="328"/>
        <v>48.059901034314358</v>
      </c>
      <c r="AO52" s="15">
        <f t="shared" si="328"/>
        <v>120.58048957897893</v>
      </c>
      <c r="AP52" s="15">
        <f t="shared" si="328"/>
        <v>273.50195978121519</v>
      </c>
      <c r="AQ52" s="15">
        <f t="shared" si="328"/>
        <v>165.93001600975535</v>
      </c>
      <c r="AR52" s="15">
        <f t="shared" si="328"/>
        <v>193.72895283226316</v>
      </c>
      <c r="AS52" s="15">
        <f t="shared" si="328"/>
        <v>219.07434009387856</v>
      </c>
      <c r="AT52" s="15">
        <f t="shared" si="328"/>
        <v>181.08676190221635</v>
      </c>
      <c r="AU52" s="15">
        <f t="shared" si="328"/>
        <v>222.54446776630499</v>
      </c>
      <c r="AV52" s="15">
        <f t="shared" si="328"/>
        <v>235.30204222488646</v>
      </c>
      <c r="AW52" s="15">
        <f t="shared" si="328"/>
        <v>194.85725770068396</v>
      </c>
      <c r="AX52" s="96">
        <f t="shared" si="328"/>
        <v>239.73192052362768</v>
      </c>
      <c r="AY52" s="15">
        <f t="shared" si="328"/>
        <v>187.98772967585879</v>
      </c>
      <c r="AZ52" s="15">
        <f t="shared" si="328"/>
        <v>58.608989992535506</v>
      </c>
      <c r="BA52" s="15">
        <f t="shared" si="328"/>
        <v>155.15215235663337</v>
      </c>
      <c r="BB52" s="15">
        <f t="shared" si="328"/>
        <v>363.69497111532183</v>
      </c>
      <c r="BC52" s="15">
        <f t="shared" si="328"/>
        <v>256.90232435023069</v>
      </c>
      <c r="BD52" s="15">
        <f t="shared" si="328"/>
        <v>254.49811590371698</v>
      </c>
      <c r="BE52" s="15">
        <f t="shared" si="328"/>
        <v>285.0285266400241</v>
      </c>
      <c r="BF52" s="15">
        <f t="shared" si="328"/>
        <v>278.76969263614285</v>
      </c>
      <c r="BG52" s="15">
        <f t="shared" si="328"/>
        <v>292.51472379572147</v>
      </c>
      <c r="BH52" s="15">
        <f t="shared" si="328"/>
        <v>307.13613753608325</v>
      </c>
      <c r="BI52" s="15">
        <f t="shared" si="328"/>
        <v>302.15931768887805</v>
      </c>
      <c r="BJ52" s="96">
        <f t="shared" si="328"/>
        <v>317.8182242722126</v>
      </c>
      <c r="BK52" s="15">
        <f t="shared" si="328"/>
        <v>235.70375514632482</v>
      </c>
      <c r="BL52" s="15">
        <f t="shared" si="328"/>
        <v>69.557000281753815</v>
      </c>
      <c r="BM52" s="15">
        <f t="shared" si="328"/>
        <v>184.47705759544675</v>
      </c>
      <c r="BN52" s="15">
        <f t="shared" si="328"/>
        <v>423.18797154968541</v>
      </c>
      <c r="BO52" s="15">
        <f t="shared" si="328"/>
        <v>296.002531742337</v>
      </c>
      <c r="BP52" s="15">
        <f t="shared" si="328"/>
        <v>292.35298701547356</v>
      </c>
      <c r="BQ52" s="15">
        <f t="shared" si="328"/>
        <v>329.70706370509225</v>
      </c>
      <c r="BR52" s="15">
        <f t="shared" si="328"/>
        <v>317.20698891848679</v>
      </c>
      <c r="BS52" s="15">
        <f t="shared" si="328"/>
        <v>332.05607041143395</v>
      </c>
      <c r="BT52" s="15">
        <f t="shared" si="328"/>
        <v>347.8452521524398</v>
      </c>
      <c r="BU52" s="15">
        <f t="shared" si="328"/>
        <v>336.08740256790458</v>
      </c>
      <c r="BV52" s="96">
        <f t="shared" si="328"/>
        <v>352.75367457691317</v>
      </c>
      <c r="BW52" s="15">
        <f t="shared" si="328"/>
        <v>258.46486181584248</v>
      </c>
      <c r="BX52" s="15">
        <f t="shared" si="328"/>
        <v>78.128449583944132</v>
      </c>
      <c r="BY52" s="15">
        <f t="shared" si="328"/>
        <v>207.3742142594881</v>
      </c>
      <c r="BZ52" s="15">
        <f t="shared" si="328"/>
        <v>476.67358722996926</v>
      </c>
      <c r="CA52" s="15">
        <f t="shared" si="328"/>
        <v>338.42774414024092</v>
      </c>
      <c r="CB52" s="15">
        <f t="shared" si="328"/>
        <v>333.99427168203425</v>
      </c>
      <c r="CC52" s="15">
        <f t="shared" si="328"/>
        <v>376.32391629321722</v>
      </c>
      <c r="CD52" s="15">
        <f t="shared" si="328"/>
        <v>374.14128928702803</v>
      </c>
      <c r="CE52" s="15">
        <f t="shared" si="328"/>
        <v>391.06279976531749</v>
      </c>
      <c r="CF52" s="15">
        <f t="shared" si="328"/>
        <v>409.08366129683134</v>
      </c>
      <c r="CG52" s="15">
        <f t="shared" si="328"/>
        <v>405.03128518462773</v>
      </c>
      <c r="CH52" s="96">
        <f t="shared" si="328"/>
        <v>424.30613853884478</v>
      </c>
      <c r="CI52" s="15">
        <f t="shared" si="328"/>
        <v>301.31167072343385</v>
      </c>
      <c r="CJ52" s="15">
        <f t="shared" si="328"/>
        <v>90.709362667048424</v>
      </c>
      <c r="CK52" s="15">
        <f t="shared" si="328"/>
        <v>240.46523795836973</v>
      </c>
      <c r="CL52" s="15">
        <f t="shared" si="328"/>
        <v>553.11302264036578</v>
      </c>
      <c r="CM52" s="15">
        <f t="shared" ref="CM52:CT52" si="329">CM36*CM64</f>
        <v>392.16508990269364</v>
      </c>
      <c r="CN52" s="15">
        <f t="shared" si="329"/>
        <v>386.68565879445151</v>
      </c>
      <c r="CO52" s="15">
        <f t="shared" si="329"/>
        <v>435.3767220036944</v>
      </c>
      <c r="CP52" s="15">
        <f t="shared" si="329"/>
        <v>432.54220983060327</v>
      </c>
      <c r="CQ52" s="15">
        <f t="shared" si="329"/>
        <v>451.84988655781189</v>
      </c>
      <c r="CR52" s="15">
        <f t="shared" si="329"/>
        <v>481.8769734036191</v>
      </c>
      <c r="CS52" s="15">
        <f t="shared" si="329"/>
        <v>476.86859886565247</v>
      </c>
      <c r="CT52" s="96">
        <f t="shared" si="329"/>
        <v>499.35280225192787</v>
      </c>
    </row>
    <row r="53" spans="1:98" x14ac:dyDescent="0.25">
      <c r="A53" s="4" t="s">
        <v>162</v>
      </c>
      <c r="B53" t="s">
        <v>7</v>
      </c>
      <c r="C53">
        <v>64</v>
      </c>
      <c r="D53">
        <v>54</v>
      </c>
      <c r="E53">
        <v>84</v>
      </c>
      <c r="F53">
        <v>58</v>
      </c>
      <c r="G53">
        <v>64</v>
      </c>
      <c r="H53">
        <v>119</v>
      </c>
      <c r="I53">
        <v>111</v>
      </c>
      <c r="J53">
        <v>86</v>
      </c>
      <c r="K53">
        <v>160</v>
      </c>
      <c r="L53">
        <v>134</v>
      </c>
      <c r="M53">
        <v>159</v>
      </c>
      <c r="N53" s="36">
        <v>169</v>
      </c>
      <c r="O53" s="571">
        <v>97</v>
      </c>
      <c r="P53" s="572">
        <v>121</v>
      </c>
      <c r="Q53" s="573">
        <v>96</v>
      </c>
      <c r="R53" s="574">
        <v>37</v>
      </c>
      <c r="S53" s="575">
        <v>70</v>
      </c>
      <c r="T53" s="576">
        <v>151</v>
      </c>
      <c r="U53" s="577">
        <v>130</v>
      </c>
      <c r="V53" s="578">
        <v>231</v>
      </c>
      <c r="W53" s="579">
        <v>271</v>
      </c>
      <c r="X53" s="580">
        <v>179</v>
      </c>
      <c r="Y53" s="581">
        <v>216</v>
      </c>
      <c r="Z53" s="582">
        <v>328</v>
      </c>
      <c r="AA53" s="1608">
        <v>154</v>
      </c>
      <c r="AB53" s="1609">
        <v>299</v>
      </c>
      <c r="AC53" s="1610">
        <v>194</v>
      </c>
      <c r="AD53" s="1611">
        <v>139</v>
      </c>
      <c r="AE53" s="1612">
        <v>154</v>
      </c>
      <c r="AF53" s="1613">
        <v>136</v>
      </c>
      <c r="AG53" s="1614">
        <v>115</v>
      </c>
      <c r="AH53" s="15">
        <f t="shared" ref="AH53:CL53" si="330">AH37*AH65</f>
        <v>112.7926451110245</v>
      </c>
      <c r="AI53" s="15">
        <f t="shared" si="330"/>
        <v>71.634505746006994</v>
      </c>
      <c r="AJ53" s="15">
        <f t="shared" si="330"/>
        <v>79.296001907693991</v>
      </c>
      <c r="AK53" s="15">
        <f t="shared" si="330"/>
        <v>92.952386353759721</v>
      </c>
      <c r="AL53" s="96">
        <f t="shared" si="330"/>
        <v>74.413710552003678</v>
      </c>
      <c r="AM53" s="15">
        <f t="shared" si="330"/>
        <v>116.63961710983534</v>
      </c>
      <c r="AN53" s="15">
        <f t="shared" si="330"/>
        <v>134.38825135329969</v>
      </c>
      <c r="AO53" s="15">
        <f t="shared" si="330"/>
        <v>34.793621405978996</v>
      </c>
      <c r="AP53" s="15">
        <f t="shared" si="330"/>
        <v>38.318375777336954</v>
      </c>
      <c r="AQ53" s="15">
        <f t="shared" si="330"/>
        <v>134.58407443789815</v>
      </c>
      <c r="AR53" s="15">
        <f t="shared" si="330"/>
        <v>80.515598837674744</v>
      </c>
      <c r="AS53" s="15">
        <f t="shared" si="330"/>
        <v>92.603447104884367</v>
      </c>
      <c r="AT53" s="15">
        <f t="shared" si="330"/>
        <v>97.778925215146728</v>
      </c>
      <c r="AU53" s="15">
        <f t="shared" si="330"/>
        <v>80.824020475890748</v>
      </c>
      <c r="AV53" s="15">
        <f t="shared" si="330"/>
        <v>99.327738983221053</v>
      </c>
      <c r="AW53" s="15">
        <f t="shared" si="330"/>
        <v>105.02179661853221</v>
      </c>
      <c r="AX53" s="96">
        <f t="shared" si="330"/>
        <v>86.970172865426008</v>
      </c>
      <c r="AY53" s="15">
        <f t="shared" si="330"/>
        <v>136.33565394232951</v>
      </c>
      <c r="AZ53" s="15">
        <f t="shared" si="330"/>
        <v>142.87067455365269</v>
      </c>
      <c r="BA53" s="15">
        <f t="shared" si="330"/>
        <v>44.976625061524238</v>
      </c>
      <c r="BB53" s="15">
        <f t="shared" si="330"/>
        <v>49.304647023929064</v>
      </c>
      <c r="BC53" s="15">
        <f t="shared" si="330"/>
        <v>177.27763908670696</v>
      </c>
      <c r="BD53" s="15">
        <f t="shared" si="330"/>
        <v>123.48282019751629</v>
      </c>
      <c r="BE53" s="15">
        <f t="shared" si="330"/>
        <v>121.65142313440371</v>
      </c>
      <c r="BF53" s="15">
        <f t="shared" si="330"/>
        <v>127.21609924090383</v>
      </c>
      <c r="BG53" s="15">
        <f t="shared" si="330"/>
        <v>124.42260885888432</v>
      </c>
      <c r="BH53" s="15">
        <f t="shared" si="330"/>
        <v>130.55739567716881</v>
      </c>
      <c r="BI53" s="15">
        <f t="shared" si="330"/>
        <v>137.08333623253418</v>
      </c>
      <c r="BJ53" s="96">
        <f t="shared" si="330"/>
        <v>134.86204415679131</v>
      </c>
      <c r="BK53" s="15">
        <f t="shared" si="330"/>
        <v>172.13654376660878</v>
      </c>
      <c r="BL53" s="15">
        <f t="shared" si="330"/>
        <v>179.13485391120685</v>
      </c>
      <c r="BM53" s="15">
        <f t="shared" si="330"/>
        <v>53.378144248437273</v>
      </c>
      <c r="BN53" s="15">
        <f t="shared" si="330"/>
        <v>58.623590266729948</v>
      </c>
      <c r="BO53" s="15">
        <f t="shared" si="330"/>
        <v>206.27660661943145</v>
      </c>
      <c r="BP53" s="15">
        <f t="shared" si="330"/>
        <v>142.27674855646276</v>
      </c>
      <c r="BQ53" s="15">
        <f t="shared" si="330"/>
        <v>141.14371090627728</v>
      </c>
      <c r="BR53" s="15">
        <f t="shared" si="330"/>
        <v>147.15736361963209</v>
      </c>
      <c r="BS53" s="15">
        <f t="shared" si="330"/>
        <v>141.57823519583093</v>
      </c>
      <c r="BT53" s="15">
        <f t="shared" si="330"/>
        <v>148.2057901536152</v>
      </c>
      <c r="BU53" s="15">
        <f t="shared" si="330"/>
        <v>155.25293780221972</v>
      </c>
      <c r="BV53" s="96">
        <f t="shared" si="330"/>
        <v>150.00508497415893</v>
      </c>
      <c r="BW53" s="15">
        <f t="shared" si="330"/>
        <v>189.16659847348083</v>
      </c>
      <c r="BX53" s="15">
        <f t="shared" si="330"/>
        <v>196.43329498004027</v>
      </c>
      <c r="BY53" s="15">
        <f t="shared" si="330"/>
        <v>59.955887040926562</v>
      </c>
      <c r="BZ53" s="15">
        <f t="shared" si="330"/>
        <v>65.8999071596931</v>
      </c>
      <c r="CA53" s="15">
        <f t="shared" si="330"/>
        <v>232.34736488101089</v>
      </c>
      <c r="CB53" s="15">
        <f t="shared" si="330"/>
        <v>162.66887574963624</v>
      </c>
      <c r="CC53" s="15">
        <f t="shared" si="330"/>
        <v>161.24750907418164</v>
      </c>
      <c r="CD53" s="15">
        <f t="shared" si="330"/>
        <v>171.32302675511963</v>
      </c>
      <c r="CE53" s="15">
        <f t="shared" si="330"/>
        <v>166.98958503957218</v>
      </c>
      <c r="CF53" s="15">
        <f t="shared" si="330"/>
        <v>174.54212225992836</v>
      </c>
      <c r="CG53" s="15">
        <f t="shared" si="330"/>
        <v>184.37538245821497</v>
      </c>
      <c r="CH53" s="96">
        <f t="shared" si="330"/>
        <v>180.77664288246368</v>
      </c>
      <c r="CI53" s="15">
        <f t="shared" si="330"/>
        <v>220.90980805798486</v>
      </c>
      <c r="CJ53" s="15">
        <f t="shared" si="330"/>
        <v>228.99686974980969</v>
      </c>
      <c r="CK53" s="15">
        <f t="shared" si="330"/>
        <v>69.610498231845796</v>
      </c>
      <c r="CL53" s="15">
        <f t="shared" si="330"/>
        <v>76.41565714028998</v>
      </c>
      <c r="CM53" s="15">
        <f t="shared" ref="CM53:CT53" si="331">CM37*CM65</f>
        <v>269.60661705356603</v>
      </c>
      <c r="CN53" s="15">
        <f t="shared" si="331"/>
        <v>188.49829952561757</v>
      </c>
      <c r="CO53" s="15">
        <f t="shared" si="331"/>
        <v>186.68613375104232</v>
      </c>
      <c r="CP53" s="15">
        <f t="shared" si="331"/>
        <v>198.20706195637456</v>
      </c>
      <c r="CQ53" s="15">
        <f t="shared" si="331"/>
        <v>193.05552795136612</v>
      </c>
      <c r="CR53" s="15">
        <f t="shared" si="331"/>
        <v>205.70653857599916</v>
      </c>
      <c r="CS53" s="15">
        <f t="shared" si="331"/>
        <v>217.18357312890203</v>
      </c>
      <c r="CT53" s="96">
        <f t="shared" si="331"/>
        <v>212.83961894375832</v>
      </c>
    </row>
    <row r="54" spans="1:98" x14ac:dyDescent="0.25">
      <c r="A54" s="4" t="s">
        <v>163</v>
      </c>
      <c r="B54" t="s">
        <v>8</v>
      </c>
      <c r="C54">
        <v>30</v>
      </c>
      <c r="D54">
        <v>30</v>
      </c>
      <c r="E54">
        <v>66</v>
      </c>
      <c r="F54">
        <v>62</v>
      </c>
      <c r="G54">
        <v>85</v>
      </c>
      <c r="H54">
        <v>73</v>
      </c>
      <c r="I54">
        <v>61</v>
      </c>
      <c r="J54">
        <v>57</v>
      </c>
      <c r="K54">
        <v>123</v>
      </c>
      <c r="L54">
        <v>93</v>
      </c>
      <c r="M54">
        <v>108</v>
      </c>
      <c r="N54" s="36">
        <v>108</v>
      </c>
      <c r="O54" s="583">
        <v>88</v>
      </c>
      <c r="P54" s="584">
        <v>86</v>
      </c>
      <c r="Q54" s="585">
        <v>172</v>
      </c>
      <c r="R54" s="586">
        <v>108</v>
      </c>
      <c r="S54" s="587">
        <v>83</v>
      </c>
      <c r="T54" s="588">
        <v>64</v>
      </c>
      <c r="U54" s="589">
        <v>52</v>
      </c>
      <c r="V54" s="590">
        <v>75</v>
      </c>
      <c r="W54" s="591">
        <v>98</v>
      </c>
      <c r="X54" s="592">
        <v>115</v>
      </c>
      <c r="Y54" s="593">
        <v>108</v>
      </c>
      <c r="Z54" s="594">
        <v>230</v>
      </c>
      <c r="AA54" s="1615">
        <v>105</v>
      </c>
      <c r="AB54" s="1616">
        <v>168</v>
      </c>
      <c r="AC54" s="1617">
        <v>214</v>
      </c>
      <c r="AD54" s="1618">
        <v>130</v>
      </c>
      <c r="AE54" s="1619">
        <v>70</v>
      </c>
      <c r="AF54" s="1620">
        <v>68</v>
      </c>
      <c r="AG54" s="1621">
        <v>65</v>
      </c>
      <c r="AH54" s="15">
        <f t="shared" ref="AH54:CL54" si="332">AH38*AH66</f>
        <v>173.01272227314325</v>
      </c>
      <c r="AI54" s="15">
        <f t="shared" si="332"/>
        <v>224.93158249312472</v>
      </c>
      <c r="AJ54" s="15">
        <f t="shared" si="332"/>
        <v>237.01455946654357</v>
      </c>
      <c r="AK54" s="15">
        <f t="shared" si="332"/>
        <v>258.90835420498058</v>
      </c>
      <c r="AL54" s="96">
        <f t="shared" si="332"/>
        <v>246.39621866727779</v>
      </c>
      <c r="AM54" s="15">
        <f t="shared" si="332"/>
        <v>198.14041231227003</v>
      </c>
      <c r="AN54" s="15">
        <f t="shared" si="332"/>
        <v>205.46762670573</v>
      </c>
      <c r="AO54" s="15">
        <f t="shared" si="332"/>
        <v>425.83596168606169</v>
      </c>
      <c r="AP54" s="15">
        <f t="shared" si="332"/>
        <v>218.4600694719858</v>
      </c>
      <c r="AQ54" s="15">
        <f t="shared" si="332"/>
        <v>111.78495611575579</v>
      </c>
      <c r="AR54" s="15">
        <f t="shared" si="332"/>
        <v>147.16749238180509</v>
      </c>
      <c r="AS54" s="15">
        <f t="shared" si="332"/>
        <v>200.3264897170514</v>
      </c>
      <c r="AT54" s="15">
        <f t="shared" si="332"/>
        <v>259.28846137329032</v>
      </c>
      <c r="AU54" s="15">
        <f t="shared" si="332"/>
        <v>268.84130328545893</v>
      </c>
      <c r="AV54" s="15">
        <f t="shared" si="332"/>
        <v>269.29973627404644</v>
      </c>
      <c r="AW54" s="15">
        <f t="shared" si="332"/>
        <v>277.75980856317602</v>
      </c>
      <c r="AX54" s="96">
        <f t="shared" si="332"/>
        <v>288.02455905569411</v>
      </c>
      <c r="AY54" s="15">
        <f t="shared" si="332"/>
        <v>230.99189322709378</v>
      </c>
      <c r="AZ54" s="15">
        <f t="shared" si="332"/>
        <v>236.24445032961077</v>
      </c>
      <c r="BA54" s="15">
        <f t="shared" si="332"/>
        <v>505.60920635623114</v>
      </c>
      <c r="BB54" s="15">
        <f t="shared" si="332"/>
        <v>260.5252170671979</v>
      </c>
      <c r="BC54" s="15">
        <f t="shared" si="332"/>
        <v>132.15636717589035</v>
      </c>
      <c r="BD54" s="15">
        <f t="shared" si="332"/>
        <v>191.93500808908934</v>
      </c>
      <c r="BE54" s="15">
        <f t="shared" si="332"/>
        <v>281.44675752327265</v>
      </c>
      <c r="BF54" s="15">
        <f t="shared" si="332"/>
        <v>357.58861108289648</v>
      </c>
      <c r="BG54" s="15">
        <f t="shared" si="332"/>
        <v>366.22216479557164</v>
      </c>
      <c r="BH54" s="15">
        <f t="shared" si="332"/>
        <v>373.17802328739992</v>
      </c>
      <c r="BI54" s="15">
        <f t="shared" si="332"/>
        <v>382.14028968982672</v>
      </c>
      <c r="BJ54" s="96">
        <f t="shared" si="332"/>
        <v>393.23683909331629</v>
      </c>
      <c r="BK54" s="15">
        <f t="shared" si="332"/>
        <v>306.10450020895485</v>
      </c>
      <c r="BL54" s="15">
        <f t="shared" si="332"/>
        <v>311.60555045583254</v>
      </c>
      <c r="BM54" s="15">
        <f t="shared" si="332"/>
        <v>662.81997935638367</v>
      </c>
      <c r="BN54" s="15">
        <f t="shared" si="332"/>
        <v>324.65078051888526</v>
      </c>
      <c r="BO54" s="15">
        <f t="shared" si="332"/>
        <v>161.84992457459077</v>
      </c>
      <c r="BP54" s="15">
        <f t="shared" si="332"/>
        <v>224.82793485337208</v>
      </c>
      <c r="BQ54" s="15">
        <f t="shared" si="332"/>
        <v>330.01973856080991</v>
      </c>
      <c r="BR54" s="15">
        <f t="shared" si="332"/>
        <v>416.84434909382838</v>
      </c>
      <c r="BS54" s="15">
        <f t="shared" si="332"/>
        <v>424.75301837314566</v>
      </c>
      <c r="BT54" s="15">
        <f t="shared" si="332"/>
        <v>429.38483495697324</v>
      </c>
      <c r="BU54" s="15">
        <f t="shared" si="332"/>
        <v>436.50844019168113</v>
      </c>
      <c r="BV54" s="96">
        <f t="shared" si="332"/>
        <v>446.27646711884387</v>
      </c>
      <c r="BW54" s="15">
        <f t="shared" si="332"/>
        <v>341.14176788739309</v>
      </c>
      <c r="BX54" s="15">
        <f t="shared" si="332"/>
        <v>344.67156003625149</v>
      </c>
      <c r="BY54" s="15">
        <f t="shared" si="332"/>
        <v>728.1992910935993</v>
      </c>
      <c r="BZ54" s="15">
        <f t="shared" si="332"/>
        <v>357.64504959107472</v>
      </c>
      <c r="CA54" s="15">
        <f t="shared" si="332"/>
        <v>179.36577151428597</v>
      </c>
      <c r="CB54" s="15">
        <f t="shared" si="332"/>
        <v>253.04898624395142</v>
      </c>
      <c r="CC54" s="15">
        <f t="shared" si="332"/>
        <v>374.24338298515198</v>
      </c>
      <c r="CD54" s="15">
        <f t="shared" si="332"/>
        <v>483.87141091451559</v>
      </c>
      <c r="CE54" s="15">
        <f t="shared" si="332"/>
        <v>494.88678900635682</v>
      </c>
      <c r="CF54" s="15">
        <f t="shared" si="332"/>
        <v>502.47255899614657</v>
      </c>
      <c r="CG54" s="15">
        <f t="shared" si="332"/>
        <v>517.63748854681512</v>
      </c>
      <c r="CH54" s="96">
        <f t="shared" si="332"/>
        <v>530.66123680475323</v>
      </c>
      <c r="CI54" s="15">
        <f t="shared" si="332"/>
        <v>395.666916103387</v>
      </c>
      <c r="CJ54" s="15">
        <f t="shared" si="332"/>
        <v>401.27495863633101</v>
      </c>
      <c r="CK54" s="15">
        <f t="shared" si="332"/>
        <v>850.25704912888295</v>
      </c>
      <c r="CL54" s="15">
        <f t="shared" si="332"/>
        <v>416.93952452578708</v>
      </c>
      <c r="CM54" s="15">
        <f t="shared" ref="CM54:CT54" si="333">CM38*CM66</f>
        <v>208.6676256352834</v>
      </c>
      <c r="CN54" s="15">
        <f t="shared" si="333"/>
        <v>293.61734538761891</v>
      </c>
      <c r="CO54" s="15">
        <f t="shared" si="333"/>
        <v>433.94922660995297</v>
      </c>
      <c r="CP54" s="15">
        <f t="shared" si="333"/>
        <v>560.73296432637528</v>
      </c>
      <c r="CQ54" s="15">
        <f t="shared" si="333"/>
        <v>572.93774910813931</v>
      </c>
      <c r="CR54" s="15">
        <f t="shared" si="333"/>
        <v>592.90984880436281</v>
      </c>
      <c r="CS54" s="15">
        <f t="shared" si="333"/>
        <v>610.39953119846803</v>
      </c>
      <c r="CT54" s="96">
        <f t="shared" si="333"/>
        <v>625.38105214777181</v>
      </c>
    </row>
    <row r="55" spans="1:98" x14ac:dyDescent="0.25">
      <c r="A55" s="4" t="s">
        <v>164</v>
      </c>
      <c r="B55" t="s">
        <v>1</v>
      </c>
      <c r="C55">
        <v>32</v>
      </c>
      <c r="D55">
        <v>27</v>
      </c>
      <c r="E55">
        <v>42</v>
      </c>
      <c r="F55">
        <v>52</v>
      </c>
      <c r="G55">
        <v>67</v>
      </c>
      <c r="H55">
        <v>59</v>
      </c>
      <c r="I55">
        <v>60</v>
      </c>
      <c r="J55">
        <v>51</v>
      </c>
      <c r="K55">
        <v>112</v>
      </c>
      <c r="L55">
        <v>93</v>
      </c>
      <c r="M55">
        <v>93</v>
      </c>
      <c r="N55" s="36">
        <v>110</v>
      </c>
      <c r="O55" s="595">
        <v>54</v>
      </c>
      <c r="P55" s="596">
        <v>66</v>
      </c>
      <c r="Q55" s="597">
        <v>108</v>
      </c>
      <c r="R55" s="598">
        <v>107</v>
      </c>
      <c r="S55" s="599">
        <v>117</v>
      </c>
      <c r="T55" s="600">
        <v>142</v>
      </c>
      <c r="U55" s="601">
        <v>86</v>
      </c>
      <c r="V55" s="602">
        <v>63</v>
      </c>
      <c r="W55" s="603">
        <v>77</v>
      </c>
      <c r="X55" s="604">
        <v>47</v>
      </c>
      <c r="Y55" s="605">
        <v>63</v>
      </c>
      <c r="Z55" s="606">
        <v>136</v>
      </c>
      <c r="AA55" s="1622">
        <v>45</v>
      </c>
      <c r="AB55" s="1623">
        <v>73</v>
      </c>
      <c r="AC55" s="1624">
        <v>111</v>
      </c>
      <c r="AD55" s="1625">
        <v>94</v>
      </c>
      <c r="AE55" s="1626">
        <v>65</v>
      </c>
      <c r="AF55" s="1627">
        <v>62</v>
      </c>
      <c r="AG55" s="1628">
        <v>56</v>
      </c>
      <c r="AH55" s="15">
        <f t="shared" ref="AH55:CL55" si="334">AH39*AH67</f>
        <v>133.80604750593824</v>
      </c>
      <c r="AI55" s="15">
        <f t="shared" si="334"/>
        <v>134.68615334916865</v>
      </c>
      <c r="AJ55" s="15">
        <f t="shared" si="334"/>
        <v>129.08472367315917</v>
      </c>
      <c r="AK55" s="15">
        <f t="shared" si="334"/>
        <v>120.82475405801429</v>
      </c>
      <c r="AL55" s="96">
        <f t="shared" si="334"/>
        <v>138.31292259316001</v>
      </c>
      <c r="AM55" s="15">
        <f t="shared" si="334"/>
        <v>217.56090000000003</v>
      </c>
      <c r="AN55" s="15">
        <f t="shared" si="334"/>
        <v>226.33868059499997</v>
      </c>
      <c r="AO55" s="15">
        <f t="shared" si="334"/>
        <v>388.29931426521398</v>
      </c>
      <c r="AP55" s="15">
        <f t="shared" si="334"/>
        <v>307.88664521714963</v>
      </c>
      <c r="AQ55" s="15">
        <f t="shared" si="334"/>
        <v>209.19309266768246</v>
      </c>
      <c r="AR55" s="15">
        <f t="shared" si="334"/>
        <v>182.96516058557808</v>
      </c>
      <c r="AS55" s="15">
        <f t="shared" si="334"/>
        <v>145.98777143521542</v>
      </c>
      <c r="AT55" s="15">
        <f t="shared" si="334"/>
        <v>126.46861680436758</v>
      </c>
      <c r="AU55" s="15">
        <f t="shared" si="334"/>
        <v>134.37778404262824</v>
      </c>
      <c r="AV55" s="15">
        <f t="shared" si="334"/>
        <v>138.96758554120805</v>
      </c>
      <c r="AW55" s="15">
        <f t="shared" si="334"/>
        <v>147.56789606727557</v>
      </c>
      <c r="AX55" s="96">
        <f t="shared" si="334"/>
        <v>155.27115541282478</v>
      </c>
      <c r="AY55" s="15">
        <f t="shared" si="334"/>
        <v>243.46784213052774</v>
      </c>
      <c r="AZ55" s="15">
        <f t="shared" si="334"/>
        <v>270.39163157696424</v>
      </c>
      <c r="BA55" s="15">
        <f t="shared" si="334"/>
        <v>480.65863540226758</v>
      </c>
      <c r="BB55" s="15">
        <f t="shared" si="334"/>
        <v>375.22745987131702</v>
      </c>
      <c r="BC55" s="15">
        <f t="shared" si="334"/>
        <v>244.36852878744378</v>
      </c>
      <c r="BD55" s="15">
        <f t="shared" si="334"/>
        <v>218.17196132445585</v>
      </c>
      <c r="BE55" s="15">
        <f t="shared" si="334"/>
        <v>175.2688603590305</v>
      </c>
      <c r="BF55" s="15">
        <f t="shared" si="334"/>
        <v>151.07237897361233</v>
      </c>
      <c r="BG55" s="15">
        <f t="shared" si="334"/>
        <v>165.89577076538862</v>
      </c>
      <c r="BH55" s="15">
        <f t="shared" si="334"/>
        <v>182.144572504677</v>
      </c>
      <c r="BI55" s="15">
        <f t="shared" si="334"/>
        <v>195.43512170172428</v>
      </c>
      <c r="BJ55" s="96">
        <f t="shared" si="334"/>
        <v>209.22689102419983</v>
      </c>
      <c r="BK55" s="15">
        <f t="shared" si="334"/>
        <v>322.4124101751363</v>
      </c>
      <c r="BL55" s="15">
        <f t="shared" si="334"/>
        <v>354.60094587536827</v>
      </c>
      <c r="BM55" s="15">
        <f t="shared" si="334"/>
        <v>625.25707243705097</v>
      </c>
      <c r="BN55" s="15">
        <f t="shared" si="334"/>
        <v>495.74693139405838</v>
      </c>
      <c r="BO55" s="15">
        <f t="shared" si="334"/>
        <v>321.4229472153732</v>
      </c>
      <c r="BP55" s="15">
        <f t="shared" si="334"/>
        <v>285.45385186631415</v>
      </c>
      <c r="BQ55" s="15">
        <f t="shared" si="334"/>
        <v>227.03288079028434</v>
      </c>
      <c r="BR55" s="15">
        <f t="shared" si="334"/>
        <v>194.80148741446669</v>
      </c>
      <c r="BS55" s="15">
        <f t="shared" si="334"/>
        <v>208.36965679484612</v>
      </c>
      <c r="BT55" s="15">
        <f t="shared" si="334"/>
        <v>219.45971173376327</v>
      </c>
      <c r="BU55" s="15">
        <f t="shared" si="334"/>
        <v>231.30960520137799</v>
      </c>
      <c r="BV55" s="96">
        <f t="shared" si="334"/>
        <v>244.05247023309042</v>
      </c>
      <c r="BW55" s="15">
        <f t="shared" si="334"/>
        <v>369.83581461059549</v>
      </c>
      <c r="BX55" s="15">
        <f t="shared" si="334"/>
        <v>404.42156095199664</v>
      </c>
      <c r="BY55" s="15">
        <f t="shared" si="334"/>
        <v>708.80237417888713</v>
      </c>
      <c r="BZ55" s="15">
        <f t="shared" si="334"/>
        <v>557.50555702373049</v>
      </c>
      <c r="CA55" s="15">
        <f t="shared" si="334"/>
        <v>358.78581698307414</v>
      </c>
      <c r="CB55" s="15">
        <f t="shared" si="334"/>
        <v>316.47202673369702</v>
      </c>
      <c r="CC55" s="15">
        <f t="shared" si="334"/>
        <v>251.456775534337</v>
      </c>
      <c r="CD55" s="15">
        <f t="shared" si="334"/>
        <v>219.92479630627693</v>
      </c>
      <c r="CE55" s="15">
        <f t="shared" si="334"/>
        <v>236.10118783435118</v>
      </c>
      <c r="CF55" s="15">
        <f t="shared" si="334"/>
        <v>250.99159714545823</v>
      </c>
      <c r="CG55" s="15">
        <f t="shared" si="334"/>
        <v>269.25085050700881</v>
      </c>
      <c r="CH55" s="96">
        <f t="shared" si="334"/>
        <v>285.9392852654189</v>
      </c>
      <c r="CI55" s="15">
        <f t="shared" si="334"/>
        <v>422.50526105721832</v>
      </c>
      <c r="CJ55" s="15">
        <f t="shared" si="334"/>
        <v>463.38162798263329</v>
      </c>
      <c r="CK55" s="15">
        <f t="shared" si="334"/>
        <v>814.78233336920243</v>
      </c>
      <c r="CL55" s="15">
        <f t="shared" si="334"/>
        <v>643.69753124832687</v>
      </c>
      <c r="CM55" s="15">
        <f t="shared" ref="CM55:CT55" si="335">CM39*CM67</f>
        <v>415.78589475993004</v>
      </c>
      <c r="CN55" s="15">
        <f t="shared" si="335"/>
        <v>367.84328709641755</v>
      </c>
      <c r="CO55" s="15">
        <f t="shared" si="335"/>
        <v>292.4448541450426</v>
      </c>
      <c r="CP55" s="15">
        <f t="shared" si="335"/>
        <v>255.96878303170661</v>
      </c>
      <c r="CQ55" s="15">
        <f t="shared" si="335"/>
        <v>274.88051065666758</v>
      </c>
      <c r="CR55" s="15">
        <f t="shared" si="335"/>
        <v>297.46996146565863</v>
      </c>
      <c r="CS55" s="15">
        <f t="shared" si="335"/>
        <v>318.5843963301362</v>
      </c>
      <c r="CT55" s="96">
        <f t="shared" si="335"/>
        <v>337.87707701716857</v>
      </c>
    </row>
    <row r="56" spans="1:98" x14ac:dyDescent="0.25">
      <c r="A56" s="4" t="s">
        <v>165</v>
      </c>
      <c r="B56" t="s">
        <v>2</v>
      </c>
      <c r="C56">
        <v>2</v>
      </c>
      <c r="D56">
        <v>6</v>
      </c>
      <c r="E56">
        <v>4</v>
      </c>
      <c r="F56">
        <v>3</v>
      </c>
      <c r="G56">
        <v>15</v>
      </c>
      <c r="H56">
        <v>13</v>
      </c>
      <c r="I56">
        <v>20</v>
      </c>
      <c r="J56">
        <v>22</v>
      </c>
      <c r="K56">
        <v>52</v>
      </c>
      <c r="L56">
        <v>26</v>
      </c>
      <c r="M56">
        <v>54</v>
      </c>
      <c r="N56" s="36">
        <v>50</v>
      </c>
      <c r="O56" s="607">
        <v>30</v>
      </c>
      <c r="P56" s="608">
        <v>24</v>
      </c>
      <c r="Q56" s="609">
        <v>49</v>
      </c>
      <c r="R56" s="610">
        <v>31</v>
      </c>
      <c r="S56" s="611">
        <v>52</v>
      </c>
      <c r="T56" s="612">
        <v>69</v>
      </c>
      <c r="U56" s="613">
        <v>53</v>
      </c>
      <c r="V56" s="614">
        <v>83</v>
      </c>
      <c r="W56" s="615">
        <v>78</v>
      </c>
      <c r="X56" s="616">
        <v>91</v>
      </c>
      <c r="Y56" s="617">
        <v>80</v>
      </c>
      <c r="Z56" s="618">
        <v>120</v>
      </c>
      <c r="AA56" s="1629">
        <v>55</v>
      </c>
      <c r="AB56" s="1630">
        <v>71</v>
      </c>
      <c r="AC56" s="1631">
        <v>67</v>
      </c>
      <c r="AD56" s="1632">
        <v>73</v>
      </c>
      <c r="AE56" s="1633">
        <v>61</v>
      </c>
      <c r="AF56" s="1634">
        <v>54</v>
      </c>
      <c r="AG56" s="1635">
        <v>51</v>
      </c>
      <c r="AH56" s="15">
        <f t="shared" ref="AH56:CL56" si="336">AH40*AH68</f>
        <v>135.54041723800194</v>
      </c>
      <c r="AI56" s="15">
        <f t="shared" si="336"/>
        <v>165.96567405484817</v>
      </c>
      <c r="AJ56" s="15">
        <f t="shared" si="336"/>
        <v>186.28639276660135</v>
      </c>
      <c r="AK56" s="15">
        <f t="shared" si="336"/>
        <v>209.83499581431829</v>
      </c>
      <c r="AL56" s="96">
        <f t="shared" si="336"/>
        <v>233.28470243863106</v>
      </c>
      <c r="AM56" s="15">
        <f t="shared" si="336"/>
        <v>173.8998</v>
      </c>
      <c r="AN56" s="15">
        <f t="shared" si="336"/>
        <v>173.47140000000002</v>
      </c>
      <c r="AO56" s="15">
        <f t="shared" si="336"/>
        <v>258.74712053571358</v>
      </c>
      <c r="AP56" s="15">
        <f t="shared" si="336"/>
        <v>279.60684615384588</v>
      </c>
      <c r="AQ56" s="15">
        <f t="shared" si="336"/>
        <v>220.2074494773513</v>
      </c>
      <c r="AR56" s="15">
        <f t="shared" si="336"/>
        <v>197.78083863885874</v>
      </c>
      <c r="AS56" s="15">
        <f t="shared" si="336"/>
        <v>157.85973555337904</v>
      </c>
      <c r="AT56" s="15">
        <f t="shared" si="336"/>
        <v>177.29890999107442</v>
      </c>
      <c r="AU56" s="15">
        <f t="shared" si="336"/>
        <v>190.91144238063717</v>
      </c>
      <c r="AV56" s="15">
        <f t="shared" si="336"/>
        <v>192.09710153469197</v>
      </c>
      <c r="AW56" s="15">
        <f t="shared" si="336"/>
        <v>205.14028715274898</v>
      </c>
      <c r="AX56" s="96">
        <f t="shared" si="336"/>
        <v>225.28549260917356</v>
      </c>
      <c r="AY56" s="15">
        <f t="shared" si="336"/>
        <v>186.15071671380343</v>
      </c>
      <c r="AZ56" s="15">
        <f t="shared" si="336"/>
        <v>170.90618057102563</v>
      </c>
      <c r="BA56" s="15">
        <f t="shared" si="336"/>
        <v>276.66547471545425</v>
      </c>
      <c r="BB56" s="15">
        <f t="shared" si="336"/>
        <v>306.16600543037907</v>
      </c>
      <c r="BC56" s="15">
        <f t="shared" si="336"/>
        <v>263.60158628713873</v>
      </c>
      <c r="BD56" s="15">
        <f t="shared" si="336"/>
        <v>225.18421415939088</v>
      </c>
      <c r="BE56" s="15">
        <f t="shared" si="336"/>
        <v>182.32003237121916</v>
      </c>
      <c r="BF56" s="15">
        <f t="shared" si="336"/>
        <v>210.05828273829036</v>
      </c>
      <c r="BG56" s="15">
        <f t="shared" si="336"/>
        <v>239.62511681778449</v>
      </c>
      <c r="BH56" s="15">
        <f t="shared" si="336"/>
        <v>238.21224854146331</v>
      </c>
      <c r="BI56" s="15">
        <f t="shared" si="336"/>
        <v>249.88462708540104</v>
      </c>
      <c r="BJ56" s="96">
        <f t="shared" si="336"/>
        <v>257.4449524886054</v>
      </c>
      <c r="BK56" s="15">
        <f t="shared" si="336"/>
        <v>213.0896266293818</v>
      </c>
      <c r="BL56" s="15">
        <f t="shared" si="336"/>
        <v>197.02746736158176</v>
      </c>
      <c r="BM56" s="15">
        <f t="shared" si="336"/>
        <v>320.42424843999737</v>
      </c>
      <c r="BN56" s="15">
        <f t="shared" si="336"/>
        <v>371.59458683504363</v>
      </c>
      <c r="BO56" s="15">
        <f t="shared" si="336"/>
        <v>323.87119836255641</v>
      </c>
      <c r="BP56" s="15">
        <f t="shared" si="336"/>
        <v>279.3761376323074</v>
      </c>
      <c r="BQ56" s="15">
        <f t="shared" si="336"/>
        <v>241.71564512015078</v>
      </c>
      <c r="BR56" s="15">
        <f t="shared" si="336"/>
        <v>277.22733867827145</v>
      </c>
      <c r="BS56" s="15">
        <f t="shared" si="336"/>
        <v>314.79816775113238</v>
      </c>
      <c r="BT56" s="15">
        <f t="shared" si="336"/>
        <v>320.19767997998872</v>
      </c>
      <c r="BU56" s="15">
        <f t="shared" si="336"/>
        <v>329.34884203643406</v>
      </c>
      <c r="BV56" s="96">
        <f t="shared" si="336"/>
        <v>339.15013108321511</v>
      </c>
      <c r="BW56" s="15">
        <f t="shared" si="336"/>
        <v>278.80823947510919</v>
      </c>
      <c r="BX56" s="15">
        <f t="shared" si="336"/>
        <v>251.89521932164891</v>
      </c>
      <c r="BY56" s="15">
        <f t="shared" si="336"/>
        <v>403.62167586453626</v>
      </c>
      <c r="BZ56" s="15">
        <f t="shared" si="336"/>
        <v>461.49069295840866</v>
      </c>
      <c r="CA56" s="15">
        <f t="shared" si="336"/>
        <v>386.36823088249525</v>
      </c>
      <c r="CB56" s="15">
        <f t="shared" si="336"/>
        <v>327.69919378245157</v>
      </c>
      <c r="CC56" s="15">
        <f t="shared" si="336"/>
        <v>278.32486324742632</v>
      </c>
      <c r="CD56" s="15">
        <f t="shared" si="336"/>
        <v>323.87407249858478</v>
      </c>
      <c r="CE56" s="15">
        <f t="shared" si="336"/>
        <v>366.01715035800788</v>
      </c>
      <c r="CF56" s="15">
        <f t="shared" si="336"/>
        <v>369.36160272611573</v>
      </c>
      <c r="CG56" s="15">
        <f t="shared" si="336"/>
        <v>381.05982292898523</v>
      </c>
      <c r="CH56" s="96">
        <f t="shared" si="336"/>
        <v>389.77715179841641</v>
      </c>
      <c r="CI56" s="15">
        <f t="shared" si="336"/>
        <v>309.93871471042951</v>
      </c>
      <c r="CJ56" s="15">
        <f t="shared" si="336"/>
        <v>279.58204874126056</v>
      </c>
      <c r="CK56" s="15">
        <f t="shared" si="336"/>
        <v>448.28587428207067</v>
      </c>
      <c r="CL56" s="15">
        <f t="shared" si="336"/>
        <v>514.38639045375157</v>
      </c>
      <c r="CM56" s="15">
        <f t="shared" ref="CM56:CT56" si="337">CM40*CM68</f>
        <v>433.44997924116808</v>
      </c>
      <c r="CN56" s="15">
        <f t="shared" si="337"/>
        <v>370.08891397790461</v>
      </c>
      <c r="CO56" s="15">
        <f t="shared" si="337"/>
        <v>317.26889571281953</v>
      </c>
      <c r="CP56" s="15">
        <f t="shared" si="337"/>
        <v>370.20876728280427</v>
      </c>
      <c r="CQ56" s="15">
        <f t="shared" si="337"/>
        <v>419.22208559624448</v>
      </c>
      <c r="CR56" s="15">
        <f t="shared" si="337"/>
        <v>433.8711212774943</v>
      </c>
      <c r="CS56" s="15">
        <f t="shared" si="337"/>
        <v>448.97325206968821</v>
      </c>
      <c r="CT56" s="96">
        <f t="shared" si="337"/>
        <v>460.57827322460645</v>
      </c>
    </row>
    <row r="57" spans="1:98" x14ac:dyDescent="0.25">
      <c r="A57" s="4" t="s">
        <v>166</v>
      </c>
      <c r="B57" s="1377" t="s">
        <v>150</v>
      </c>
      <c r="C57" s="1377"/>
      <c r="D57" s="1377"/>
      <c r="E57" s="1377"/>
      <c r="F57" s="1377"/>
      <c r="G57" s="1377"/>
      <c r="H57" s="1377"/>
      <c r="I57" s="1377"/>
      <c r="J57" s="1377"/>
      <c r="K57" s="1377"/>
      <c r="L57" s="1377"/>
      <c r="M57" s="1377"/>
      <c r="O57" s="871"/>
      <c r="P57" s="871"/>
      <c r="Q57" s="871"/>
      <c r="R57" s="871"/>
      <c r="S57" s="871"/>
      <c r="T57" s="871"/>
      <c r="U57" s="871"/>
      <c r="V57" s="871"/>
      <c r="W57" s="871"/>
      <c r="X57" s="871"/>
      <c r="Y57" s="871"/>
      <c r="Z57" s="871"/>
      <c r="AA57" s="871"/>
      <c r="AB57" s="1636">
        <v>67</v>
      </c>
      <c r="AC57" s="1637">
        <v>45</v>
      </c>
      <c r="AD57" s="1638">
        <v>115</v>
      </c>
      <c r="AE57" s="1639">
        <v>44</v>
      </c>
      <c r="AF57" s="1640">
        <v>42</v>
      </c>
      <c r="AG57" s="1641">
        <v>32</v>
      </c>
      <c r="AH57" s="15"/>
      <c r="AI57" s="15"/>
      <c r="AJ57" s="15"/>
      <c r="AK57" s="15"/>
      <c r="AL57" s="96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96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96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96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96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96"/>
    </row>
    <row r="58" spans="1:98" s="5" customFormat="1" x14ac:dyDescent="0.25">
      <c r="B58" s="1" t="s">
        <v>3</v>
      </c>
      <c r="C58" s="9">
        <f>SUM(C51:C56)</f>
        <v>251</v>
      </c>
      <c r="D58" s="9">
        <f t="shared" ref="D58" si="338">SUM(D51:D56)</f>
        <v>233</v>
      </c>
      <c r="E58" s="9">
        <f t="shared" ref="E58" si="339">SUM(E51:E56)</f>
        <v>325</v>
      </c>
      <c r="F58" s="9">
        <f t="shared" ref="F58" si="340">SUM(F51:F56)</f>
        <v>333</v>
      </c>
      <c r="G58" s="9">
        <f t="shared" ref="G58" si="341">SUM(G51:G56)</f>
        <v>399</v>
      </c>
      <c r="H58" s="9">
        <f t="shared" ref="H58" si="342">SUM(H51:H56)</f>
        <v>440</v>
      </c>
      <c r="I58" s="9">
        <f t="shared" ref="I58" si="343">SUM(I51:I56)</f>
        <v>488</v>
      </c>
      <c r="J58" s="9">
        <f t="shared" ref="J58" si="344">SUM(J51:J56)</f>
        <v>398</v>
      </c>
      <c r="K58" s="9">
        <f t="shared" ref="K58" si="345">SUM(K51:K56)</f>
        <v>748</v>
      </c>
      <c r="L58" s="9">
        <f t="shared" ref="L58" si="346">SUM(L51:L56)</f>
        <v>617</v>
      </c>
      <c r="M58" s="9">
        <f t="shared" ref="M58" si="347">SUM(M51:M56)</f>
        <v>743</v>
      </c>
      <c r="N58" s="98">
        <f t="shared" ref="N58" si="348">SUM(N51:N56)</f>
        <v>793</v>
      </c>
      <c r="O58" s="9">
        <f>SUM(O51:O56)</f>
        <v>382</v>
      </c>
      <c r="P58" s="9">
        <f t="shared" ref="P58" si="349">SUM(P51:P56)</f>
        <v>379</v>
      </c>
      <c r="Q58" s="9">
        <f>SUM(Q51:Q56)</f>
        <v>637</v>
      </c>
      <c r="R58" s="9">
        <f t="shared" ref="R58" si="350">SUM(R51:R56)</f>
        <v>540</v>
      </c>
      <c r="S58" s="9">
        <f t="shared" ref="S58" si="351">SUM(S51:S56)</f>
        <v>650</v>
      </c>
      <c r="T58" s="9">
        <f t="shared" ref="T58" si="352">SUM(T51:T56)</f>
        <v>1050</v>
      </c>
      <c r="U58" s="146">
        <f t="shared" ref="U58" si="353">SUM(U51:U56)</f>
        <v>816</v>
      </c>
      <c r="V58" s="146">
        <f t="shared" ref="V58" si="354">SUM(V51:V56)</f>
        <v>944</v>
      </c>
      <c r="W58" s="146">
        <f t="shared" ref="W58" si="355">SUM(W51:W56)</f>
        <v>1190</v>
      </c>
      <c r="X58" s="146">
        <f t="shared" ref="X58" si="356">SUM(X51:X56)</f>
        <v>979</v>
      </c>
      <c r="Y58" s="146">
        <f t="shared" ref="Y58" si="357">SUM(Y51:Y56)</f>
        <v>954</v>
      </c>
      <c r="Z58" s="147">
        <f t="shared" ref="Z58:CK58" si="358">SUM(Z51:Z56)</f>
        <v>1685</v>
      </c>
      <c r="AA58" s="16">
        <f t="shared" si="358"/>
        <v>635</v>
      </c>
      <c r="AB58" s="16">
        <f t="shared" si="358"/>
        <v>885</v>
      </c>
      <c r="AC58" s="16">
        <f t="shared" si="358"/>
        <v>1213</v>
      </c>
      <c r="AD58" s="16">
        <f t="shared" si="358"/>
        <v>941</v>
      </c>
      <c r="AE58" s="16">
        <f t="shared" si="358"/>
        <v>762</v>
      </c>
      <c r="AF58" s="16">
        <f t="shared" si="358"/>
        <v>1134</v>
      </c>
      <c r="AG58" s="16">
        <f t="shared" si="358"/>
        <v>827</v>
      </c>
      <c r="AH58" s="16">
        <f t="shared" si="358"/>
        <v>1023.3376979096486</v>
      </c>
      <c r="AI58" s="16">
        <f t="shared" si="358"/>
        <v>1135.5595943613494</v>
      </c>
      <c r="AJ58" s="16">
        <f t="shared" si="358"/>
        <v>1128.6858898893279</v>
      </c>
      <c r="AK58" s="16">
        <f t="shared" si="358"/>
        <v>1200.9304656042696</v>
      </c>
      <c r="AL58" s="97">
        <f t="shared" si="358"/>
        <v>1304.7276800297404</v>
      </c>
      <c r="AM58" s="16">
        <f t="shared" si="358"/>
        <v>931.12727697391938</v>
      </c>
      <c r="AN58" s="16">
        <f t="shared" si="358"/>
        <v>837.7281789744552</v>
      </c>
      <c r="AO58" s="16">
        <f t="shared" si="358"/>
        <v>1870.1503455719246</v>
      </c>
      <c r="AP58" s="16">
        <f t="shared" si="358"/>
        <v>1497.1221759401149</v>
      </c>
      <c r="AQ58" s="16">
        <f t="shared" si="358"/>
        <v>1325.4201749611916</v>
      </c>
      <c r="AR58" s="16">
        <f t="shared" si="358"/>
        <v>1647.8419084526897</v>
      </c>
      <c r="AS58" s="16">
        <f t="shared" si="358"/>
        <v>1129.4691507092134</v>
      </c>
      <c r="AT58" s="16">
        <f t="shared" si="358"/>
        <v>1227.3380869812404</v>
      </c>
      <c r="AU58" s="16">
        <f t="shared" si="358"/>
        <v>1305.0097940628136</v>
      </c>
      <c r="AV58" s="16">
        <f t="shared" si="358"/>
        <v>1272.4601762335119</v>
      </c>
      <c r="AW58" s="16">
        <f t="shared" si="358"/>
        <v>1345.5297621878524</v>
      </c>
      <c r="AX58" s="97">
        <f t="shared" si="358"/>
        <v>1434.7179408183281</v>
      </c>
      <c r="AY58" s="16">
        <f t="shared" si="358"/>
        <v>1043.5428256821488</v>
      </c>
      <c r="AZ58" s="16">
        <f t="shared" si="358"/>
        <v>939.71862225226084</v>
      </c>
      <c r="BA58" s="16">
        <f t="shared" si="358"/>
        <v>2316.6338967911574</v>
      </c>
      <c r="BB58" s="16">
        <f t="shared" si="358"/>
        <v>1942.2469652989269</v>
      </c>
      <c r="BC58" s="16">
        <f t="shared" si="358"/>
        <v>1715.8131172112044</v>
      </c>
      <c r="BD58" s="16">
        <f t="shared" si="358"/>
        <v>2113.5562788833595</v>
      </c>
      <c r="BE58" s="16">
        <f t="shared" si="358"/>
        <v>1528.5063685587877</v>
      </c>
      <c r="BF58" s="16">
        <f t="shared" si="358"/>
        <v>1631.3003368209256</v>
      </c>
      <c r="BG58" s="16">
        <f t="shared" si="358"/>
        <v>1720.5979349019467</v>
      </c>
      <c r="BH58" s="16">
        <f t="shared" si="358"/>
        <v>1754.5267599006188</v>
      </c>
      <c r="BI58" s="16">
        <f t="shared" si="358"/>
        <v>1817.1201473896463</v>
      </c>
      <c r="BJ58" s="97">
        <f t="shared" si="358"/>
        <v>1891.1118940132544</v>
      </c>
      <c r="BK58" s="16">
        <f t="shared" si="358"/>
        <v>1319.0038362081605</v>
      </c>
      <c r="BL58" s="16">
        <f t="shared" si="358"/>
        <v>1184.0946377921427</v>
      </c>
      <c r="BM58" s="16">
        <f t="shared" si="358"/>
        <v>2839.555057265251</v>
      </c>
      <c r="BN58" s="16">
        <f t="shared" si="358"/>
        <v>2350.5232019819209</v>
      </c>
      <c r="BO58" s="16">
        <f t="shared" si="358"/>
        <v>2046.3496527213997</v>
      </c>
      <c r="BP58" s="16">
        <f t="shared" si="358"/>
        <v>2484.4410452033162</v>
      </c>
      <c r="BQ58" s="16">
        <f t="shared" si="358"/>
        <v>1818.9779185042644</v>
      </c>
      <c r="BR58" s="16">
        <f t="shared" si="358"/>
        <v>1928.3129741022494</v>
      </c>
      <c r="BS58" s="16">
        <f t="shared" si="358"/>
        <v>2023.9752861977904</v>
      </c>
      <c r="BT58" s="16">
        <f t="shared" si="358"/>
        <v>2047.1504282214091</v>
      </c>
      <c r="BU58" s="16">
        <f t="shared" si="358"/>
        <v>2099.4280780562945</v>
      </c>
      <c r="BV58" s="97">
        <f t="shared" si="358"/>
        <v>2172.9706451003267</v>
      </c>
      <c r="BW58" s="16">
        <f t="shared" si="358"/>
        <v>1515.545731846365</v>
      </c>
      <c r="BX58" s="16">
        <f t="shared" si="358"/>
        <v>1356.6764456105323</v>
      </c>
      <c r="BY58" s="16">
        <f t="shared" si="358"/>
        <v>3226.6797531106395</v>
      </c>
      <c r="BZ58" s="16">
        <f t="shared" si="358"/>
        <v>2692.9264199544978</v>
      </c>
      <c r="CA58" s="16">
        <f t="shared" si="358"/>
        <v>2337.1854578218254</v>
      </c>
      <c r="CB58" s="16">
        <f t="shared" si="358"/>
        <v>2832.2081863908988</v>
      </c>
      <c r="CC58" s="16">
        <f t="shared" si="358"/>
        <v>2076.852581940343</v>
      </c>
      <c r="CD58" s="16">
        <f t="shared" si="358"/>
        <v>2250.401582201644</v>
      </c>
      <c r="CE58" s="16">
        <f t="shared" si="358"/>
        <v>2363.5341522124477</v>
      </c>
      <c r="CF58" s="16">
        <f t="shared" si="358"/>
        <v>2401.0997480038095</v>
      </c>
      <c r="CG58" s="16">
        <f t="shared" si="358"/>
        <v>2492.1947068747822</v>
      </c>
      <c r="CH58" s="97">
        <f t="shared" si="358"/>
        <v>2580.8187443946881</v>
      </c>
      <c r="CI58" s="16">
        <f t="shared" si="358"/>
        <v>1741.0417333195019</v>
      </c>
      <c r="CJ58" s="16">
        <f t="shared" si="358"/>
        <v>1558.0166872118016</v>
      </c>
      <c r="CK58" s="16">
        <f t="shared" si="358"/>
        <v>3721.5263932041189</v>
      </c>
      <c r="CL58" s="16">
        <f t="shared" ref="CL58:CT58" si="359">SUM(CL51:CL56)</f>
        <v>3101.1177729432729</v>
      </c>
      <c r="CM58" s="16">
        <f t="shared" si="359"/>
        <v>2694.3835222843054</v>
      </c>
      <c r="CN58" s="16">
        <f t="shared" si="359"/>
        <v>3270.7604866107422</v>
      </c>
      <c r="CO58" s="16">
        <f t="shared" si="359"/>
        <v>2400.1411459695714</v>
      </c>
      <c r="CP58" s="16">
        <f t="shared" si="359"/>
        <v>2600.20164716217</v>
      </c>
      <c r="CQ58" s="16">
        <f t="shared" si="359"/>
        <v>2730.1267849042497</v>
      </c>
      <c r="CR58" s="16">
        <f t="shared" si="359"/>
        <v>2829.6871097678572</v>
      </c>
      <c r="CS58" s="16">
        <f t="shared" si="359"/>
        <v>2936.8197292471468</v>
      </c>
      <c r="CT58" s="97">
        <f t="shared" si="359"/>
        <v>3041.1256684244781</v>
      </c>
    </row>
    <row r="60" spans="1:98" s="116" customFormat="1" x14ac:dyDescent="0.25">
      <c r="B60" s="63"/>
      <c r="C60" s="63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5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5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5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5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5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5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5"/>
      <c r="CI60" s="114"/>
      <c r="CJ60" s="114"/>
      <c r="CK60" s="114"/>
      <c r="CL60" s="114"/>
      <c r="CM60" s="114"/>
      <c r="CN60" s="114"/>
      <c r="CO60" s="114"/>
      <c r="CP60" s="114"/>
      <c r="CQ60" s="114"/>
      <c r="CR60" s="114"/>
      <c r="CS60" s="114"/>
      <c r="CT60" s="115"/>
    </row>
    <row r="61" spans="1:98" s="104" customFormat="1" x14ac:dyDescent="0.25">
      <c r="B61" s="104" t="s">
        <v>11</v>
      </c>
      <c r="C61" s="104">
        <f t="shared" ref="C61:BN61" si="360">C33</f>
        <v>42005</v>
      </c>
      <c r="D61" s="104">
        <f t="shared" si="360"/>
        <v>42036</v>
      </c>
      <c r="E61" s="104">
        <f t="shared" si="360"/>
        <v>42064</v>
      </c>
      <c r="F61" s="104">
        <f t="shared" si="360"/>
        <v>42095</v>
      </c>
      <c r="G61" s="104">
        <f t="shared" si="360"/>
        <v>42125</v>
      </c>
      <c r="H61" s="104">
        <f t="shared" si="360"/>
        <v>42156</v>
      </c>
      <c r="I61" s="104">
        <f t="shared" si="360"/>
        <v>42186</v>
      </c>
      <c r="J61" s="104">
        <f t="shared" si="360"/>
        <v>42217</v>
      </c>
      <c r="K61" s="104">
        <f t="shared" si="360"/>
        <v>42248</v>
      </c>
      <c r="L61" s="104">
        <f t="shared" si="360"/>
        <v>42278</v>
      </c>
      <c r="M61" s="104">
        <f t="shared" si="360"/>
        <v>42309</v>
      </c>
      <c r="N61" s="105">
        <f t="shared" si="360"/>
        <v>42339</v>
      </c>
      <c r="O61" s="144">
        <f t="shared" si="360"/>
        <v>42370</v>
      </c>
      <c r="P61" s="144">
        <f t="shared" si="360"/>
        <v>42401</v>
      </c>
      <c r="Q61" s="144">
        <f t="shared" si="360"/>
        <v>42430</v>
      </c>
      <c r="R61" s="144">
        <f t="shared" si="360"/>
        <v>42461</v>
      </c>
      <c r="S61" s="144">
        <f t="shared" si="360"/>
        <v>42491</v>
      </c>
      <c r="T61" s="144">
        <f t="shared" si="360"/>
        <v>42522</v>
      </c>
      <c r="U61" s="144">
        <f t="shared" si="360"/>
        <v>42552</v>
      </c>
      <c r="V61" s="144">
        <f t="shared" si="360"/>
        <v>42583</v>
      </c>
      <c r="W61" s="104">
        <f t="shared" si="360"/>
        <v>42614</v>
      </c>
      <c r="X61" s="104">
        <f t="shared" si="360"/>
        <v>42644</v>
      </c>
      <c r="Y61" s="104">
        <f t="shared" si="360"/>
        <v>42675</v>
      </c>
      <c r="Z61" s="105">
        <f t="shared" si="360"/>
        <v>42705</v>
      </c>
      <c r="AA61" s="104">
        <f t="shared" si="360"/>
        <v>42752</v>
      </c>
      <c r="AB61" s="104">
        <f t="shared" si="360"/>
        <v>42783</v>
      </c>
      <c r="AC61" s="104">
        <f t="shared" si="360"/>
        <v>42811</v>
      </c>
      <c r="AD61" s="104">
        <f t="shared" si="360"/>
        <v>42842</v>
      </c>
      <c r="AE61" s="104">
        <f t="shared" si="360"/>
        <v>42872</v>
      </c>
      <c r="AF61" s="104">
        <f t="shared" si="360"/>
        <v>42903</v>
      </c>
      <c r="AG61" s="104">
        <f t="shared" si="360"/>
        <v>42933</v>
      </c>
      <c r="AH61" s="104">
        <f t="shared" si="360"/>
        <v>42964</v>
      </c>
      <c r="AI61" s="104">
        <f t="shared" si="360"/>
        <v>42995</v>
      </c>
      <c r="AJ61" s="104">
        <f t="shared" si="360"/>
        <v>43025</v>
      </c>
      <c r="AK61" s="104">
        <f t="shared" si="360"/>
        <v>43056</v>
      </c>
      <c r="AL61" s="105">
        <f t="shared" si="360"/>
        <v>43086</v>
      </c>
      <c r="AM61" s="104">
        <f t="shared" si="360"/>
        <v>43118</v>
      </c>
      <c r="AN61" s="104">
        <f t="shared" si="360"/>
        <v>43149</v>
      </c>
      <c r="AO61" s="104">
        <f t="shared" si="360"/>
        <v>43177</v>
      </c>
      <c r="AP61" s="104">
        <f t="shared" si="360"/>
        <v>43208</v>
      </c>
      <c r="AQ61" s="104">
        <f t="shared" si="360"/>
        <v>43238</v>
      </c>
      <c r="AR61" s="104">
        <f t="shared" si="360"/>
        <v>43269</v>
      </c>
      <c r="AS61" s="104">
        <f t="shared" si="360"/>
        <v>43299</v>
      </c>
      <c r="AT61" s="104">
        <f t="shared" si="360"/>
        <v>43330</v>
      </c>
      <c r="AU61" s="104">
        <f t="shared" si="360"/>
        <v>43361</v>
      </c>
      <c r="AV61" s="104">
        <f t="shared" si="360"/>
        <v>43391</v>
      </c>
      <c r="AW61" s="104">
        <f t="shared" si="360"/>
        <v>43422</v>
      </c>
      <c r="AX61" s="105">
        <f t="shared" si="360"/>
        <v>43452</v>
      </c>
      <c r="AY61" s="104">
        <f t="shared" si="360"/>
        <v>43483</v>
      </c>
      <c r="AZ61" s="104">
        <f t="shared" si="360"/>
        <v>43514</v>
      </c>
      <c r="BA61" s="104">
        <f t="shared" si="360"/>
        <v>43542</v>
      </c>
      <c r="BB61" s="104">
        <f t="shared" si="360"/>
        <v>43573</v>
      </c>
      <c r="BC61" s="104">
        <f t="shared" si="360"/>
        <v>43603</v>
      </c>
      <c r="BD61" s="104">
        <f t="shared" si="360"/>
        <v>43634</v>
      </c>
      <c r="BE61" s="104">
        <f t="shared" si="360"/>
        <v>43664</v>
      </c>
      <c r="BF61" s="104">
        <f t="shared" si="360"/>
        <v>43695</v>
      </c>
      <c r="BG61" s="104">
        <f t="shared" si="360"/>
        <v>43726</v>
      </c>
      <c r="BH61" s="104">
        <f t="shared" si="360"/>
        <v>43756</v>
      </c>
      <c r="BI61" s="104">
        <f t="shared" si="360"/>
        <v>43787</v>
      </c>
      <c r="BJ61" s="105">
        <f t="shared" si="360"/>
        <v>43817</v>
      </c>
      <c r="BK61" s="104">
        <f t="shared" si="360"/>
        <v>43848</v>
      </c>
      <c r="BL61" s="104">
        <f t="shared" si="360"/>
        <v>43879</v>
      </c>
      <c r="BM61" s="104">
        <f t="shared" si="360"/>
        <v>43908</v>
      </c>
      <c r="BN61" s="104">
        <f t="shared" si="360"/>
        <v>43939</v>
      </c>
      <c r="BO61" s="104">
        <f t="shared" ref="BO61:CT61" si="361">BO33</f>
        <v>43969</v>
      </c>
      <c r="BP61" s="104">
        <f t="shared" si="361"/>
        <v>44000</v>
      </c>
      <c r="BQ61" s="104">
        <f t="shared" si="361"/>
        <v>44030</v>
      </c>
      <c r="BR61" s="104">
        <f t="shared" si="361"/>
        <v>44061</v>
      </c>
      <c r="BS61" s="104">
        <f t="shared" si="361"/>
        <v>44092</v>
      </c>
      <c r="BT61" s="104">
        <f t="shared" si="361"/>
        <v>44122</v>
      </c>
      <c r="BU61" s="104">
        <f t="shared" si="361"/>
        <v>44153</v>
      </c>
      <c r="BV61" s="105">
        <f t="shared" si="361"/>
        <v>44183</v>
      </c>
      <c r="BW61" s="104">
        <f t="shared" si="361"/>
        <v>44214</v>
      </c>
      <c r="BX61" s="104">
        <f t="shared" si="361"/>
        <v>44245</v>
      </c>
      <c r="BY61" s="104">
        <f t="shared" si="361"/>
        <v>44273</v>
      </c>
      <c r="BZ61" s="104">
        <f t="shared" si="361"/>
        <v>44304</v>
      </c>
      <c r="CA61" s="104">
        <f t="shared" si="361"/>
        <v>44334</v>
      </c>
      <c r="CB61" s="104">
        <f t="shared" si="361"/>
        <v>44365</v>
      </c>
      <c r="CC61" s="104">
        <f t="shared" si="361"/>
        <v>44395</v>
      </c>
      <c r="CD61" s="104">
        <f t="shared" si="361"/>
        <v>44426</v>
      </c>
      <c r="CE61" s="104">
        <f t="shared" si="361"/>
        <v>44457</v>
      </c>
      <c r="CF61" s="104">
        <f t="shared" si="361"/>
        <v>44487</v>
      </c>
      <c r="CG61" s="104">
        <f t="shared" si="361"/>
        <v>44518</v>
      </c>
      <c r="CH61" s="105">
        <f t="shared" si="361"/>
        <v>44548</v>
      </c>
      <c r="CI61" s="104">
        <f t="shared" si="361"/>
        <v>44579</v>
      </c>
      <c r="CJ61" s="104">
        <f t="shared" si="361"/>
        <v>44610</v>
      </c>
      <c r="CK61" s="104">
        <f t="shared" si="361"/>
        <v>44638</v>
      </c>
      <c r="CL61" s="104">
        <f t="shared" si="361"/>
        <v>44669</v>
      </c>
      <c r="CM61" s="104">
        <f t="shared" si="361"/>
        <v>44699</v>
      </c>
      <c r="CN61" s="104">
        <f t="shared" si="361"/>
        <v>44730</v>
      </c>
      <c r="CO61" s="104">
        <f t="shared" si="361"/>
        <v>44760</v>
      </c>
      <c r="CP61" s="104">
        <f t="shared" si="361"/>
        <v>44791</v>
      </c>
      <c r="CQ61" s="104">
        <f t="shared" si="361"/>
        <v>44822</v>
      </c>
      <c r="CR61" s="104">
        <f t="shared" si="361"/>
        <v>44852</v>
      </c>
      <c r="CS61" s="104">
        <f t="shared" si="361"/>
        <v>44883</v>
      </c>
      <c r="CT61" s="105">
        <f t="shared" si="361"/>
        <v>44913</v>
      </c>
    </row>
    <row r="62" spans="1:98" s="19" customFormat="1" x14ac:dyDescent="0.25">
      <c r="A62" s="19" t="s">
        <v>167</v>
      </c>
      <c r="B62" s="19" t="s">
        <v>142</v>
      </c>
      <c r="C62" s="19">
        <f t="shared" ref="C62:C68" si="362">IFERROR(C50/C34,"")</f>
        <v>0.61111111111111116</v>
      </c>
      <c r="D62" s="19">
        <f t="shared" ref="D62:N62" si="363">IFERROR(D50/D34,"")</f>
        <v>0.27777777777777779</v>
      </c>
      <c r="E62" s="19">
        <f t="shared" si="363"/>
        <v>0.55000000000000004</v>
      </c>
      <c r="F62" s="19">
        <f t="shared" si="363"/>
        <v>0.55000000000000004</v>
      </c>
      <c r="G62" s="19">
        <f t="shared" si="363"/>
        <v>0.84210526315789469</v>
      </c>
      <c r="H62" s="19">
        <f t="shared" si="363"/>
        <v>0.72222222222222221</v>
      </c>
      <c r="I62" s="19">
        <f t="shared" si="363"/>
        <v>0.60869565217391308</v>
      </c>
      <c r="J62" s="19">
        <f t="shared" si="363"/>
        <v>0.56521739130434778</v>
      </c>
      <c r="K62" s="19">
        <f t="shared" si="363"/>
        <v>0.70833333333333337</v>
      </c>
      <c r="L62" s="19">
        <f t="shared" si="363"/>
        <v>0.79166666666666663</v>
      </c>
      <c r="M62" s="19">
        <f t="shared" si="363"/>
        <v>0.52173913043478259</v>
      </c>
      <c r="N62" s="107">
        <f t="shared" si="363"/>
        <v>0.6</v>
      </c>
      <c r="O62" s="1379">
        <v>0.38709677419354799</v>
      </c>
      <c r="P62" s="1379">
        <v>0.219178082191781</v>
      </c>
      <c r="Q62" s="1379">
        <v>0.49315068493150699</v>
      </c>
      <c r="R62" s="1379">
        <v>0.35616438356164398</v>
      </c>
      <c r="S62" s="1379">
        <v>0.38235294117647101</v>
      </c>
      <c r="T62" s="1379">
        <v>0.483870967741935</v>
      </c>
      <c r="U62" s="1379">
        <v>0.50847457627118597</v>
      </c>
      <c r="V62" s="1379">
        <v>0.43636363636363601</v>
      </c>
      <c r="W62" s="1379">
        <v>0.5</v>
      </c>
      <c r="X62" s="1379">
        <v>0.42307692307692302</v>
      </c>
      <c r="Y62" s="1379">
        <v>0.43137254901960798</v>
      </c>
      <c r="Z62" s="1379">
        <v>0.55319148936170204</v>
      </c>
      <c r="AA62" s="1642">
        <v>0.54166666666666663</v>
      </c>
      <c r="AB62" s="1643">
        <v>0.72916666666666696</v>
      </c>
      <c r="AC62" s="1644">
        <v>0.6875</v>
      </c>
      <c r="AD62" s="1645">
        <v>0.81136950904392802</v>
      </c>
      <c r="AE62" s="1646">
        <v>0.302222222222222</v>
      </c>
      <c r="AF62" s="1647">
        <v>0.28220858895705497</v>
      </c>
      <c r="AG62" s="1648">
        <v>0.21052631578947401</v>
      </c>
      <c r="AH62" s="304">
        <f t="shared" ref="AH62:AL62" si="364">AG62*1.01</f>
        <v>0.21263157894736875</v>
      </c>
      <c r="AI62" s="304">
        <f t="shared" si="364"/>
        <v>0.21475789473684245</v>
      </c>
      <c r="AJ62" s="304">
        <f t="shared" si="364"/>
        <v>0.21690547368421087</v>
      </c>
      <c r="AK62" s="304">
        <f t="shared" si="364"/>
        <v>0.21907452842105299</v>
      </c>
      <c r="AL62" s="305">
        <f t="shared" si="364"/>
        <v>0.22126527370526353</v>
      </c>
      <c r="AM62" s="306">
        <v>0.35699999999999998</v>
      </c>
      <c r="AN62" s="304">
        <v>0.35699999999999998</v>
      </c>
      <c r="AO62" s="304">
        <f t="shared" ref="AO62:AX68" si="365">AC62*1.01</f>
        <v>0.69437499999999996</v>
      </c>
      <c r="AP62" s="304">
        <f t="shared" si="365"/>
        <v>0.81948320413436726</v>
      </c>
      <c r="AQ62" s="304">
        <f t="shared" si="365"/>
        <v>0.30524444444444421</v>
      </c>
      <c r="AR62" s="304">
        <f t="shared" si="365"/>
        <v>0.28503067484662553</v>
      </c>
      <c r="AS62" s="304">
        <f t="shared" si="365"/>
        <v>0.21263157894736875</v>
      </c>
      <c r="AT62" s="304">
        <f t="shared" si="365"/>
        <v>0.21475789473684245</v>
      </c>
      <c r="AU62" s="304">
        <f t="shared" si="365"/>
        <v>0.21690547368421087</v>
      </c>
      <c r="AV62" s="304">
        <f t="shared" si="365"/>
        <v>0.21907452842105299</v>
      </c>
      <c r="AW62" s="304">
        <f t="shared" si="365"/>
        <v>0.22126527370526353</v>
      </c>
      <c r="AX62" s="305">
        <f t="shared" si="365"/>
        <v>0.22347792644231618</v>
      </c>
      <c r="AY62" s="306">
        <f>AM62</f>
        <v>0.35699999999999998</v>
      </c>
      <c r="AZ62" s="306">
        <f>AN62</f>
        <v>0.35699999999999998</v>
      </c>
      <c r="BA62" s="304">
        <f>AO62*1.06</f>
        <v>0.73603750000000001</v>
      </c>
      <c r="BB62" s="304">
        <f>AP62*1.06</f>
        <v>0.8686521963824293</v>
      </c>
      <c r="BC62" s="304">
        <f>AQ62*1.06</f>
        <v>0.32355911111111085</v>
      </c>
      <c r="BD62" s="304">
        <f t="shared" ref="BD62:BI62" si="366">AR62*1.05</f>
        <v>0.29928220858895682</v>
      </c>
      <c r="BE62" s="304">
        <f t="shared" si="366"/>
        <v>0.22326315789473719</v>
      </c>
      <c r="BF62" s="304">
        <f t="shared" si="366"/>
        <v>0.22549578947368459</v>
      </c>
      <c r="BG62" s="304">
        <f t="shared" si="366"/>
        <v>0.22775074736842144</v>
      </c>
      <c r="BH62" s="304">
        <f t="shared" si="366"/>
        <v>0.23002825484210565</v>
      </c>
      <c r="BI62" s="304">
        <f t="shared" si="366"/>
        <v>0.23232853739052672</v>
      </c>
      <c r="BJ62" s="304">
        <f>AX62*1.07</f>
        <v>0.23912138129327831</v>
      </c>
      <c r="BK62" s="306">
        <f>AY62*1</f>
        <v>0.35699999999999998</v>
      </c>
      <c r="BL62" s="304">
        <f>AZ62*1</f>
        <v>0.35699999999999998</v>
      </c>
      <c r="BM62" s="304">
        <f>BA62*1</f>
        <v>0.73603750000000001</v>
      </c>
      <c r="BN62" s="304">
        <f>BB62*1</f>
        <v>0.8686521963824293</v>
      </c>
      <c r="BO62" s="304">
        <f t="shared" ref="BO62:BP62" si="367">BC62*1</f>
        <v>0.32355911111111085</v>
      </c>
      <c r="BP62" s="304">
        <f t="shared" si="367"/>
        <v>0.29928220858895682</v>
      </c>
      <c r="BQ62" s="304">
        <f t="shared" ref="BQ62:BQ68" si="368">BE62*1.01</f>
        <v>0.22549578947368457</v>
      </c>
      <c r="BR62" s="304">
        <f t="shared" ref="BR62:BR68" si="369">BF62*1.01</f>
        <v>0.22775074736842144</v>
      </c>
      <c r="BS62" s="304">
        <f t="shared" ref="BS62:BS68" si="370">BG62*1.01</f>
        <v>0.23002825484210565</v>
      </c>
      <c r="BT62" s="304">
        <f t="shared" ref="BT62:BT68" si="371">BH62*1.01</f>
        <v>0.2323285373905267</v>
      </c>
      <c r="BU62" s="304">
        <f t="shared" ref="BU62:BU68" si="372">BI62*1.01</f>
        <v>0.234651822764432</v>
      </c>
      <c r="BV62" s="305">
        <f t="shared" ref="BV62:BV68" si="373">BJ62*1.01</f>
        <v>0.24151259510621109</v>
      </c>
      <c r="BW62" s="306">
        <f>BK62*1</f>
        <v>0.35699999999999998</v>
      </c>
      <c r="BX62" s="304">
        <f>BL62*1</f>
        <v>0.35699999999999998</v>
      </c>
      <c r="BY62" s="304">
        <f t="shared" ref="BY62:CC62" si="374">BM62*1</f>
        <v>0.73603750000000001</v>
      </c>
      <c r="BZ62" s="304">
        <f t="shared" si="374"/>
        <v>0.8686521963824293</v>
      </c>
      <c r="CA62" s="304">
        <f t="shared" si="374"/>
        <v>0.32355911111111085</v>
      </c>
      <c r="CB62" s="304">
        <f t="shared" si="374"/>
        <v>0.29928220858895682</v>
      </c>
      <c r="CC62" s="304">
        <f t="shared" si="374"/>
        <v>0.22549578947368457</v>
      </c>
      <c r="CD62" s="304">
        <f>BR62*1.02</f>
        <v>0.23230576231578987</v>
      </c>
      <c r="CE62" s="304">
        <f t="shared" ref="CE62:CF62" si="375">BS62*1.02</f>
        <v>0.23462881993894777</v>
      </c>
      <c r="CF62" s="304">
        <f t="shared" si="375"/>
        <v>0.23697510813833722</v>
      </c>
      <c r="CG62" s="304">
        <f t="shared" ref="CG62:CH68" si="376">BU62*1.03</f>
        <v>0.24169137744736496</v>
      </c>
      <c r="CH62" s="305">
        <f>BV62*1.08</f>
        <v>0.26083360271470801</v>
      </c>
      <c r="CI62" s="306">
        <f>BW62*1</f>
        <v>0.35699999999999998</v>
      </c>
      <c r="CJ62" s="304">
        <f>BX62*1</f>
        <v>0.35699999999999998</v>
      </c>
      <c r="CK62" s="304">
        <f>BY62*1</f>
        <v>0.73603750000000001</v>
      </c>
      <c r="CL62" s="304">
        <f t="shared" ref="CL62:CN62" si="377">BZ62*1</f>
        <v>0.8686521963824293</v>
      </c>
      <c r="CM62" s="304">
        <f t="shared" si="377"/>
        <v>0.32355911111111085</v>
      </c>
      <c r="CN62" s="304">
        <f t="shared" si="377"/>
        <v>0.29928220858895682</v>
      </c>
      <c r="CO62" s="304">
        <f t="shared" ref="CO62" si="378">CC62*1</f>
        <v>0.22549578947368457</v>
      </c>
      <c r="CP62" s="304">
        <f t="shared" ref="CP62" si="379">CD62*1</f>
        <v>0.23230576231578987</v>
      </c>
      <c r="CQ62" s="304">
        <f t="shared" ref="CQ62" si="380">CE62*1</f>
        <v>0.23462881993894777</v>
      </c>
      <c r="CR62" s="304">
        <f t="shared" ref="CR62:CT68" si="381">CF62*1.02</f>
        <v>0.24171461030110397</v>
      </c>
      <c r="CS62" s="304">
        <f t="shared" si="381"/>
        <v>0.24652520499631228</v>
      </c>
      <c r="CT62" s="305">
        <f t="shared" si="381"/>
        <v>0.26605027476900217</v>
      </c>
    </row>
    <row r="63" spans="1:98" s="19" customFormat="1" x14ac:dyDescent="0.25">
      <c r="A63" s="19" t="s">
        <v>168</v>
      </c>
      <c r="B63" s="19" t="s">
        <v>5</v>
      </c>
      <c r="C63" s="19">
        <f t="shared" si="362"/>
        <v>0.35159817351598172</v>
      </c>
      <c r="D63" s="19">
        <f t="shared" ref="D63:N63" si="382">IFERROR(D51/D35,"")</f>
        <v>0.36363636363636365</v>
      </c>
      <c r="E63" s="19">
        <f t="shared" si="382"/>
        <v>0.34649122807017546</v>
      </c>
      <c r="F63" s="19">
        <f t="shared" si="382"/>
        <v>0.32258064516129031</v>
      </c>
      <c r="G63" s="19">
        <f t="shared" si="382"/>
        <v>0.34538152610441769</v>
      </c>
      <c r="H63" s="19">
        <f t="shared" si="382"/>
        <v>0.3983739837398374</v>
      </c>
      <c r="I63" s="19">
        <f t="shared" si="382"/>
        <v>0.54646840148698883</v>
      </c>
      <c r="J63" s="19">
        <f t="shared" si="382"/>
        <v>0.37931034482758619</v>
      </c>
      <c r="K63" s="19">
        <f t="shared" si="382"/>
        <v>0.54285714285714282</v>
      </c>
      <c r="L63" s="19">
        <f t="shared" si="382"/>
        <v>0.46953405017921146</v>
      </c>
      <c r="M63" s="19">
        <f t="shared" si="382"/>
        <v>0.51821862348178138</v>
      </c>
      <c r="N63" s="107">
        <f t="shared" si="382"/>
        <v>0.46802325581395349</v>
      </c>
      <c r="O63" s="1379">
        <v>0.19246861924686201</v>
      </c>
      <c r="P63" s="1379">
        <v>0.3125</v>
      </c>
      <c r="Q63" s="1379">
        <v>0.77113402061855696</v>
      </c>
      <c r="R63" s="1379">
        <v>0.49857549857549899</v>
      </c>
      <c r="S63" s="1379">
        <v>0.51487414187642999</v>
      </c>
      <c r="T63" s="1379">
        <v>0.60526315789473695</v>
      </c>
      <c r="U63" s="1379">
        <v>0.33633633633633597</v>
      </c>
      <c r="V63" s="1379">
        <v>0.44712182061579703</v>
      </c>
      <c r="W63" s="1379">
        <v>0.48772130211307801</v>
      </c>
      <c r="X63" s="1379">
        <v>0.37953795379538002</v>
      </c>
      <c r="Y63" s="1379">
        <v>0.308370044052863</v>
      </c>
      <c r="Z63" s="1379">
        <v>0.58508044856167696</v>
      </c>
      <c r="AA63" s="1649">
        <v>0.35312500000000002</v>
      </c>
      <c r="AB63" s="1650">
        <v>0.41176470588235298</v>
      </c>
      <c r="AC63" s="1651">
        <v>0.58908612754766598</v>
      </c>
      <c r="AD63" s="1652">
        <v>0.42126245847176103</v>
      </c>
      <c r="AE63" s="1653">
        <v>0.44462409054163299</v>
      </c>
      <c r="AF63" s="1654">
        <v>0.74354923644023196</v>
      </c>
      <c r="AG63" s="1655">
        <v>0.336920917173608</v>
      </c>
      <c r="AH63" s="295">
        <f t="shared" ref="AH63:AL63" si="383">AG63*1.01</f>
        <v>0.34029012634534411</v>
      </c>
      <c r="AI63" s="295">
        <f t="shared" si="383"/>
        <v>0.34369302760879755</v>
      </c>
      <c r="AJ63" s="295">
        <f t="shared" si="383"/>
        <v>0.34712995788488554</v>
      </c>
      <c r="AK63" s="295">
        <f t="shared" si="383"/>
        <v>0.35060125746373438</v>
      </c>
      <c r="AL63" s="294">
        <f t="shared" si="383"/>
        <v>0.35410727003837172</v>
      </c>
      <c r="AM63" s="307">
        <v>0.153</v>
      </c>
      <c r="AN63" s="295">
        <v>0.153</v>
      </c>
      <c r="AO63" s="295">
        <f t="shared" si="365"/>
        <v>0.59497698882314265</v>
      </c>
      <c r="AP63" s="295">
        <f t="shared" si="365"/>
        <v>0.42547508305647863</v>
      </c>
      <c r="AQ63" s="295">
        <f t="shared" si="365"/>
        <v>0.44907033144704933</v>
      </c>
      <c r="AR63" s="295">
        <f t="shared" si="365"/>
        <v>0.75098472880463429</v>
      </c>
      <c r="AS63" s="295">
        <f t="shared" si="365"/>
        <v>0.34029012634534411</v>
      </c>
      <c r="AT63" s="295">
        <f t="shared" si="365"/>
        <v>0.34369302760879755</v>
      </c>
      <c r="AU63" s="295">
        <f t="shared" si="365"/>
        <v>0.34712995788488554</v>
      </c>
      <c r="AV63" s="295">
        <f t="shared" si="365"/>
        <v>0.35060125746373438</v>
      </c>
      <c r="AW63" s="295">
        <f t="shared" si="365"/>
        <v>0.35410727003837172</v>
      </c>
      <c r="AX63" s="294">
        <f t="shared" si="365"/>
        <v>0.35764834273875545</v>
      </c>
      <c r="AY63" s="307">
        <f t="shared" ref="AY63:AY68" si="384">AM63</f>
        <v>0.153</v>
      </c>
      <c r="AZ63" s="295">
        <f t="shared" ref="AZ63:AZ68" si="385">AN63</f>
        <v>0.153</v>
      </c>
      <c r="BA63" s="295">
        <f t="shared" ref="BA63:BA68" si="386">AO63*1.06</f>
        <v>0.63067560815253121</v>
      </c>
      <c r="BB63" s="295">
        <f>AP63*1.06</f>
        <v>0.4510035880398674</v>
      </c>
      <c r="BC63" s="295">
        <f>AQ63*1.06</f>
        <v>0.47601455133387233</v>
      </c>
      <c r="BD63" s="295">
        <f t="shared" ref="BD63:BD68" si="387">AR63*1.05</f>
        <v>0.78853396524486608</v>
      </c>
      <c r="BE63" s="295">
        <f t="shared" ref="BE63:BE68" si="388">AS63*1.05</f>
        <v>0.35730463266261131</v>
      </c>
      <c r="BF63" s="295">
        <f t="shared" ref="BF63:BF68" si="389">AT63*1.05</f>
        <v>0.36087767898923745</v>
      </c>
      <c r="BG63" s="295">
        <f t="shared" ref="BG63:BG68" si="390">AU63*1.05</f>
        <v>0.36448645577912986</v>
      </c>
      <c r="BH63" s="295">
        <f t="shared" ref="BH63:BH68" si="391">AV63*1.05</f>
        <v>0.36813132033692114</v>
      </c>
      <c r="BI63" s="295">
        <f t="shared" ref="BI63:BI68" si="392">AW63*1.05</f>
        <v>0.37181263354029032</v>
      </c>
      <c r="BJ63" s="295">
        <f t="shared" ref="BJ63:BJ68" si="393">AX63*1.05</f>
        <v>0.37553075987569323</v>
      </c>
      <c r="BK63" s="307">
        <f t="shared" ref="BK63:BK68" si="394">AY63*1</f>
        <v>0.153</v>
      </c>
      <c r="BL63" s="295">
        <f t="shared" ref="BL63:BL68" si="395">AZ63*1</f>
        <v>0.153</v>
      </c>
      <c r="BM63" s="295">
        <f t="shared" ref="BM63:BM68" si="396">BA63*1</f>
        <v>0.63067560815253121</v>
      </c>
      <c r="BN63" s="295">
        <f t="shared" ref="BN63:BN68" si="397">BB63*1</f>
        <v>0.4510035880398674</v>
      </c>
      <c r="BO63" s="295">
        <f t="shared" ref="BO63:BO68" si="398">BC63*1</f>
        <v>0.47601455133387233</v>
      </c>
      <c r="BP63" s="295">
        <f t="shared" ref="BP63:BP68" si="399">BD63*1</f>
        <v>0.78853396524486608</v>
      </c>
      <c r="BQ63" s="295">
        <f t="shared" si="368"/>
        <v>0.36087767898923745</v>
      </c>
      <c r="BR63" s="295">
        <f t="shared" si="369"/>
        <v>0.3644864557791298</v>
      </c>
      <c r="BS63" s="295">
        <f t="shared" si="370"/>
        <v>0.36813132033692114</v>
      </c>
      <c r="BT63" s="295">
        <f t="shared" si="371"/>
        <v>0.37181263354029037</v>
      </c>
      <c r="BU63" s="295">
        <f t="shared" si="372"/>
        <v>0.37553075987569323</v>
      </c>
      <c r="BV63" s="294">
        <f t="shared" si="373"/>
        <v>0.37928606747445015</v>
      </c>
      <c r="BW63" s="307">
        <f t="shared" ref="BW63:BW68" si="400">BK63*1</f>
        <v>0.153</v>
      </c>
      <c r="BX63" s="295">
        <f t="shared" ref="BX63:BX68" si="401">BL63*1</f>
        <v>0.153</v>
      </c>
      <c r="BY63" s="295">
        <f t="shared" ref="BY63:BY68" si="402">BM63*1</f>
        <v>0.63067560815253121</v>
      </c>
      <c r="BZ63" s="295">
        <f t="shared" ref="BZ63:BZ68" si="403">BN63*1</f>
        <v>0.4510035880398674</v>
      </c>
      <c r="CA63" s="295">
        <f t="shared" ref="CA63:CA68" si="404">BO63*1</f>
        <v>0.47601455133387233</v>
      </c>
      <c r="CB63" s="295">
        <f t="shared" ref="CB63:CB68" si="405">BP63*1</f>
        <v>0.78853396524486608</v>
      </c>
      <c r="CC63" s="295">
        <f t="shared" ref="CC63:CC68" si="406">BQ63*1</f>
        <v>0.36087767898923745</v>
      </c>
      <c r="CD63" s="295">
        <f t="shared" ref="CD63:CD68" si="407">BR63*1.02</f>
        <v>0.37177618489471242</v>
      </c>
      <c r="CE63" s="295">
        <f t="shared" ref="CE63:CE68" si="408">BS63*1.02</f>
        <v>0.37549394674365955</v>
      </c>
      <c r="CF63" s="295">
        <f t="shared" ref="CF63:CF68" si="409">BT63*1.02</f>
        <v>0.3792488862110962</v>
      </c>
      <c r="CG63" s="295">
        <f t="shared" si="376"/>
        <v>0.38679668267196404</v>
      </c>
      <c r="CH63" s="294">
        <f t="shared" si="376"/>
        <v>0.39066464949868368</v>
      </c>
      <c r="CI63" s="307">
        <f t="shared" ref="CI63:CI68" si="410">BW63*1</f>
        <v>0.153</v>
      </c>
      <c r="CJ63" s="295">
        <f t="shared" ref="CJ63:CJ68" si="411">BX63*1</f>
        <v>0.153</v>
      </c>
      <c r="CK63" s="295">
        <f t="shared" ref="CK63:CK68" si="412">BY63*1</f>
        <v>0.63067560815253121</v>
      </c>
      <c r="CL63" s="295">
        <f t="shared" ref="CL63:CL68" si="413">BZ63*1</f>
        <v>0.4510035880398674</v>
      </c>
      <c r="CM63" s="295">
        <f t="shared" ref="CM63:CM68" si="414">CA63*1</f>
        <v>0.47601455133387233</v>
      </c>
      <c r="CN63" s="295">
        <f t="shared" ref="CN63:CN68" si="415">CB63*1</f>
        <v>0.78853396524486608</v>
      </c>
      <c r="CO63" s="295">
        <f t="shared" ref="CO63:CO68" si="416">CC63*1</f>
        <v>0.36087767898923745</v>
      </c>
      <c r="CP63" s="295">
        <f t="shared" ref="CP63:CP68" si="417">CD63*1</f>
        <v>0.37177618489471242</v>
      </c>
      <c r="CQ63" s="295">
        <f t="shared" ref="CQ63:CQ68" si="418">CE63*1</f>
        <v>0.37549394674365955</v>
      </c>
      <c r="CR63" s="295">
        <f t="shared" si="381"/>
        <v>0.38683386393531816</v>
      </c>
      <c r="CS63" s="295">
        <f t="shared" si="381"/>
        <v>0.39453261632540332</v>
      </c>
      <c r="CT63" s="294">
        <f t="shared" si="381"/>
        <v>0.39847794248865737</v>
      </c>
    </row>
    <row r="64" spans="1:98" s="19" customFormat="1" x14ac:dyDescent="0.25">
      <c r="A64" s="19" t="s">
        <v>169</v>
      </c>
      <c r="B64" s="19" t="s">
        <v>6</v>
      </c>
      <c r="C64" s="19">
        <f t="shared" si="362"/>
        <v>0.27058823529411763</v>
      </c>
      <c r="D64" s="19">
        <f t="shared" ref="D64:N64" si="419">IFERROR(D52/D36,"")</f>
        <v>0.29357798165137616</v>
      </c>
      <c r="E64" s="19">
        <f t="shared" si="419"/>
        <v>0.35714285714285715</v>
      </c>
      <c r="F64" s="19">
        <f t="shared" si="419"/>
        <v>0.30088495575221241</v>
      </c>
      <c r="G64" s="19">
        <f t="shared" si="419"/>
        <v>0.30827067669172931</v>
      </c>
      <c r="H64" s="19">
        <f t="shared" si="419"/>
        <v>0.34361233480176212</v>
      </c>
      <c r="I64" s="19">
        <f t="shared" si="419"/>
        <v>0.38034188034188032</v>
      </c>
      <c r="J64" s="19">
        <f t="shared" si="419"/>
        <v>0.31679389312977096</v>
      </c>
      <c r="K64" s="19">
        <f t="shared" si="419"/>
        <v>0.43190661478599224</v>
      </c>
      <c r="L64" s="19">
        <f t="shared" si="419"/>
        <v>0.40579710144927539</v>
      </c>
      <c r="M64" s="19">
        <f t="shared" si="419"/>
        <v>0.26937269372693728</v>
      </c>
      <c r="N64" s="107">
        <f t="shared" si="419"/>
        <v>0.41666666666666669</v>
      </c>
      <c r="O64" s="1379">
        <v>0.165024630541872</v>
      </c>
      <c r="P64" s="1379">
        <v>0.17573221757322199</v>
      </c>
      <c r="Q64" s="1379">
        <v>0.196850393700787</v>
      </c>
      <c r="R64" s="1379">
        <v>0.34381551362683399</v>
      </c>
      <c r="S64" s="1379">
        <v>0.29640287769784202</v>
      </c>
      <c r="T64" s="1379">
        <v>0.38051044083526703</v>
      </c>
      <c r="U64" s="1379">
        <v>0.28666666666666701</v>
      </c>
      <c r="V64" s="1379">
        <v>0.19209726443769001</v>
      </c>
      <c r="W64" s="1379">
        <v>0.323628977657414</v>
      </c>
      <c r="X64" s="1379">
        <v>0.23191733639494799</v>
      </c>
      <c r="Y64" s="1379">
        <v>0.22910902047592699</v>
      </c>
      <c r="Z64" s="1379">
        <v>0.30330162283156098</v>
      </c>
      <c r="AA64" s="1656">
        <v>0.14605734767025089</v>
      </c>
      <c r="AB64" s="1657">
        <v>9.8954703832752594E-2</v>
      </c>
      <c r="AC64" s="1658">
        <v>0.36530612244897998</v>
      </c>
      <c r="AD64" s="1659">
        <v>0.25100133511348499</v>
      </c>
      <c r="AE64" s="1660">
        <v>0.18426361802286501</v>
      </c>
      <c r="AF64" s="1661">
        <v>0.17807089859851599</v>
      </c>
      <c r="AG64" s="1662">
        <v>0.192616372391653</v>
      </c>
      <c r="AH64" s="295">
        <f t="shared" ref="AH64:AL64" si="420">AG64*1.01</f>
        <v>0.19454253611556951</v>
      </c>
      <c r="AI64" s="295">
        <f t="shared" si="420"/>
        <v>0.1964879614767252</v>
      </c>
      <c r="AJ64" s="295">
        <f t="shared" si="420"/>
        <v>0.19845284109149247</v>
      </c>
      <c r="AK64" s="295">
        <f t="shared" si="420"/>
        <v>0.2004373695024074</v>
      </c>
      <c r="AL64" s="294">
        <f t="shared" si="420"/>
        <v>0.20244174319743147</v>
      </c>
      <c r="AM64" s="307">
        <v>0.153</v>
      </c>
      <c r="AN64" s="295">
        <v>0.153</v>
      </c>
      <c r="AO64" s="295">
        <f t="shared" si="365"/>
        <v>0.3689591836734698</v>
      </c>
      <c r="AP64" s="295">
        <f t="shared" si="365"/>
        <v>0.25351134846461987</v>
      </c>
      <c r="AQ64" s="295">
        <f t="shared" si="365"/>
        <v>0.18610625420309365</v>
      </c>
      <c r="AR64" s="295">
        <f t="shared" si="365"/>
        <v>0.17985160758450117</v>
      </c>
      <c r="AS64" s="295">
        <f t="shared" si="365"/>
        <v>0.19454253611556951</v>
      </c>
      <c r="AT64" s="295">
        <f t="shared" si="365"/>
        <v>0.1964879614767252</v>
      </c>
      <c r="AU64" s="295">
        <f t="shared" si="365"/>
        <v>0.19845284109149247</v>
      </c>
      <c r="AV64" s="295">
        <f t="shared" si="365"/>
        <v>0.2004373695024074</v>
      </c>
      <c r="AW64" s="295">
        <f t="shared" si="365"/>
        <v>0.20244174319743147</v>
      </c>
      <c r="AX64" s="294">
        <f t="shared" si="365"/>
        <v>0.20446616062940579</v>
      </c>
      <c r="AY64" s="307">
        <f t="shared" si="384"/>
        <v>0.153</v>
      </c>
      <c r="AZ64" s="295">
        <f t="shared" si="385"/>
        <v>0.153</v>
      </c>
      <c r="BA64" s="295">
        <f t="shared" si="386"/>
        <v>0.39109673469387801</v>
      </c>
      <c r="BB64" s="295">
        <f t="shared" ref="BB64:BB68" si="421">AP64*1.06</f>
        <v>0.26872202937249706</v>
      </c>
      <c r="BC64" s="295">
        <f>AQ64*1.06</f>
        <v>0.19727262945527929</v>
      </c>
      <c r="BD64" s="295">
        <f t="shared" si="387"/>
        <v>0.18884418796372623</v>
      </c>
      <c r="BE64" s="295">
        <f t="shared" si="388"/>
        <v>0.20426966292134799</v>
      </c>
      <c r="BF64" s="295">
        <f t="shared" si="389"/>
        <v>0.20631235955056149</v>
      </c>
      <c r="BG64" s="295">
        <f t="shared" si="390"/>
        <v>0.2083754831460671</v>
      </c>
      <c r="BH64" s="295">
        <f t="shared" si="391"/>
        <v>0.21045923797752777</v>
      </c>
      <c r="BI64" s="295">
        <f t="shared" si="392"/>
        <v>0.21256383035730306</v>
      </c>
      <c r="BJ64" s="295">
        <f t="shared" si="393"/>
        <v>0.21468946866087607</v>
      </c>
      <c r="BK64" s="307">
        <f t="shared" si="394"/>
        <v>0.153</v>
      </c>
      <c r="BL64" s="295">
        <f t="shared" si="395"/>
        <v>0.153</v>
      </c>
      <c r="BM64" s="295">
        <f t="shared" si="396"/>
        <v>0.39109673469387801</v>
      </c>
      <c r="BN64" s="295">
        <f t="shared" si="397"/>
        <v>0.26872202937249706</v>
      </c>
      <c r="BO64" s="295">
        <f t="shared" si="398"/>
        <v>0.19727262945527929</v>
      </c>
      <c r="BP64" s="295">
        <f t="shared" si="399"/>
        <v>0.18884418796372623</v>
      </c>
      <c r="BQ64" s="295">
        <f t="shared" si="368"/>
        <v>0.20631235955056146</v>
      </c>
      <c r="BR64" s="295">
        <f t="shared" si="369"/>
        <v>0.2083754831460671</v>
      </c>
      <c r="BS64" s="295">
        <f t="shared" si="370"/>
        <v>0.21045923797752777</v>
      </c>
      <c r="BT64" s="295">
        <f t="shared" si="371"/>
        <v>0.21256383035730306</v>
      </c>
      <c r="BU64" s="295">
        <f t="shared" si="372"/>
        <v>0.2146894686608761</v>
      </c>
      <c r="BV64" s="294">
        <f t="shared" si="373"/>
        <v>0.21683636334748482</v>
      </c>
      <c r="BW64" s="307">
        <f t="shared" si="400"/>
        <v>0.153</v>
      </c>
      <c r="BX64" s="295">
        <f t="shared" si="401"/>
        <v>0.153</v>
      </c>
      <c r="BY64" s="295">
        <f t="shared" si="402"/>
        <v>0.39109673469387801</v>
      </c>
      <c r="BZ64" s="295">
        <f t="shared" si="403"/>
        <v>0.26872202937249706</v>
      </c>
      <c r="CA64" s="295">
        <f t="shared" si="404"/>
        <v>0.19727262945527929</v>
      </c>
      <c r="CB64" s="295">
        <f t="shared" si="405"/>
        <v>0.18884418796372623</v>
      </c>
      <c r="CC64" s="295">
        <f t="shared" si="406"/>
        <v>0.20631235955056146</v>
      </c>
      <c r="CD64" s="295">
        <f t="shared" si="407"/>
        <v>0.21254299280898845</v>
      </c>
      <c r="CE64" s="295">
        <f t="shared" si="408"/>
        <v>0.21466842273707834</v>
      </c>
      <c r="CF64" s="295">
        <f t="shared" si="409"/>
        <v>0.21681510696444911</v>
      </c>
      <c r="CG64" s="295">
        <f t="shared" si="376"/>
        <v>0.22113015272070238</v>
      </c>
      <c r="CH64" s="294">
        <f t="shared" si="376"/>
        <v>0.22334145424790938</v>
      </c>
      <c r="CI64" s="307">
        <f t="shared" si="410"/>
        <v>0.153</v>
      </c>
      <c r="CJ64" s="295">
        <f t="shared" si="411"/>
        <v>0.153</v>
      </c>
      <c r="CK64" s="295">
        <f t="shared" si="412"/>
        <v>0.39109673469387801</v>
      </c>
      <c r="CL64" s="295">
        <f t="shared" si="413"/>
        <v>0.26872202937249706</v>
      </c>
      <c r="CM64" s="295">
        <f t="shared" si="414"/>
        <v>0.19727262945527929</v>
      </c>
      <c r="CN64" s="295">
        <f t="shared" si="415"/>
        <v>0.18884418796372623</v>
      </c>
      <c r="CO64" s="295">
        <f t="shared" si="416"/>
        <v>0.20631235955056146</v>
      </c>
      <c r="CP64" s="295">
        <f t="shared" si="417"/>
        <v>0.21254299280898845</v>
      </c>
      <c r="CQ64" s="295">
        <f t="shared" si="418"/>
        <v>0.21466842273707834</v>
      </c>
      <c r="CR64" s="295">
        <f t="shared" si="381"/>
        <v>0.22115140910373809</v>
      </c>
      <c r="CS64" s="295">
        <f t="shared" si="381"/>
        <v>0.22555275577511644</v>
      </c>
      <c r="CT64" s="294">
        <f t="shared" si="381"/>
        <v>0.22780828333286757</v>
      </c>
    </row>
    <row r="65" spans="1:98" s="19" customFormat="1" x14ac:dyDescent="0.25">
      <c r="A65" s="19" t="s">
        <v>170</v>
      </c>
      <c r="B65" s="19" t="s">
        <v>7</v>
      </c>
      <c r="C65" s="19">
        <f t="shared" si="362"/>
        <v>0.23616236162361623</v>
      </c>
      <c r="D65" s="19">
        <f t="shared" ref="D65:N65" si="422">IFERROR(D53/D37,"")</f>
        <v>0.1588235294117647</v>
      </c>
      <c r="E65" s="19">
        <f t="shared" si="422"/>
        <v>0.23076923076923078</v>
      </c>
      <c r="F65" s="19">
        <f t="shared" si="422"/>
        <v>0.16909620991253643</v>
      </c>
      <c r="G65" s="19">
        <f t="shared" si="422"/>
        <v>0.23104693140794225</v>
      </c>
      <c r="H65" s="19">
        <f t="shared" si="422"/>
        <v>0.31989247311827956</v>
      </c>
      <c r="I65" s="19">
        <f t="shared" si="422"/>
        <v>0.27750000000000002</v>
      </c>
      <c r="J65" s="19">
        <f t="shared" si="422"/>
        <v>0.21662468513853905</v>
      </c>
      <c r="K65" s="19">
        <f t="shared" si="422"/>
        <v>0.37914691943127959</v>
      </c>
      <c r="L65" s="19">
        <f t="shared" si="422"/>
        <v>0.29711751662971175</v>
      </c>
      <c r="M65" s="19">
        <f t="shared" si="422"/>
        <v>0.31237721021611004</v>
      </c>
      <c r="N65" s="107">
        <f t="shared" si="422"/>
        <v>0.34631147540983609</v>
      </c>
      <c r="O65" s="1379">
        <v>0.173991031390135</v>
      </c>
      <c r="P65" s="1379">
        <v>0.180866965620329</v>
      </c>
      <c r="Q65" s="1379">
        <v>0.170515097690941</v>
      </c>
      <c r="R65" s="1379">
        <v>0.11472868217054299</v>
      </c>
      <c r="S65" s="1379">
        <v>0.21276595744680901</v>
      </c>
      <c r="T65" s="1379">
        <v>0.28436911487758898</v>
      </c>
      <c r="U65" s="1379">
        <v>0.17869415807560099</v>
      </c>
      <c r="V65" s="1379">
        <v>0.20773381294964</v>
      </c>
      <c r="W65" s="1379">
        <v>0.186254295532646</v>
      </c>
      <c r="X65" s="1379">
        <v>0.12357611322057301</v>
      </c>
      <c r="Y65" s="1379">
        <v>0.14257425742574301</v>
      </c>
      <c r="Z65" s="1379">
        <v>0.19699699699699699</v>
      </c>
      <c r="AA65" s="1663">
        <v>8.9171974522292988E-2</v>
      </c>
      <c r="AB65" s="1664">
        <v>0.160925726587729</v>
      </c>
      <c r="AC65" s="1665">
        <v>0.11544183278786101</v>
      </c>
      <c r="AD65" s="1666">
        <v>0.12219780219780201</v>
      </c>
      <c r="AE65" s="1667">
        <v>0.13001266357112701</v>
      </c>
      <c r="AF65" s="1668">
        <v>9.41176470588235E-2</v>
      </c>
      <c r="AG65" s="1669">
        <v>8.9598753408648202E-2</v>
      </c>
      <c r="AH65" s="295">
        <f t="shared" ref="AH65:AL65" si="423">AG65*1.01</f>
        <v>9.0494740942734686E-2</v>
      </c>
      <c r="AI65" s="295">
        <f t="shared" si="423"/>
        <v>9.1399688352162028E-2</v>
      </c>
      <c r="AJ65" s="295">
        <f t="shared" si="423"/>
        <v>9.2313685235683646E-2</v>
      </c>
      <c r="AK65" s="295">
        <f t="shared" si="423"/>
        <v>9.3236822088040489E-2</v>
      </c>
      <c r="AL65" s="294">
        <f t="shared" si="423"/>
        <v>9.4169190308920889E-2</v>
      </c>
      <c r="AM65" s="307">
        <v>0.12239999999999999</v>
      </c>
      <c r="AN65" s="295">
        <v>0.12239999999999999</v>
      </c>
      <c r="AO65" s="295">
        <f t="shared" si="365"/>
        <v>0.11659625111573962</v>
      </c>
      <c r="AP65" s="295">
        <f t="shared" si="365"/>
        <v>0.12341978021978002</v>
      </c>
      <c r="AQ65" s="295">
        <f t="shared" si="365"/>
        <v>0.13131279020683828</v>
      </c>
      <c r="AR65" s="295">
        <f t="shared" si="365"/>
        <v>9.5058823529411737E-2</v>
      </c>
      <c r="AS65" s="295">
        <f t="shared" si="365"/>
        <v>9.0494740942734686E-2</v>
      </c>
      <c r="AT65" s="295">
        <f t="shared" si="365"/>
        <v>9.1399688352162028E-2</v>
      </c>
      <c r="AU65" s="295">
        <f t="shared" si="365"/>
        <v>9.2313685235683646E-2</v>
      </c>
      <c r="AV65" s="295">
        <f t="shared" si="365"/>
        <v>9.3236822088040489E-2</v>
      </c>
      <c r="AW65" s="295">
        <f t="shared" si="365"/>
        <v>9.4169190308920889E-2</v>
      </c>
      <c r="AX65" s="294">
        <f t="shared" si="365"/>
        <v>9.5110882212010098E-2</v>
      </c>
      <c r="AY65" s="307">
        <f t="shared" si="384"/>
        <v>0.12239999999999999</v>
      </c>
      <c r="AZ65" s="295">
        <f t="shared" si="385"/>
        <v>0.12239999999999999</v>
      </c>
      <c r="BA65" s="295">
        <f t="shared" si="386"/>
        <v>0.12359202618268401</v>
      </c>
      <c r="BB65" s="295">
        <f t="shared" si="421"/>
        <v>0.13082496703296684</v>
      </c>
      <c r="BC65" s="295">
        <f t="shared" ref="BC65:BC68" si="424">AQ65*1.05</f>
        <v>0.1378784297171802</v>
      </c>
      <c r="BD65" s="295">
        <f t="shared" si="387"/>
        <v>9.9811764705882322E-2</v>
      </c>
      <c r="BE65" s="295">
        <f t="shared" si="388"/>
        <v>9.5019477989871426E-2</v>
      </c>
      <c r="BF65" s="295">
        <f t="shared" si="389"/>
        <v>9.5969672769770129E-2</v>
      </c>
      <c r="BG65" s="295">
        <f t="shared" si="390"/>
        <v>9.6929369497467832E-2</v>
      </c>
      <c r="BH65" s="295">
        <f t="shared" si="391"/>
        <v>9.7898663192442517E-2</v>
      </c>
      <c r="BI65" s="295">
        <f t="shared" si="392"/>
        <v>9.8877649824366934E-2</v>
      </c>
      <c r="BJ65" s="295">
        <f t="shared" si="393"/>
        <v>9.9866426322610613E-2</v>
      </c>
      <c r="BK65" s="307">
        <f t="shared" si="394"/>
        <v>0.12239999999999999</v>
      </c>
      <c r="BL65" s="295">
        <f t="shared" si="395"/>
        <v>0.12239999999999999</v>
      </c>
      <c r="BM65" s="295">
        <f t="shared" si="396"/>
        <v>0.12359202618268401</v>
      </c>
      <c r="BN65" s="295">
        <f t="shared" si="397"/>
        <v>0.13082496703296684</v>
      </c>
      <c r="BO65" s="295">
        <f t="shared" si="398"/>
        <v>0.1378784297171802</v>
      </c>
      <c r="BP65" s="295">
        <f t="shared" si="399"/>
        <v>9.9811764705882322E-2</v>
      </c>
      <c r="BQ65" s="295">
        <f t="shared" si="368"/>
        <v>9.5969672769770142E-2</v>
      </c>
      <c r="BR65" s="295">
        <f t="shared" si="369"/>
        <v>9.6929369497467832E-2</v>
      </c>
      <c r="BS65" s="295">
        <f t="shared" si="370"/>
        <v>9.7898663192442517E-2</v>
      </c>
      <c r="BT65" s="295">
        <f t="shared" si="371"/>
        <v>9.8877649824366948E-2</v>
      </c>
      <c r="BU65" s="295">
        <f t="shared" si="372"/>
        <v>9.9866426322610599E-2</v>
      </c>
      <c r="BV65" s="294">
        <f t="shared" si="373"/>
        <v>0.10086509058583672</v>
      </c>
      <c r="BW65" s="307">
        <f t="shared" si="400"/>
        <v>0.12239999999999999</v>
      </c>
      <c r="BX65" s="295">
        <f t="shared" si="401"/>
        <v>0.12239999999999999</v>
      </c>
      <c r="BY65" s="295">
        <f t="shared" si="402"/>
        <v>0.12359202618268401</v>
      </c>
      <c r="BZ65" s="295">
        <f t="shared" si="403"/>
        <v>0.13082496703296684</v>
      </c>
      <c r="CA65" s="295">
        <f t="shared" si="404"/>
        <v>0.1378784297171802</v>
      </c>
      <c r="CB65" s="295">
        <f t="shared" si="405"/>
        <v>9.9811764705882322E-2</v>
      </c>
      <c r="CC65" s="295">
        <f t="shared" si="406"/>
        <v>9.5969672769770142E-2</v>
      </c>
      <c r="CD65" s="295">
        <f t="shared" si="407"/>
        <v>9.8867956887417188E-2</v>
      </c>
      <c r="CE65" s="295">
        <f t="shared" si="408"/>
        <v>9.9856636456291364E-2</v>
      </c>
      <c r="CF65" s="295">
        <f t="shared" si="409"/>
        <v>0.10085520282085429</v>
      </c>
      <c r="CG65" s="295">
        <f t="shared" si="376"/>
        <v>0.10286241911228892</v>
      </c>
      <c r="CH65" s="294">
        <f t="shared" si="376"/>
        <v>0.10389104330341183</v>
      </c>
      <c r="CI65" s="307">
        <f t="shared" si="410"/>
        <v>0.12239999999999999</v>
      </c>
      <c r="CJ65" s="295">
        <f t="shared" si="411"/>
        <v>0.12239999999999999</v>
      </c>
      <c r="CK65" s="295">
        <f t="shared" si="412"/>
        <v>0.12359202618268401</v>
      </c>
      <c r="CL65" s="295">
        <f t="shared" si="413"/>
        <v>0.13082496703296684</v>
      </c>
      <c r="CM65" s="295">
        <f t="shared" si="414"/>
        <v>0.1378784297171802</v>
      </c>
      <c r="CN65" s="295">
        <f t="shared" si="415"/>
        <v>9.9811764705882322E-2</v>
      </c>
      <c r="CO65" s="295">
        <f t="shared" si="416"/>
        <v>9.5969672769770142E-2</v>
      </c>
      <c r="CP65" s="295">
        <f t="shared" si="417"/>
        <v>9.8867956887417188E-2</v>
      </c>
      <c r="CQ65" s="295">
        <f t="shared" si="418"/>
        <v>9.9856636456291364E-2</v>
      </c>
      <c r="CR65" s="295">
        <f t="shared" si="381"/>
        <v>0.10287230687727138</v>
      </c>
      <c r="CS65" s="295">
        <f t="shared" si="381"/>
        <v>0.1049196674945347</v>
      </c>
      <c r="CT65" s="294">
        <f t="shared" si="381"/>
        <v>0.10596886416948006</v>
      </c>
    </row>
    <row r="66" spans="1:98" s="19" customFormat="1" x14ac:dyDescent="0.25">
      <c r="A66" s="19" t="s">
        <v>171</v>
      </c>
      <c r="B66" s="19" t="s">
        <v>8</v>
      </c>
      <c r="C66" s="19">
        <f t="shared" si="362"/>
        <v>0.13698630136986301</v>
      </c>
      <c r="D66" s="19">
        <f t="shared" ref="D66:N66" si="425">IFERROR(D54/D38,"")</f>
        <v>0.13513513513513514</v>
      </c>
      <c r="E66" s="19">
        <f t="shared" si="425"/>
        <v>0.24</v>
      </c>
      <c r="F66" s="19">
        <f t="shared" si="425"/>
        <v>0.20529801324503311</v>
      </c>
      <c r="G66" s="19">
        <f t="shared" si="425"/>
        <v>0.265625</v>
      </c>
      <c r="H66" s="19">
        <f t="shared" si="425"/>
        <v>0.29317269076305219</v>
      </c>
      <c r="I66" s="19">
        <f t="shared" si="425"/>
        <v>0.25311203319502074</v>
      </c>
      <c r="J66" s="19">
        <f t="shared" si="425"/>
        <v>0.20212765957446807</v>
      </c>
      <c r="K66" s="19">
        <f t="shared" si="425"/>
        <v>0.38317757009345793</v>
      </c>
      <c r="L66" s="19">
        <f t="shared" si="425"/>
        <v>0.256198347107438</v>
      </c>
      <c r="M66" s="19">
        <f t="shared" si="425"/>
        <v>0.28647214854111408</v>
      </c>
      <c r="N66" s="107">
        <f t="shared" si="425"/>
        <v>0.27411167512690354</v>
      </c>
      <c r="O66" s="1379">
        <v>0.19193020719738299</v>
      </c>
      <c r="P66" s="1379">
        <v>0.166183574879227</v>
      </c>
      <c r="Q66" s="1379">
        <v>0.294772922022279</v>
      </c>
      <c r="R66" s="1379">
        <v>0.171701112877583</v>
      </c>
      <c r="S66" s="1379">
        <v>0.14625550660792999</v>
      </c>
      <c r="T66" s="1379">
        <v>0.148319814600232</v>
      </c>
      <c r="U66" s="1379">
        <v>0.14710042432814699</v>
      </c>
      <c r="V66" s="1379">
        <v>0.16910935738444199</v>
      </c>
      <c r="W66" s="1379">
        <v>0.15276695245518301</v>
      </c>
      <c r="X66" s="1379">
        <v>0.113133300541072</v>
      </c>
      <c r="Y66" s="1379">
        <v>8.2285714285714295E-2</v>
      </c>
      <c r="Z66" s="1379">
        <v>0.15609093993892101</v>
      </c>
      <c r="AA66" s="1670">
        <v>5.905511811023622E-2</v>
      </c>
      <c r="AB66" s="1671">
        <v>0.120085775553967</v>
      </c>
      <c r="AC66" s="1672">
        <v>0.19833178869323401</v>
      </c>
      <c r="AD66" s="1673">
        <v>0.13013013013013</v>
      </c>
      <c r="AE66" s="1674">
        <v>9.4212651413189796E-2</v>
      </c>
      <c r="AF66" s="1675">
        <v>0.113807531380753</v>
      </c>
      <c r="AG66" s="1676">
        <v>0.119156736938588</v>
      </c>
      <c r="AH66" s="295">
        <f t="shared" ref="AH66:AL66" si="426">AG66*1.01</f>
        <v>0.12034830430797389</v>
      </c>
      <c r="AI66" s="295">
        <f t="shared" si="426"/>
        <v>0.12155178735105363</v>
      </c>
      <c r="AJ66" s="295">
        <f t="shared" si="426"/>
        <v>0.12276730522456417</v>
      </c>
      <c r="AK66" s="295">
        <f t="shared" si="426"/>
        <v>0.1239949782768098</v>
      </c>
      <c r="AL66" s="294">
        <f t="shared" si="426"/>
        <v>0.12523492805957789</v>
      </c>
      <c r="AM66" s="307">
        <v>0.10200000000000001</v>
      </c>
      <c r="AN66" s="295">
        <v>0.10200000000000001</v>
      </c>
      <c r="AO66" s="295">
        <f t="shared" si="365"/>
        <v>0.20031510658016635</v>
      </c>
      <c r="AP66" s="295">
        <f t="shared" si="365"/>
        <v>0.13143143143143129</v>
      </c>
      <c r="AQ66" s="295">
        <f t="shared" si="365"/>
        <v>9.5154777927321701E-2</v>
      </c>
      <c r="AR66" s="295">
        <f t="shared" si="365"/>
        <v>0.11494560669456054</v>
      </c>
      <c r="AS66" s="295">
        <f t="shared" si="365"/>
        <v>0.12034830430797389</v>
      </c>
      <c r="AT66" s="295">
        <f t="shared" si="365"/>
        <v>0.12155178735105363</v>
      </c>
      <c r="AU66" s="295">
        <f t="shared" si="365"/>
        <v>0.12276730522456417</v>
      </c>
      <c r="AV66" s="295">
        <f t="shared" si="365"/>
        <v>0.1239949782768098</v>
      </c>
      <c r="AW66" s="295">
        <f t="shared" si="365"/>
        <v>0.12523492805957789</v>
      </c>
      <c r="AX66" s="294">
        <f t="shared" si="365"/>
        <v>0.12648727734017368</v>
      </c>
      <c r="AY66" s="307">
        <f t="shared" si="384"/>
        <v>0.10200000000000001</v>
      </c>
      <c r="AZ66" s="295">
        <f t="shared" si="385"/>
        <v>0.10200000000000001</v>
      </c>
      <c r="BA66" s="295">
        <f t="shared" si="386"/>
        <v>0.21233401297497634</v>
      </c>
      <c r="BB66" s="295">
        <f t="shared" si="421"/>
        <v>0.13931731731731717</v>
      </c>
      <c r="BC66" s="295">
        <f t="shared" si="424"/>
        <v>9.9912516823687791E-2</v>
      </c>
      <c r="BD66" s="295">
        <f t="shared" si="387"/>
        <v>0.12069288702928857</v>
      </c>
      <c r="BE66" s="295">
        <f t="shared" si="388"/>
        <v>0.12636571952337258</v>
      </c>
      <c r="BF66" s="295">
        <f t="shared" si="389"/>
        <v>0.1276293767186063</v>
      </c>
      <c r="BG66" s="295">
        <f t="shared" si="390"/>
        <v>0.12890567048579238</v>
      </c>
      <c r="BH66" s="295">
        <f t="shared" si="391"/>
        <v>0.13019472719065031</v>
      </c>
      <c r="BI66" s="295">
        <f t="shared" si="392"/>
        <v>0.13149667446255681</v>
      </c>
      <c r="BJ66" s="295">
        <f t="shared" si="393"/>
        <v>0.13281164120718236</v>
      </c>
      <c r="BK66" s="307">
        <f t="shared" si="394"/>
        <v>0.10200000000000001</v>
      </c>
      <c r="BL66" s="295">
        <f t="shared" si="395"/>
        <v>0.10200000000000001</v>
      </c>
      <c r="BM66" s="295">
        <f t="shared" si="396"/>
        <v>0.21233401297497634</v>
      </c>
      <c r="BN66" s="295">
        <f t="shared" si="397"/>
        <v>0.13931731731731717</v>
      </c>
      <c r="BO66" s="295">
        <f t="shared" si="398"/>
        <v>9.9912516823687791E-2</v>
      </c>
      <c r="BP66" s="295">
        <f t="shared" si="399"/>
        <v>0.12069288702928857</v>
      </c>
      <c r="BQ66" s="295">
        <f t="shared" si="368"/>
        <v>0.1276293767186063</v>
      </c>
      <c r="BR66" s="295">
        <f t="shared" si="369"/>
        <v>0.12890567048579238</v>
      </c>
      <c r="BS66" s="295">
        <f t="shared" si="370"/>
        <v>0.13019472719065031</v>
      </c>
      <c r="BT66" s="295">
        <f t="shared" si="371"/>
        <v>0.13149667446255681</v>
      </c>
      <c r="BU66" s="295">
        <f t="shared" si="372"/>
        <v>0.13281164120718236</v>
      </c>
      <c r="BV66" s="294">
        <f t="shared" si="373"/>
        <v>0.13413975761925417</v>
      </c>
      <c r="BW66" s="307">
        <f t="shared" si="400"/>
        <v>0.10200000000000001</v>
      </c>
      <c r="BX66" s="295">
        <f t="shared" si="401"/>
        <v>0.10200000000000001</v>
      </c>
      <c r="BY66" s="295">
        <f t="shared" si="402"/>
        <v>0.21233401297497634</v>
      </c>
      <c r="BZ66" s="295">
        <f t="shared" si="403"/>
        <v>0.13931731731731717</v>
      </c>
      <c r="CA66" s="295">
        <f t="shared" si="404"/>
        <v>9.9912516823687791E-2</v>
      </c>
      <c r="CB66" s="295">
        <f t="shared" si="405"/>
        <v>0.12069288702928857</v>
      </c>
      <c r="CC66" s="295">
        <f t="shared" si="406"/>
        <v>0.1276293767186063</v>
      </c>
      <c r="CD66" s="295">
        <f t="shared" si="407"/>
        <v>0.13148378389550822</v>
      </c>
      <c r="CE66" s="295">
        <f t="shared" si="408"/>
        <v>0.13279862173446333</v>
      </c>
      <c r="CF66" s="295">
        <f t="shared" si="409"/>
        <v>0.13412660795180795</v>
      </c>
      <c r="CG66" s="295">
        <f t="shared" si="376"/>
        <v>0.13679599044339782</v>
      </c>
      <c r="CH66" s="294">
        <f t="shared" si="376"/>
        <v>0.1381639503478318</v>
      </c>
      <c r="CI66" s="307">
        <f t="shared" si="410"/>
        <v>0.10200000000000001</v>
      </c>
      <c r="CJ66" s="295">
        <f t="shared" si="411"/>
        <v>0.10200000000000001</v>
      </c>
      <c r="CK66" s="295">
        <f t="shared" si="412"/>
        <v>0.21233401297497634</v>
      </c>
      <c r="CL66" s="295">
        <f t="shared" si="413"/>
        <v>0.13931731731731717</v>
      </c>
      <c r="CM66" s="295">
        <f t="shared" si="414"/>
        <v>9.9912516823687791E-2</v>
      </c>
      <c r="CN66" s="295">
        <f t="shared" si="415"/>
        <v>0.12069288702928857</v>
      </c>
      <c r="CO66" s="295">
        <f t="shared" si="416"/>
        <v>0.1276293767186063</v>
      </c>
      <c r="CP66" s="295">
        <f t="shared" si="417"/>
        <v>0.13148378389550822</v>
      </c>
      <c r="CQ66" s="295">
        <f t="shared" si="418"/>
        <v>0.13279862173446333</v>
      </c>
      <c r="CR66" s="295">
        <f t="shared" si="381"/>
        <v>0.13680914011084411</v>
      </c>
      <c r="CS66" s="295">
        <f t="shared" si="381"/>
        <v>0.13953191025226577</v>
      </c>
      <c r="CT66" s="294">
        <f t="shared" si="381"/>
        <v>0.14092722935478844</v>
      </c>
    </row>
    <row r="67" spans="1:98" s="19" customFormat="1" x14ac:dyDescent="0.25">
      <c r="A67" s="19" t="s">
        <v>172</v>
      </c>
      <c r="B67" s="19" t="s">
        <v>1</v>
      </c>
      <c r="C67" s="19">
        <f t="shared" si="362"/>
        <v>0.1893491124260355</v>
      </c>
      <c r="D67" s="19">
        <f t="shared" ref="D67:N67" si="427">IFERROR(D55/D39,"")</f>
        <v>0.14673913043478262</v>
      </c>
      <c r="E67" s="19">
        <f t="shared" si="427"/>
        <v>0.18666666666666668</v>
      </c>
      <c r="F67" s="19">
        <f t="shared" si="427"/>
        <v>0.20392156862745098</v>
      </c>
      <c r="G67" s="19">
        <f t="shared" si="427"/>
        <v>0.29385964912280704</v>
      </c>
      <c r="H67" s="19">
        <f t="shared" si="427"/>
        <v>0.23412698412698413</v>
      </c>
      <c r="I67" s="19">
        <f t="shared" si="427"/>
        <v>0.27777777777777779</v>
      </c>
      <c r="J67" s="19">
        <f t="shared" si="427"/>
        <v>0.20564516129032259</v>
      </c>
      <c r="K67" s="19">
        <f t="shared" si="427"/>
        <v>0.46280991735537191</v>
      </c>
      <c r="L67" s="19">
        <f t="shared" si="427"/>
        <v>0.35094339622641507</v>
      </c>
      <c r="M67" s="19">
        <f t="shared" si="427"/>
        <v>0.31</v>
      </c>
      <c r="N67" s="107">
        <f t="shared" si="427"/>
        <v>0.36184210526315791</v>
      </c>
      <c r="O67" s="1379">
        <v>0.161434977578475</v>
      </c>
      <c r="P67" s="1379">
        <v>0.173913043478261</v>
      </c>
      <c r="Q67" s="1379">
        <v>0.25899280575539602</v>
      </c>
      <c r="R67" s="1379">
        <v>0.21293532338308499</v>
      </c>
      <c r="S67" s="1379">
        <v>0.20744680851063799</v>
      </c>
      <c r="T67" s="1379">
        <v>0.226114649681529</v>
      </c>
      <c r="U67" s="1379">
        <v>0.12338593974174999</v>
      </c>
      <c r="V67" s="1379">
        <v>9.5238095238095205E-2</v>
      </c>
      <c r="W67" s="1379">
        <v>0.131399317406143</v>
      </c>
      <c r="X67" s="1379">
        <v>8.7037037037036996E-2</v>
      </c>
      <c r="Y67" s="1379">
        <v>0.113207547169811</v>
      </c>
      <c r="Z67" s="1379">
        <v>0.21673306772908399</v>
      </c>
      <c r="AA67" s="1677">
        <v>4.2938931297709926E-2</v>
      </c>
      <c r="AB67" s="1678">
        <v>8.8111044055522003E-2</v>
      </c>
      <c r="AC67" s="1679">
        <v>0.16530156366344001</v>
      </c>
      <c r="AD67" s="1680">
        <v>0.12947658402203899</v>
      </c>
      <c r="AE67" s="1681">
        <v>8.3386786401539403E-2</v>
      </c>
      <c r="AF67" s="1682">
        <v>7.2599531615925098E-2</v>
      </c>
      <c r="AG67" s="1683">
        <v>6.6508313539192399E-2</v>
      </c>
      <c r="AH67" s="295">
        <f t="shared" ref="AH67:AL67" si="428">AG67*1.01</f>
        <v>6.7173396674584329E-2</v>
      </c>
      <c r="AI67" s="295">
        <f t="shared" si="428"/>
        <v>6.7845130641330173E-2</v>
      </c>
      <c r="AJ67" s="295">
        <f t="shared" si="428"/>
        <v>6.8523581947743481E-2</v>
      </c>
      <c r="AK67" s="295">
        <f t="shared" si="428"/>
        <v>6.9208817767220918E-2</v>
      </c>
      <c r="AL67" s="294">
        <f t="shared" si="428"/>
        <v>6.9900905944893121E-2</v>
      </c>
      <c r="AM67" s="307">
        <v>0.10200000000000001</v>
      </c>
      <c r="AN67" s="295">
        <v>0.10200000000000001</v>
      </c>
      <c r="AO67" s="295">
        <f t="shared" si="365"/>
        <v>0.1669545793000744</v>
      </c>
      <c r="AP67" s="295">
        <f t="shared" si="365"/>
        <v>0.13077134986225938</v>
      </c>
      <c r="AQ67" s="295">
        <f t="shared" si="365"/>
        <v>8.4220654265554792E-2</v>
      </c>
      <c r="AR67" s="295">
        <f t="shared" si="365"/>
        <v>7.3325526932084342E-2</v>
      </c>
      <c r="AS67" s="295">
        <f t="shared" si="365"/>
        <v>6.7173396674584329E-2</v>
      </c>
      <c r="AT67" s="295">
        <f t="shared" si="365"/>
        <v>6.7845130641330173E-2</v>
      </c>
      <c r="AU67" s="295">
        <f t="shared" si="365"/>
        <v>6.8523581947743481E-2</v>
      </c>
      <c r="AV67" s="295">
        <f t="shared" si="365"/>
        <v>6.9208817767220918E-2</v>
      </c>
      <c r="AW67" s="295">
        <f t="shared" si="365"/>
        <v>6.9900905944893121E-2</v>
      </c>
      <c r="AX67" s="294">
        <f t="shared" si="365"/>
        <v>7.0599915004342054E-2</v>
      </c>
      <c r="AY67" s="307">
        <f t="shared" si="384"/>
        <v>0.10200000000000001</v>
      </c>
      <c r="AZ67" s="295">
        <f t="shared" si="385"/>
        <v>0.10200000000000001</v>
      </c>
      <c r="BA67" s="295">
        <f t="shared" si="386"/>
        <v>0.17697185405807889</v>
      </c>
      <c r="BB67" s="295">
        <f t="shared" si="421"/>
        <v>0.13861763085399495</v>
      </c>
      <c r="BC67" s="295">
        <f t="shared" si="424"/>
        <v>8.8431686978832538E-2</v>
      </c>
      <c r="BD67" s="295">
        <f t="shared" si="387"/>
        <v>7.6991803278688556E-2</v>
      </c>
      <c r="BE67" s="295">
        <f t="shared" si="388"/>
        <v>7.0532066508313548E-2</v>
      </c>
      <c r="BF67" s="295">
        <f t="shared" si="389"/>
        <v>7.1237387173396685E-2</v>
      </c>
      <c r="BG67" s="295">
        <f t="shared" si="390"/>
        <v>7.1949761045130664E-2</v>
      </c>
      <c r="BH67" s="295">
        <f t="shared" si="391"/>
        <v>7.2669258655581964E-2</v>
      </c>
      <c r="BI67" s="295">
        <f t="shared" si="392"/>
        <v>7.3395951242137783E-2</v>
      </c>
      <c r="BJ67" s="295">
        <f t="shared" si="393"/>
        <v>7.4129910754559158E-2</v>
      </c>
      <c r="BK67" s="307">
        <f t="shared" si="394"/>
        <v>0.10200000000000001</v>
      </c>
      <c r="BL67" s="295">
        <f t="shared" si="395"/>
        <v>0.10200000000000001</v>
      </c>
      <c r="BM67" s="295">
        <f t="shared" si="396"/>
        <v>0.17697185405807889</v>
      </c>
      <c r="BN67" s="295">
        <f t="shared" si="397"/>
        <v>0.13861763085399495</v>
      </c>
      <c r="BO67" s="295">
        <f t="shared" si="398"/>
        <v>8.8431686978832538E-2</v>
      </c>
      <c r="BP67" s="295">
        <f t="shared" si="399"/>
        <v>7.6991803278688556E-2</v>
      </c>
      <c r="BQ67" s="295">
        <f t="shared" si="368"/>
        <v>7.1237387173396685E-2</v>
      </c>
      <c r="BR67" s="295">
        <f t="shared" si="369"/>
        <v>7.194976104513065E-2</v>
      </c>
      <c r="BS67" s="295">
        <f t="shared" si="370"/>
        <v>7.2669258655581978E-2</v>
      </c>
      <c r="BT67" s="295">
        <f t="shared" si="371"/>
        <v>7.3395951242137783E-2</v>
      </c>
      <c r="BU67" s="295">
        <f t="shared" si="372"/>
        <v>7.4129910754559158E-2</v>
      </c>
      <c r="BV67" s="294">
        <f t="shared" si="373"/>
        <v>7.4871209862104757E-2</v>
      </c>
      <c r="BW67" s="307">
        <f t="shared" si="400"/>
        <v>0.10200000000000001</v>
      </c>
      <c r="BX67" s="295">
        <f t="shared" si="401"/>
        <v>0.10200000000000001</v>
      </c>
      <c r="BY67" s="295">
        <f t="shared" si="402"/>
        <v>0.17697185405807889</v>
      </c>
      <c r="BZ67" s="295">
        <f t="shared" si="403"/>
        <v>0.13861763085399495</v>
      </c>
      <c r="CA67" s="295">
        <f t="shared" si="404"/>
        <v>8.8431686978832538E-2</v>
      </c>
      <c r="CB67" s="295">
        <f t="shared" si="405"/>
        <v>7.6991803278688556E-2</v>
      </c>
      <c r="CC67" s="295">
        <f t="shared" si="406"/>
        <v>7.1237387173396685E-2</v>
      </c>
      <c r="CD67" s="295">
        <f t="shared" si="407"/>
        <v>7.3388756266033264E-2</v>
      </c>
      <c r="CE67" s="295">
        <f t="shared" si="408"/>
        <v>7.4122643828693616E-2</v>
      </c>
      <c r="CF67" s="295">
        <f t="shared" si="409"/>
        <v>7.4863870266980534E-2</v>
      </c>
      <c r="CG67" s="295">
        <f t="shared" si="376"/>
        <v>7.6353808077195939E-2</v>
      </c>
      <c r="CH67" s="294">
        <f t="shared" si="376"/>
        <v>7.7117346157967906E-2</v>
      </c>
      <c r="CI67" s="307">
        <f t="shared" si="410"/>
        <v>0.10200000000000001</v>
      </c>
      <c r="CJ67" s="295">
        <f t="shared" si="411"/>
        <v>0.10200000000000001</v>
      </c>
      <c r="CK67" s="295">
        <f t="shared" si="412"/>
        <v>0.17697185405807889</v>
      </c>
      <c r="CL67" s="295">
        <f t="shared" si="413"/>
        <v>0.13861763085399495</v>
      </c>
      <c r="CM67" s="295">
        <f t="shared" si="414"/>
        <v>8.8431686978832538E-2</v>
      </c>
      <c r="CN67" s="295">
        <f t="shared" si="415"/>
        <v>7.6991803278688556E-2</v>
      </c>
      <c r="CO67" s="295">
        <f t="shared" si="416"/>
        <v>7.1237387173396685E-2</v>
      </c>
      <c r="CP67" s="295">
        <f t="shared" si="417"/>
        <v>7.3388756266033264E-2</v>
      </c>
      <c r="CQ67" s="295">
        <f t="shared" si="418"/>
        <v>7.4122643828693616E-2</v>
      </c>
      <c r="CR67" s="295">
        <f t="shared" si="381"/>
        <v>7.6361147672320148E-2</v>
      </c>
      <c r="CS67" s="295">
        <f t="shared" si="381"/>
        <v>7.7880884238739859E-2</v>
      </c>
      <c r="CT67" s="294">
        <f t="shared" si="381"/>
        <v>7.865969308112726E-2</v>
      </c>
    </row>
    <row r="68" spans="1:98" s="19" customFormat="1" x14ac:dyDescent="0.25">
      <c r="A68" s="19" t="s">
        <v>173</v>
      </c>
      <c r="B68" s="19" t="s">
        <v>2</v>
      </c>
      <c r="C68" s="19">
        <f t="shared" si="362"/>
        <v>2.6315789473684209E-2</v>
      </c>
      <c r="D68" s="19">
        <f t="shared" ref="D68:N68" si="429">IFERROR(D56/D40,"")</f>
        <v>7.6923076923076927E-2</v>
      </c>
      <c r="E68" s="19">
        <f t="shared" si="429"/>
        <v>5.0632911392405063E-2</v>
      </c>
      <c r="F68" s="19">
        <f t="shared" si="429"/>
        <v>3.8461538461538464E-2</v>
      </c>
      <c r="G68" s="19">
        <f t="shared" si="429"/>
        <v>0.15</v>
      </c>
      <c r="H68" s="19">
        <f t="shared" si="429"/>
        <v>0.10743801652892562</v>
      </c>
      <c r="I68" s="19">
        <f t="shared" si="429"/>
        <v>0.19607843137254902</v>
      </c>
      <c r="J68" s="19">
        <f t="shared" si="429"/>
        <v>0.22222222222222221</v>
      </c>
      <c r="K68" s="19">
        <f t="shared" si="429"/>
        <v>0.44827586206896552</v>
      </c>
      <c r="L68" s="19">
        <f t="shared" si="429"/>
        <v>0.20799999999999999</v>
      </c>
      <c r="M68" s="19">
        <f t="shared" si="429"/>
        <v>0.40298507462686567</v>
      </c>
      <c r="N68" s="107">
        <f t="shared" si="429"/>
        <v>0.29585798816568049</v>
      </c>
      <c r="O68" s="1379">
        <v>0.16759776536312801</v>
      </c>
      <c r="P68" s="1379">
        <v>0.117073170731707</v>
      </c>
      <c r="Q68" s="1379">
        <v>0.21777777777777799</v>
      </c>
      <c r="R68" s="1379">
        <v>0.128099173553719</v>
      </c>
      <c r="S68" s="1379">
        <v>0.185714285714286</v>
      </c>
      <c r="T68" s="1379">
        <v>0.21766561514195601</v>
      </c>
      <c r="U68" s="1379">
        <v>0.150782361308677</v>
      </c>
      <c r="V68" s="1379">
        <v>0.207759699624531</v>
      </c>
      <c r="W68" s="1379">
        <v>0.17199558985666999</v>
      </c>
      <c r="X68" s="1379">
        <v>0.172348484848485</v>
      </c>
      <c r="Y68" s="1379">
        <v>0.136286201022147</v>
      </c>
      <c r="Z68" s="1379">
        <v>0.184049079754601</v>
      </c>
      <c r="AA68" s="1684">
        <v>7.1151358344113846E-2</v>
      </c>
      <c r="AB68" s="1685">
        <v>0.115072933549433</v>
      </c>
      <c r="AC68" s="1686">
        <v>0.14955357142857101</v>
      </c>
      <c r="AD68" s="1687">
        <v>0.17016317016317001</v>
      </c>
      <c r="AE68" s="1688">
        <v>0.14169570267131201</v>
      </c>
      <c r="AF68" s="1689">
        <v>0.118551042810099</v>
      </c>
      <c r="AG68" s="1690">
        <v>9.99020568070519E-2</v>
      </c>
      <c r="AH68" s="295">
        <f t="shared" ref="AH68:AL68" si="430">AG68*1.01</f>
        <v>0.10090107737512242</v>
      </c>
      <c r="AI68" s="295">
        <f t="shared" si="430"/>
        <v>0.10191008814887365</v>
      </c>
      <c r="AJ68" s="295">
        <f t="shared" si="430"/>
        <v>0.10292918903036238</v>
      </c>
      <c r="AK68" s="295">
        <f t="shared" si="430"/>
        <v>0.10395848092066601</v>
      </c>
      <c r="AL68" s="294">
        <f t="shared" si="430"/>
        <v>0.10499806572987266</v>
      </c>
      <c r="AM68" s="307">
        <v>0.10200000000000001</v>
      </c>
      <c r="AN68" s="295">
        <v>0.10200000000000001</v>
      </c>
      <c r="AO68" s="295">
        <f t="shared" si="365"/>
        <v>0.15104910714285671</v>
      </c>
      <c r="AP68" s="295">
        <f t="shared" si="365"/>
        <v>0.17186480186480171</v>
      </c>
      <c r="AQ68" s="295">
        <f t="shared" si="365"/>
        <v>0.14311265969802514</v>
      </c>
      <c r="AR68" s="295">
        <f t="shared" si="365"/>
        <v>0.11973655323819998</v>
      </c>
      <c r="AS68" s="295">
        <f t="shared" si="365"/>
        <v>0.10090107737512242</v>
      </c>
      <c r="AT68" s="295">
        <f t="shared" si="365"/>
        <v>0.10191008814887365</v>
      </c>
      <c r="AU68" s="295">
        <f t="shared" si="365"/>
        <v>0.10292918903036238</v>
      </c>
      <c r="AV68" s="295">
        <f t="shared" si="365"/>
        <v>0.10395848092066601</v>
      </c>
      <c r="AW68" s="295">
        <f t="shared" si="365"/>
        <v>0.10499806572987266</v>
      </c>
      <c r="AX68" s="294">
        <f t="shared" si="365"/>
        <v>0.10604804638717139</v>
      </c>
      <c r="AY68" s="307">
        <f t="shared" si="384"/>
        <v>0.10200000000000001</v>
      </c>
      <c r="AZ68" s="295">
        <f t="shared" si="385"/>
        <v>0.10200000000000001</v>
      </c>
      <c r="BA68" s="295">
        <f t="shared" si="386"/>
        <v>0.16011205357142813</v>
      </c>
      <c r="BB68" s="295">
        <f t="shared" si="421"/>
        <v>0.18217668997668982</v>
      </c>
      <c r="BC68" s="295">
        <f t="shared" si="424"/>
        <v>0.15026829268292641</v>
      </c>
      <c r="BD68" s="295">
        <f t="shared" si="387"/>
        <v>0.12572338090010998</v>
      </c>
      <c r="BE68" s="295">
        <f t="shared" si="388"/>
        <v>0.10594613124387856</v>
      </c>
      <c r="BF68" s="295">
        <f t="shared" si="389"/>
        <v>0.10700559255631734</v>
      </c>
      <c r="BG68" s="295">
        <f t="shared" si="390"/>
        <v>0.1080756484818805</v>
      </c>
      <c r="BH68" s="295">
        <f t="shared" si="391"/>
        <v>0.10915640496669932</v>
      </c>
      <c r="BI68" s="295">
        <f t="shared" si="392"/>
        <v>0.1102479690163663</v>
      </c>
      <c r="BJ68" s="295">
        <f t="shared" si="393"/>
        <v>0.11135044870652996</v>
      </c>
      <c r="BK68" s="307">
        <f t="shared" si="394"/>
        <v>0.10200000000000001</v>
      </c>
      <c r="BL68" s="295">
        <f t="shared" si="395"/>
        <v>0.10200000000000001</v>
      </c>
      <c r="BM68" s="295">
        <f t="shared" si="396"/>
        <v>0.16011205357142813</v>
      </c>
      <c r="BN68" s="295">
        <f t="shared" si="397"/>
        <v>0.18217668997668982</v>
      </c>
      <c r="BO68" s="295">
        <f t="shared" si="398"/>
        <v>0.15026829268292641</v>
      </c>
      <c r="BP68" s="295">
        <f t="shared" si="399"/>
        <v>0.12572338090010998</v>
      </c>
      <c r="BQ68" s="295">
        <f t="shared" si="368"/>
        <v>0.10700559255631734</v>
      </c>
      <c r="BR68" s="295">
        <f t="shared" si="369"/>
        <v>0.1080756484818805</v>
      </c>
      <c r="BS68" s="295">
        <f t="shared" si="370"/>
        <v>0.10915640496669932</v>
      </c>
      <c r="BT68" s="295">
        <f t="shared" si="371"/>
        <v>0.11024796901636631</v>
      </c>
      <c r="BU68" s="295">
        <f t="shared" si="372"/>
        <v>0.11135044870652996</v>
      </c>
      <c r="BV68" s="294">
        <f t="shared" si="373"/>
        <v>0.11246395319359527</v>
      </c>
      <c r="BW68" s="307">
        <f t="shared" si="400"/>
        <v>0.10200000000000001</v>
      </c>
      <c r="BX68" s="295">
        <f t="shared" si="401"/>
        <v>0.10200000000000001</v>
      </c>
      <c r="BY68" s="295">
        <f t="shared" si="402"/>
        <v>0.16011205357142813</v>
      </c>
      <c r="BZ68" s="295">
        <f t="shared" si="403"/>
        <v>0.18217668997668982</v>
      </c>
      <c r="CA68" s="295">
        <f t="shared" si="404"/>
        <v>0.15026829268292641</v>
      </c>
      <c r="CB68" s="295">
        <f t="shared" si="405"/>
        <v>0.12572338090010998</v>
      </c>
      <c r="CC68" s="295">
        <f t="shared" si="406"/>
        <v>0.10700559255631734</v>
      </c>
      <c r="CD68" s="295">
        <f t="shared" si="407"/>
        <v>0.11023716145151811</v>
      </c>
      <c r="CE68" s="295">
        <f t="shared" si="408"/>
        <v>0.11133953306603331</v>
      </c>
      <c r="CF68" s="295">
        <f t="shared" si="409"/>
        <v>0.11245292839669364</v>
      </c>
      <c r="CG68" s="295">
        <f t="shared" si="376"/>
        <v>0.11469096216772587</v>
      </c>
      <c r="CH68" s="294">
        <f t="shared" si="376"/>
        <v>0.11583787178940314</v>
      </c>
      <c r="CI68" s="307">
        <f t="shared" si="410"/>
        <v>0.10200000000000001</v>
      </c>
      <c r="CJ68" s="295">
        <f t="shared" si="411"/>
        <v>0.10200000000000001</v>
      </c>
      <c r="CK68" s="295">
        <f t="shared" si="412"/>
        <v>0.16011205357142813</v>
      </c>
      <c r="CL68" s="295">
        <f t="shared" si="413"/>
        <v>0.18217668997668982</v>
      </c>
      <c r="CM68" s="295">
        <f t="shared" si="414"/>
        <v>0.15026829268292641</v>
      </c>
      <c r="CN68" s="295">
        <f t="shared" si="415"/>
        <v>0.12572338090010998</v>
      </c>
      <c r="CO68" s="295">
        <f t="shared" si="416"/>
        <v>0.10700559255631734</v>
      </c>
      <c r="CP68" s="295">
        <f t="shared" si="417"/>
        <v>0.11023716145151811</v>
      </c>
      <c r="CQ68" s="295">
        <f t="shared" si="418"/>
        <v>0.11133953306603331</v>
      </c>
      <c r="CR68" s="295">
        <f t="shared" si="381"/>
        <v>0.11470198696462752</v>
      </c>
      <c r="CS68" s="295">
        <f t="shared" si="381"/>
        <v>0.11698478141108039</v>
      </c>
      <c r="CT68" s="294">
        <f t="shared" si="381"/>
        <v>0.1181546292251912</v>
      </c>
    </row>
    <row r="69" spans="1:98" s="19" customFormat="1" x14ac:dyDescent="0.25">
      <c r="A69" s="19" t="s">
        <v>174</v>
      </c>
      <c r="B69" s="19" t="s">
        <v>150</v>
      </c>
      <c r="N69" s="107"/>
      <c r="O69" s="1379"/>
      <c r="P69" s="1379"/>
      <c r="Q69" s="1379"/>
      <c r="R69" s="1379"/>
      <c r="S69" s="1379"/>
      <c r="T69" s="1379"/>
      <c r="U69" s="1379"/>
      <c r="V69" s="1379"/>
      <c r="W69" s="1379"/>
      <c r="X69" s="1379"/>
      <c r="Y69" s="1379"/>
      <c r="Z69" s="1379"/>
      <c r="AA69" s="1379"/>
      <c r="AB69" s="1691">
        <v>8.6173633440514499E-2</v>
      </c>
      <c r="AC69" s="1692">
        <v>2.7573529411764702E-2</v>
      </c>
      <c r="AD69" s="1693">
        <v>5.6441717791411002E-2</v>
      </c>
      <c r="AE69" s="1694">
        <v>1.7234625930278101E-2</v>
      </c>
      <c r="AF69" s="1695">
        <v>1.3909587680079501E-2</v>
      </c>
      <c r="AG69" s="1696">
        <v>8.6580086580086597E-3</v>
      </c>
      <c r="AH69" s="295"/>
      <c r="AI69" s="295"/>
      <c r="AJ69" s="295"/>
      <c r="AK69" s="295"/>
      <c r="AL69" s="294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4"/>
      <c r="AY69" s="295"/>
      <c r="AZ69" s="295"/>
      <c r="BA69" s="295"/>
      <c r="BB69" s="295"/>
      <c r="BC69" s="295"/>
      <c r="BD69" s="295"/>
      <c r="BE69" s="295"/>
      <c r="BF69" s="295"/>
      <c r="BG69" s="295"/>
      <c r="BH69" s="295"/>
      <c r="BI69" s="295"/>
      <c r="BJ69" s="295"/>
      <c r="BK69" s="295"/>
      <c r="BL69" s="295"/>
      <c r="BM69" s="295"/>
      <c r="BN69" s="295"/>
      <c r="BO69" s="295"/>
      <c r="BP69" s="295"/>
      <c r="BQ69" s="295"/>
      <c r="BR69" s="295"/>
      <c r="BS69" s="295"/>
      <c r="BT69" s="295"/>
      <c r="BU69" s="295"/>
      <c r="BV69" s="294"/>
      <c r="BW69" s="295"/>
      <c r="BX69" s="295"/>
      <c r="BY69" s="295"/>
      <c r="BZ69" s="295"/>
      <c r="CA69" s="295"/>
      <c r="CB69" s="295"/>
      <c r="CC69" s="295"/>
      <c r="CD69" s="295"/>
      <c r="CE69" s="295"/>
      <c r="CF69" s="295"/>
      <c r="CG69" s="295"/>
      <c r="CH69" s="294"/>
      <c r="CI69" s="295"/>
      <c r="CJ69" s="295"/>
      <c r="CK69" s="295"/>
      <c r="CL69" s="295"/>
      <c r="CM69" s="295"/>
      <c r="CN69" s="295"/>
      <c r="CO69" s="295"/>
      <c r="CP69" s="295"/>
      <c r="CQ69" s="295"/>
      <c r="CR69" s="295"/>
      <c r="CS69" s="295"/>
      <c r="CT69" s="294"/>
    </row>
    <row r="70" spans="1:98" s="5" customFormat="1" x14ac:dyDescent="0.25">
      <c r="B70" s="1" t="s">
        <v>3</v>
      </c>
      <c r="C70" s="11">
        <f t="shared" ref="C70" si="431">IFERROR(C58/C42,"")</f>
        <v>0.21978984238178634</v>
      </c>
      <c r="D70" s="11">
        <f t="shared" ref="D70:T70" si="432">IFERROR(D58/D42,"")</f>
        <v>0.19368246051537821</v>
      </c>
      <c r="E70" s="11">
        <f t="shared" si="432"/>
        <v>0.24417731029301276</v>
      </c>
      <c r="F70" s="11">
        <f t="shared" si="432"/>
        <v>0.22155688622754491</v>
      </c>
      <c r="G70" s="11">
        <f t="shared" si="432"/>
        <v>0.27347498286497601</v>
      </c>
      <c r="H70" s="11">
        <f t="shared" si="432"/>
        <v>0.29629629629629628</v>
      </c>
      <c r="I70" s="11">
        <f t="shared" si="432"/>
        <v>0.32861952861952864</v>
      </c>
      <c r="J70" s="11">
        <f t="shared" si="432"/>
        <v>0.25318066157760816</v>
      </c>
      <c r="K70" s="11">
        <f t="shared" si="432"/>
        <v>0.43187066974595845</v>
      </c>
      <c r="L70" s="11">
        <f t="shared" si="432"/>
        <v>0.33315334773218142</v>
      </c>
      <c r="M70" s="11">
        <f t="shared" si="432"/>
        <v>0.35246679316888047</v>
      </c>
      <c r="N70" s="99">
        <f t="shared" si="432"/>
        <v>0.36177007299270075</v>
      </c>
      <c r="O70" s="11">
        <f t="shared" si="432"/>
        <v>0.17214961694456962</v>
      </c>
      <c r="P70" s="11">
        <f t="shared" si="432"/>
        <v>0.17793427230046949</v>
      </c>
      <c r="Q70" s="11">
        <f t="shared" si="432"/>
        <v>0.28198317839752102</v>
      </c>
      <c r="R70" s="11">
        <f t="shared" si="432"/>
        <v>0.22641509433962265</v>
      </c>
      <c r="S70" s="11">
        <f t="shared" si="432"/>
        <v>0.23783388218075374</v>
      </c>
      <c r="T70" s="11">
        <f t="shared" si="432"/>
        <v>0.29778786159954623</v>
      </c>
      <c r="U70" s="152">
        <f t="shared" ref="U70:Z70" si="433">IFERROR(U58/U42,"")</f>
        <v>0.20621683093252463</v>
      </c>
      <c r="V70" s="152">
        <f t="shared" si="433"/>
        <v>0.21118568232662194</v>
      </c>
      <c r="W70" s="152">
        <f t="shared" si="433"/>
        <v>0.23415977961432508</v>
      </c>
      <c r="X70" s="152">
        <f t="shared" si="433"/>
        <v>0.17494639027877054</v>
      </c>
      <c r="Y70" s="152">
        <f t="shared" si="433"/>
        <v>0.15847176079734218</v>
      </c>
      <c r="Z70" s="153">
        <f t="shared" si="433"/>
        <v>0.2514550067154156</v>
      </c>
      <c r="AA70" s="169">
        <f t="shared" ref="AA70:CL70" si="434">IFERROR(AA58/AA42,"")</f>
        <v>9.324522760646109E-2</v>
      </c>
      <c r="AB70" s="169">
        <f t="shared" si="434"/>
        <v>0.17312206572769953</v>
      </c>
      <c r="AC70" s="169">
        <f t="shared" si="434"/>
        <v>0.23135609383940492</v>
      </c>
      <c r="AD70" s="169">
        <f t="shared" si="434"/>
        <v>0.19894291754756871</v>
      </c>
      <c r="AE70" s="169">
        <f t="shared" si="434"/>
        <v>0.154126213592233</v>
      </c>
      <c r="AF70" s="169">
        <f t="shared" si="434"/>
        <v>0.20528602461984069</v>
      </c>
      <c r="AG70" s="169">
        <f t="shared" si="434"/>
        <v>0.15165963689712086</v>
      </c>
      <c r="AH70" s="169">
        <f t="shared" si="434"/>
        <v>0.12727378043716711</v>
      </c>
      <c r="AI70" s="169">
        <f t="shared" si="434"/>
        <v>0.13369568667128626</v>
      </c>
      <c r="AJ70" s="169">
        <f t="shared" si="434"/>
        <v>0.13038657777762414</v>
      </c>
      <c r="AK70" s="169">
        <f t="shared" si="434"/>
        <v>0.13379126178792883</v>
      </c>
      <c r="AL70" s="170">
        <f t="shared" si="434"/>
        <v>0.13866794143027261</v>
      </c>
      <c r="AM70" s="169">
        <f t="shared" si="434"/>
        <v>0.11268378458279803</v>
      </c>
      <c r="AN70" s="169">
        <f t="shared" si="434"/>
        <v>0.108332038231504</v>
      </c>
      <c r="AO70" s="169">
        <f t="shared" si="434"/>
        <v>0.23587137289266064</v>
      </c>
      <c r="AP70" s="169">
        <f t="shared" si="434"/>
        <v>0.18750676586833692</v>
      </c>
      <c r="AQ70" s="169">
        <f t="shared" si="434"/>
        <v>0.1606375456716658</v>
      </c>
      <c r="AR70" s="169">
        <f t="shared" si="434"/>
        <v>0.19300915342091637</v>
      </c>
      <c r="AS70" s="169">
        <f t="shared" si="434"/>
        <v>0.13235905172035478</v>
      </c>
      <c r="AT70" s="169">
        <f t="shared" si="434"/>
        <v>0.1377515026344491</v>
      </c>
      <c r="AU70" s="169">
        <f t="shared" si="434"/>
        <v>0.14128757913838816</v>
      </c>
      <c r="AV70" s="169">
        <f t="shared" si="434"/>
        <v>0.13697925979544451</v>
      </c>
      <c r="AW70" s="169">
        <f t="shared" si="434"/>
        <v>0.14026129581509134</v>
      </c>
      <c r="AX70" s="170">
        <f t="shared" si="434"/>
        <v>0.14381192125383738</v>
      </c>
      <c r="AY70" s="169">
        <f t="shared" si="434"/>
        <v>0.11242445016614359</v>
      </c>
      <c r="AZ70" s="169">
        <f t="shared" si="434"/>
        <v>0.10839249773939541</v>
      </c>
      <c r="BA70" s="169">
        <f t="shared" si="434"/>
        <v>0.25685549861384127</v>
      </c>
      <c r="BB70" s="169">
        <f t="shared" si="434"/>
        <v>0.20728119920363902</v>
      </c>
      <c r="BC70" s="169">
        <f t="shared" si="434"/>
        <v>0.17408867404496028</v>
      </c>
      <c r="BD70" s="169">
        <f t="shared" si="434"/>
        <v>0.20569367663830143</v>
      </c>
      <c r="BE70" s="169">
        <f t="shared" si="434"/>
        <v>0.14502092030675101</v>
      </c>
      <c r="BF70" s="169">
        <f t="shared" si="434"/>
        <v>0.14768115016039288</v>
      </c>
      <c r="BG70" s="169">
        <f t="shared" si="434"/>
        <v>0.14844624111112098</v>
      </c>
      <c r="BH70" s="169">
        <f t="shared" si="434"/>
        <v>0.14806689949824928</v>
      </c>
      <c r="BI70" s="169">
        <f t="shared" si="434"/>
        <v>0.14889962646320298</v>
      </c>
      <c r="BJ70" s="170">
        <f t="shared" si="434"/>
        <v>0.1507263778861514</v>
      </c>
      <c r="BK70" s="169">
        <f t="shared" si="434"/>
        <v>0.11223122098359929</v>
      </c>
      <c r="BL70" s="169">
        <f t="shared" si="434"/>
        <v>0.10810775994064728</v>
      </c>
      <c r="BM70" s="169">
        <f t="shared" si="434"/>
        <v>0.25275702043507547</v>
      </c>
      <c r="BN70" s="169">
        <f t="shared" si="434"/>
        <v>0.20316011041469528</v>
      </c>
      <c r="BO70" s="169">
        <f t="shared" si="434"/>
        <v>0.16975711169590826</v>
      </c>
      <c r="BP70" s="169">
        <f t="shared" si="434"/>
        <v>0.19932596497048702</v>
      </c>
      <c r="BQ70" s="169">
        <f t="shared" si="434"/>
        <v>0.1429704185366911</v>
      </c>
      <c r="BR70" s="169">
        <f t="shared" si="434"/>
        <v>0.14581311598540389</v>
      </c>
      <c r="BS70" s="169">
        <f t="shared" si="434"/>
        <v>0.14694065368773598</v>
      </c>
      <c r="BT70" s="169">
        <f t="shared" si="434"/>
        <v>0.14663820734711644</v>
      </c>
      <c r="BU70" s="169">
        <f t="shared" si="434"/>
        <v>0.14772581927940809</v>
      </c>
      <c r="BV70" s="170">
        <f t="shared" si="434"/>
        <v>0.14980287281366242</v>
      </c>
      <c r="BW70" s="169">
        <f t="shared" si="434"/>
        <v>0.11168998661359278</v>
      </c>
      <c r="BX70" s="169">
        <f t="shared" si="434"/>
        <v>0.10784957735044311</v>
      </c>
      <c r="BY70" s="169">
        <f t="shared" si="434"/>
        <v>0.25081574059152034</v>
      </c>
      <c r="BZ70" s="169">
        <f t="shared" si="434"/>
        <v>0.20346488968434276</v>
      </c>
      <c r="CA70" s="169">
        <f t="shared" si="434"/>
        <v>0.17043644546705985</v>
      </c>
      <c r="CB70" s="169">
        <f t="shared" si="434"/>
        <v>0.20007067908153123</v>
      </c>
      <c r="CC70" s="169">
        <f t="shared" si="434"/>
        <v>0.14374979294364926</v>
      </c>
      <c r="CD70" s="169">
        <f t="shared" si="434"/>
        <v>0.14953200827179547</v>
      </c>
      <c r="CE70" s="169">
        <f t="shared" si="434"/>
        <v>0.15054305171401169</v>
      </c>
      <c r="CF70" s="169">
        <f t="shared" si="434"/>
        <v>0.15051526789892855</v>
      </c>
      <c r="CG70" s="169">
        <f t="shared" si="434"/>
        <v>0.15311370044445638</v>
      </c>
      <c r="CH70" s="170">
        <f t="shared" si="434"/>
        <v>0.15507182064642833</v>
      </c>
      <c r="CI70" s="169">
        <f t="shared" si="434"/>
        <v>0.11184212685971226</v>
      </c>
      <c r="CJ70" s="169">
        <f t="shared" si="434"/>
        <v>0.10792103836662337</v>
      </c>
      <c r="CK70" s="169">
        <f t="shared" si="434"/>
        <v>0.25171689615574944</v>
      </c>
      <c r="CL70" s="169">
        <f t="shared" si="434"/>
        <v>0.20361458633420856</v>
      </c>
      <c r="CM70" s="169">
        <f t="shared" ref="CM70:CT70" si="435">IFERROR(CM58/CM42,"")</f>
        <v>0.1704684799699954</v>
      </c>
      <c r="CN70" s="169">
        <f t="shared" si="435"/>
        <v>0.2001616422281631</v>
      </c>
      <c r="CO70" s="169">
        <f t="shared" si="435"/>
        <v>0.14371340056817886</v>
      </c>
      <c r="CP70" s="169">
        <f t="shared" si="435"/>
        <v>0.14947539594049136</v>
      </c>
      <c r="CQ70" s="169">
        <f t="shared" si="435"/>
        <v>0.15046004099677979</v>
      </c>
      <c r="CR70" s="169">
        <f t="shared" si="435"/>
        <v>0.15341376214822419</v>
      </c>
      <c r="CS70" s="169">
        <f t="shared" si="435"/>
        <v>0.15605302576762617</v>
      </c>
      <c r="CT70" s="170">
        <f t="shared" si="435"/>
        <v>0.15803781059790839</v>
      </c>
    </row>
    <row r="72" spans="1:98" s="116" customFormat="1" x14ac:dyDescent="0.25">
      <c r="B72" s="63"/>
      <c r="C72" s="63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5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5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5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5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5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5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5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5"/>
    </row>
    <row r="73" spans="1:98" s="104" customFormat="1" x14ac:dyDescent="0.25">
      <c r="B73" s="104" t="s">
        <v>12</v>
      </c>
      <c r="C73" s="104">
        <f t="shared" ref="C73:BN73" si="436">C33</f>
        <v>42005</v>
      </c>
      <c r="D73" s="104">
        <f t="shared" si="436"/>
        <v>42036</v>
      </c>
      <c r="E73" s="104">
        <f t="shared" si="436"/>
        <v>42064</v>
      </c>
      <c r="F73" s="104">
        <f t="shared" si="436"/>
        <v>42095</v>
      </c>
      <c r="G73" s="104">
        <f t="shared" si="436"/>
        <v>42125</v>
      </c>
      <c r="H73" s="104">
        <f t="shared" si="436"/>
        <v>42156</v>
      </c>
      <c r="I73" s="104">
        <f t="shared" si="436"/>
        <v>42186</v>
      </c>
      <c r="J73" s="104">
        <f t="shared" si="436"/>
        <v>42217</v>
      </c>
      <c r="K73" s="104">
        <f t="shared" si="436"/>
        <v>42248</v>
      </c>
      <c r="L73" s="104">
        <f t="shared" si="436"/>
        <v>42278</v>
      </c>
      <c r="M73" s="104">
        <f t="shared" si="436"/>
        <v>42309</v>
      </c>
      <c r="N73" s="105">
        <f t="shared" si="436"/>
        <v>42339</v>
      </c>
      <c r="O73" s="144">
        <f t="shared" si="436"/>
        <v>42370</v>
      </c>
      <c r="P73" s="144">
        <f t="shared" si="436"/>
        <v>42401</v>
      </c>
      <c r="Q73" s="144">
        <f t="shared" si="436"/>
        <v>42430</v>
      </c>
      <c r="R73" s="144">
        <f t="shared" si="436"/>
        <v>42461</v>
      </c>
      <c r="S73" s="144">
        <f t="shared" si="436"/>
        <v>42491</v>
      </c>
      <c r="T73" s="144">
        <f t="shared" si="436"/>
        <v>42522</v>
      </c>
      <c r="U73" s="144">
        <f t="shared" si="436"/>
        <v>42552</v>
      </c>
      <c r="V73" s="144">
        <f t="shared" si="436"/>
        <v>42583</v>
      </c>
      <c r="W73" s="104">
        <f t="shared" si="436"/>
        <v>42614</v>
      </c>
      <c r="X73" s="104">
        <f t="shared" si="436"/>
        <v>42644</v>
      </c>
      <c r="Y73" s="104">
        <f t="shared" si="436"/>
        <v>42675</v>
      </c>
      <c r="Z73" s="105">
        <f t="shared" si="436"/>
        <v>42705</v>
      </c>
      <c r="AA73" s="104">
        <f t="shared" si="436"/>
        <v>42752</v>
      </c>
      <c r="AB73" s="104">
        <f t="shared" si="436"/>
        <v>42783</v>
      </c>
      <c r="AC73" s="104">
        <f t="shared" si="436"/>
        <v>42811</v>
      </c>
      <c r="AD73" s="104">
        <f t="shared" si="436"/>
        <v>42842</v>
      </c>
      <c r="AE73" s="104">
        <f t="shared" si="436"/>
        <v>42872</v>
      </c>
      <c r="AF73" s="104">
        <f t="shared" si="436"/>
        <v>42903</v>
      </c>
      <c r="AG73" s="104">
        <f t="shared" si="436"/>
        <v>42933</v>
      </c>
      <c r="AH73" s="104">
        <f t="shared" si="436"/>
        <v>42964</v>
      </c>
      <c r="AI73" s="104">
        <f t="shared" si="436"/>
        <v>42995</v>
      </c>
      <c r="AJ73" s="104">
        <f t="shared" si="436"/>
        <v>43025</v>
      </c>
      <c r="AK73" s="104">
        <f t="shared" si="436"/>
        <v>43056</v>
      </c>
      <c r="AL73" s="105">
        <f t="shared" si="436"/>
        <v>43086</v>
      </c>
      <c r="AM73" s="104">
        <f t="shared" si="436"/>
        <v>43118</v>
      </c>
      <c r="AN73" s="104">
        <f t="shared" si="436"/>
        <v>43149</v>
      </c>
      <c r="AO73" s="104">
        <f t="shared" si="436"/>
        <v>43177</v>
      </c>
      <c r="AP73" s="104">
        <f t="shared" si="436"/>
        <v>43208</v>
      </c>
      <c r="AQ73" s="104">
        <f t="shared" si="436"/>
        <v>43238</v>
      </c>
      <c r="AR73" s="104">
        <f t="shared" si="436"/>
        <v>43269</v>
      </c>
      <c r="AS73" s="104">
        <f t="shared" si="436"/>
        <v>43299</v>
      </c>
      <c r="AT73" s="104">
        <f t="shared" si="436"/>
        <v>43330</v>
      </c>
      <c r="AU73" s="104">
        <f t="shared" si="436"/>
        <v>43361</v>
      </c>
      <c r="AV73" s="104">
        <f t="shared" si="436"/>
        <v>43391</v>
      </c>
      <c r="AW73" s="104">
        <f t="shared" si="436"/>
        <v>43422</v>
      </c>
      <c r="AX73" s="105">
        <f t="shared" si="436"/>
        <v>43452</v>
      </c>
      <c r="AY73" s="104">
        <f t="shared" si="436"/>
        <v>43483</v>
      </c>
      <c r="AZ73" s="104">
        <f t="shared" si="436"/>
        <v>43514</v>
      </c>
      <c r="BA73" s="104">
        <f t="shared" si="436"/>
        <v>43542</v>
      </c>
      <c r="BB73" s="104">
        <f t="shared" si="436"/>
        <v>43573</v>
      </c>
      <c r="BC73" s="104">
        <f t="shared" si="436"/>
        <v>43603</v>
      </c>
      <c r="BD73" s="104">
        <f t="shared" si="436"/>
        <v>43634</v>
      </c>
      <c r="BE73" s="104">
        <f t="shared" si="436"/>
        <v>43664</v>
      </c>
      <c r="BF73" s="104">
        <f t="shared" si="436"/>
        <v>43695</v>
      </c>
      <c r="BG73" s="104">
        <f t="shared" si="436"/>
        <v>43726</v>
      </c>
      <c r="BH73" s="104">
        <f t="shared" si="436"/>
        <v>43756</v>
      </c>
      <c r="BI73" s="104">
        <f t="shared" si="436"/>
        <v>43787</v>
      </c>
      <c r="BJ73" s="105">
        <f t="shared" si="436"/>
        <v>43817</v>
      </c>
      <c r="BK73" s="104">
        <f t="shared" si="436"/>
        <v>43848</v>
      </c>
      <c r="BL73" s="104">
        <f t="shared" si="436"/>
        <v>43879</v>
      </c>
      <c r="BM73" s="104">
        <f t="shared" si="436"/>
        <v>43908</v>
      </c>
      <c r="BN73" s="104">
        <f t="shared" si="436"/>
        <v>43939</v>
      </c>
      <c r="BO73" s="104">
        <f t="shared" ref="BO73:CT73" si="437">BO33</f>
        <v>43969</v>
      </c>
      <c r="BP73" s="104">
        <f t="shared" si="437"/>
        <v>44000</v>
      </c>
      <c r="BQ73" s="104">
        <f t="shared" si="437"/>
        <v>44030</v>
      </c>
      <c r="BR73" s="104">
        <f t="shared" si="437"/>
        <v>44061</v>
      </c>
      <c r="BS73" s="104">
        <f t="shared" si="437"/>
        <v>44092</v>
      </c>
      <c r="BT73" s="104">
        <f t="shared" si="437"/>
        <v>44122</v>
      </c>
      <c r="BU73" s="104">
        <f t="shared" si="437"/>
        <v>44153</v>
      </c>
      <c r="BV73" s="105">
        <f t="shared" si="437"/>
        <v>44183</v>
      </c>
      <c r="BW73" s="104">
        <f t="shared" si="437"/>
        <v>44214</v>
      </c>
      <c r="BX73" s="104">
        <f t="shared" si="437"/>
        <v>44245</v>
      </c>
      <c r="BY73" s="104">
        <f t="shared" si="437"/>
        <v>44273</v>
      </c>
      <c r="BZ73" s="104">
        <f t="shared" si="437"/>
        <v>44304</v>
      </c>
      <c r="CA73" s="104">
        <f t="shared" si="437"/>
        <v>44334</v>
      </c>
      <c r="CB73" s="104">
        <f t="shared" si="437"/>
        <v>44365</v>
      </c>
      <c r="CC73" s="104">
        <f t="shared" si="437"/>
        <v>44395</v>
      </c>
      <c r="CD73" s="104">
        <f t="shared" si="437"/>
        <v>44426</v>
      </c>
      <c r="CE73" s="104">
        <f t="shared" si="437"/>
        <v>44457</v>
      </c>
      <c r="CF73" s="104">
        <f t="shared" si="437"/>
        <v>44487</v>
      </c>
      <c r="CG73" s="104">
        <f t="shared" si="437"/>
        <v>44518</v>
      </c>
      <c r="CH73" s="105">
        <f t="shared" si="437"/>
        <v>44548</v>
      </c>
      <c r="CI73" s="104">
        <f t="shared" si="437"/>
        <v>44579</v>
      </c>
      <c r="CJ73" s="104">
        <f t="shared" si="437"/>
        <v>44610</v>
      </c>
      <c r="CK73" s="104">
        <f t="shared" si="437"/>
        <v>44638</v>
      </c>
      <c r="CL73" s="104">
        <f t="shared" si="437"/>
        <v>44669</v>
      </c>
      <c r="CM73" s="104">
        <f t="shared" si="437"/>
        <v>44699</v>
      </c>
      <c r="CN73" s="104">
        <f t="shared" si="437"/>
        <v>44730</v>
      </c>
      <c r="CO73" s="104">
        <f t="shared" si="437"/>
        <v>44760</v>
      </c>
      <c r="CP73" s="104">
        <f t="shared" si="437"/>
        <v>44791</v>
      </c>
      <c r="CQ73" s="104">
        <f t="shared" si="437"/>
        <v>44822</v>
      </c>
      <c r="CR73" s="104">
        <f t="shared" si="437"/>
        <v>44852</v>
      </c>
      <c r="CS73" s="104">
        <f t="shared" si="437"/>
        <v>44883</v>
      </c>
      <c r="CT73" s="105">
        <f t="shared" si="437"/>
        <v>44913</v>
      </c>
    </row>
    <row r="74" spans="1:98" x14ac:dyDescent="0.25">
      <c r="A74" s="4" t="s">
        <v>175</v>
      </c>
      <c r="B74" t="s">
        <v>142</v>
      </c>
      <c r="C74">
        <v>22</v>
      </c>
      <c r="D74">
        <v>8</v>
      </c>
      <c r="E74">
        <v>41</v>
      </c>
      <c r="F74">
        <v>19</v>
      </c>
      <c r="G74">
        <v>19</v>
      </c>
      <c r="H74">
        <v>26</v>
      </c>
      <c r="I74">
        <v>46</v>
      </c>
      <c r="J74">
        <v>23</v>
      </c>
      <c r="K74">
        <v>52</v>
      </c>
      <c r="L74">
        <v>34</v>
      </c>
      <c r="M74">
        <v>54</v>
      </c>
      <c r="N74" s="36">
        <v>100</v>
      </c>
      <c r="O74" s="619">
        <v>17</v>
      </c>
      <c r="P74" s="620">
        <v>12</v>
      </c>
      <c r="Q74" s="621">
        <v>44</v>
      </c>
      <c r="R74" s="622">
        <v>25</v>
      </c>
      <c r="S74" s="623">
        <v>24</v>
      </c>
      <c r="T74" s="624">
        <v>34</v>
      </c>
      <c r="U74" s="625">
        <v>34</v>
      </c>
      <c r="V74" s="626">
        <v>30</v>
      </c>
      <c r="W74" s="627">
        <v>40.5</v>
      </c>
      <c r="X74" s="628">
        <v>25</v>
      </c>
      <c r="Y74" s="629">
        <v>20</v>
      </c>
      <c r="Z74" s="630">
        <v>50.5</v>
      </c>
      <c r="AA74" s="1697">
        <v>51.5</v>
      </c>
      <c r="AB74" s="1698">
        <v>92.5</v>
      </c>
      <c r="AC74" s="1699">
        <v>102.5</v>
      </c>
      <c r="AD74" s="1700">
        <v>332</v>
      </c>
      <c r="AE74" s="1701">
        <v>241</v>
      </c>
      <c r="AF74" s="1702">
        <v>156.5</v>
      </c>
      <c r="AG74" s="1703">
        <v>181</v>
      </c>
      <c r="AH74" s="15">
        <f t="shared" ref="AH74:CL74" si="438">AH86*AH50</f>
        <v>130.38568421052651</v>
      </c>
      <c r="AI74" s="15">
        <f t="shared" si="438"/>
        <v>144.23140210526338</v>
      </c>
      <c r="AJ74" s="15">
        <f t="shared" si="438"/>
        <v>131.10634451368441</v>
      </c>
      <c r="AK74" s="15">
        <f t="shared" si="438"/>
        <v>140.73347705768444</v>
      </c>
      <c r="AL74" s="96">
        <f t="shared" si="438"/>
        <v>148.60175782045496</v>
      </c>
      <c r="AM74" s="15">
        <f t="shared" si="438"/>
        <v>44.1252</v>
      </c>
      <c r="AN74" s="15">
        <f t="shared" si="438"/>
        <v>58.308299999999932</v>
      </c>
      <c r="AO74" s="15">
        <f t="shared" si="438"/>
        <v>133.28843750000016</v>
      </c>
      <c r="AP74" s="15">
        <f t="shared" si="438"/>
        <v>107.09444961240303</v>
      </c>
      <c r="AQ74" s="15">
        <f t="shared" si="438"/>
        <v>44.571075555555609</v>
      </c>
      <c r="AR74" s="15">
        <f t="shared" si="438"/>
        <v>29.964469325153363</v>
      </c>
      <c r="AS74" s="15">
        <f t="shared" si="438"/>
        <v>37.884967105263222</v>
      </c>
      <c r="AT74" s="15">
        <f t="shared" si="438"/>
        <v>28.412469473684258</v>
      </c>
      <c r="AU74" s="15">
        <f t="shared" si="438"/>
        <v>31.429603136842157</v>
      </c>
      <c r="AV74" s="15">
        <f t="shared" si="438"/>
        <v>29.113690379987418</v>
      </c>
      <c r="AW74" s="15">
        <f t="shared" si="438"/>
        <v>31.251507258131426</v>
      </c>
      <c r="AX74" s="96">
        <f t="shared" si="438"/>
        <v>32.998750618472407</v>
      </c>
      <c r="AY74" s="15">
        <f t="shared" si="438"/>
        <v>61.775280000000002</v>
      </c>
      <c r="AZ74" s="15">
        <f t="shared" si="438"/>
        <v>81.631619999999913</v>
      </c>
      <c r="BA74" s="15">
        <f t="shared" si="438"/>
        <v>197.80004125000025</v>
      </c>
      <c r="BB74" s="15">
        <f t="shared" si="438"/>
        <v>158.92816322480607</v>
      </c>
      <c r="BC74" s="15">
        <f t="shared" si="438"/>
        <v>66.143476124444518</v>
      </c>
      <c r="BD74" s="15">
        <f t="shared" si="438"/>
        <v>44.04776990797545</v>
      </c>
      <c r="BE74" s="15">
        <f t="shared" si="438"/>
        <v>55.690901644736932</v>
      </c>
      <c r="BF74" s="15">
        <f t="shared" si="438"/>
        <v>41.766330126315864</v>
      </c>
      <c r="BG74" s="15">
        <f t="shared" si="438"/>
        <v>46.201516611157977</v>
      </c>
      <c r="BH74" s="15">
        <f t="shared" si="438"/>
        <v>42.797124858581505</v>
      </c>
      <c r="BI74" s="15">
        <f t="shared" si="438"/>
        <v>45.9397156694532</v>
      </c>
      <c r="BJ74" s="96">
        <f t="shared" si="438"/>
        <v>49.432128426471664</v>
      </c>
      <c r="BK74" s="15">
        <f t="shared" si="438"/>
        <v>78.763481999999996</v>
      </c>
      <c r="BL74" s="15">
        <f t="shared" si="438"/>
        <v>104.08031549999988</v>
      </c>
      <c r="BM74" s="15">
        <f t="shared" si="438"/>
        <v>252.19505259375035</v>
      </c>
      <c r="BN74" s="15">
        <f t="shared" si="438"/>
        <v>202.6334081116278</v>
      </c>
      <c r="BO74" s="15">
        <f t="shared" si="438"/>
        <v>84.332932058666756</v>
      </c>
      <c r="BP74" s="15">
        <f t="shared" si="438"/>
        <v>56.160906632668706</v>
      </c>
      <c r="BQ74" s="15">
        <f t="shared" si="438"/>
        <v>71.715958593009987</v>
      </c>
      <c r="BR74" s="15">
        <f t="shared" si="438"/>
        <v>53.784591620163262</v>
      </c>
      <c r="BS74" s="15">
        <f t="shared" si="438"/>
        <v>59.496003016018676</v>
      </c>
      <c r="BT74" s="15">
        <f t="shared" si="438"/>
        <v>55.111997536638334</v>
      </c>
      <c r="BU74" s="15">
        <f t="shared" si="438"/>
        <v>59.158868853338376</v>
      </c>
      <c r="BV74" s="96">
        <f t="shared" si="438"/>
        <v>63.65622338118888</v>
      </c>
      <c r="BW74" s="15">
        <f t="shared" si="438"/>
        <v>97.351663752000022</v>
      </c>
      <c r="BX74" s="15">
        <f t="shared" si="438"/>
        <v>128.64326995799988</v>
      </c>
      <c r="BY74" s="15">
        <f t="shared" si="438"/>
        <v>311.71308500587537</v>
      </c>
      <c r="BZ74" s="15">
        <f t="shared" si="438"/>
        <v>250.45489242597193</v>
      </c>
      <c r="CA74" s="15">
        <f t="shared" si="438"/>
        <v>104.23550402451212</v>
      </c>
      <c r="CB74" s="15">
        <f t="shared" si="438"/>
        <v>69.414880597978524</v>
      </c>
      <c r="CC74" s="15">
        <f t="shared" si="438"/>
        <v>88.64092482096035</v>
      </c>
      <c r="CD74" s="15">
        <f t="shared" si="438"/>
        <v>67.807310347372223</v>
      </c>
      <c r="CE74" s="15">
        <f t="shared" si="438"/>
        <v>75.007800922355074</v>
      </c>
      <c r="CF74" s="15">
        <f t="shared" si="438"/>
        <v>69.480797534390689</v>
      </c>
      <c r="CG74" s="15">
        <f t="shared" si="438"/>
        <v>75.313972759808024</v>
      </c>
      <c r="CH74" s="96">
        <f t="shared" si="438"/>
        <v>84.973419467081428</v>
      </c>
      <c r="CI74" s="15">
        <f t="shared" si="438"/>
        <v>116.98424927532002</v>
      </c>
      <c r="CJ74" s="15">
        <f t="shared" si="438"/>
        <v>154.58632939952983</v>
      </c>
      <c r="CK74" s="15">
        <f t="shared" si="438"/>
        <v>374.5752238153936</v>
      </c>
      <c r="CL74" s="15">
        <f t="shared" si="438"/>
        <v>300.96329573187626</v>
      </c>
      <c r="CM74" s="15">
        <f t="shared" ref="CM74:CT74" si="439">CM86*CM50</f>
        <v>125.25633066945541</v>
      </c>
      <c r="CN74" s="15">
        <f t="shared" si="439"/>
        <v>83.413548185237516</v>
      </c>
      <c r="CO74" s="15">
        <f t="shared" si="439"/>
        <v>106.51684465985402</v>
      </c>
      <c r="CP74" s="15">
        <f t="shared" si="439"/>
        <v>81.481784600758971</v>
      </c>
      <c r="CQ74" s="15">
        <f t="shared" si="439"/>
        <v>90.13437410836336</v>
      </c>
      <c r="CR74" s="15">
        <f t="shared" si="439"/>
        <v>85.162613537902672</v>
      </c>
      <c r="CS74" s="15">
        <f t="shared" si="439"/>
        <v>92.31233641169672</v>
      </c>
      <c r="CT74" s="96">
        <f t="shared" si="439"/>
        <v>104.1519202408017</v>
      </c>
    </row>
    <row r="75" spans="1:98" x14ac:dyDescent="0.25">
      <c r="A75" s="4" t="s">
        <v>176</v>
      </c>
      <c r="B75" t="s">
        <v>5</v>
      </c>
      <c r="C75">
        <v>101</v>
      </c>
      <c r="D75">
        <v>61</v>
      </c>
      <c r="E75">
        <v>102</v>
      </c>
      <c r="F75">
        <v>132</v>
      </c>
      <c r="G75">
        <v>106.5</v>
      </c>
      <c r="H75">
        <v>133</v>
      </c>
      <c r="I75">
        <v>214</v>
      </c>
      <c r="J75">
        <v>125</v>
      </c>
      <c r="K75">
        <v>285</v>
      </c>
      <c r="L75">
        <v>173</v>
      </c>
      <c r="M75">
        <v>431</v>
      </c>
      <c r="N75" s="36">
        <v>247</v>
      </c>
      <c r="O75" s="631">
        <v>63</v>
      </c>
      <c r="P75" s="632">
        <v>47</v>
      </c>
      <c r="Q75" s="633">
        <v>307</v>
      </c>
      <c r="R75" s="634">
        <v>235</v>
      </c>
      <c r="S75" s="635">
        <v>304</v>
      </c>
      <c r="T75" s="636">
        <v>755</v>
      </c>
      <c r="U75" s="637">
        <v>383</v>
      </c>
      <c r="V75" s="638">
        <v>440</v>
      </c>
      <c r="W75" s="639">
        <v>691.5</v>
      </c>
      <c r="X75" s="640">
        <v>497.5</v>
      </c>
      <c r="Y75" s="641">
        <v>533</v>
      </c>
      <c r="Z75" s="642">
        <v>1110</v>
      </c>
      <c r="AA75" s="1704">
        <v>195</v>
      </c>
      <c r="AB75" s="1705">
        <v>268</v>
      </c>
      <c r="AC75" s="1706">
        <v>726</v>
      </c>
      <c r="AD75" s="1707">
        <v>470</v>
      </c>
      <c r="AE75" s="1708">
        <v>458</v>
      </c>
      <c r="AF75" s="1709">
        <v>1053</v>
      </c>
      <c r="AG75" s="1710">
        <v>568</v>
      </c>
      <c r="AH75" s="15">
        <f t="shared" ref="AH75:CL75" si="440">AH87*AH51</f>
        <v>430.76358288067399</v>
      </c>
      <c r="AI75" s="15">
        <f t="shared" si="440"/>
        <v>541.0176790546692</v>
      </c>
      <c r="AJ75" s="15">
        <f t="shared" si="440"/>
        <v>389.80408246351948</v>
      </c>
      <c r="AK75" s="15">
        <f t="shared" si="440"/>
        <v>492.35977812448829</v>
      </c>
      <c r="AL75" s="96">
        <f t="shared" si="440"/>
        <v>613.87844184658763</v>
      </c>
      <c r="AM75" s="15">
        <f t="shared" si="440"/>
        <v>86.252636546539406</v>
      </c>
      <c r="AN75" s="15">
        <f t="shared" si="440"/>
        <v>67.993301555360489</v>
      </c>
      <c r="AO75" s="15">
        <f t="shared" si="440"/>
        <v>1071.4182461035709</v>
      </c>
      <c r="AP75" s="15">
        <f t="shared" si="440"/>
        <v>579.31388682847592</v>
      </c>
      <c r="AQ75" s="15">
        <f t="shared" si="440"/>
        <v>829.78308857771731</v>
      </c>
      <c r="AR75" s="15">
        <f t="shared" si="440"/>
        <v>1299.1788432461585</v>
      </c>
      <c r="AS75" s="15">
        <f t="shared" si="440"/>
        <v>519.5594376732937</v>
      </c>
      <c r="AT75" s="15">
        <f t="shared" si="440"/>
        <v>566.56212519186283</v>
      </c>
      <c r="AU75" s="15">
        <f t="shared" si="440"/>
        <v>641.82947237623227</v>
      </c>
      <c r="AV75" s="15">
        <f t="shared" si="440"/>
        <v>487.46959608519899</v>
      </c>
      <c r="AW75" s="15">
        <f t="shared" si="440"/>
        <v>621.94370869598288</v>
      </c>
      <c r="AX75" s="96">
        <f t="shared" si="440"/>
        <v>705.29259776428921</v>
      </c>
      <c r="AY75" s="15">
        <f t="shared" si="440"/>
        <v>110.44423300009302</v>
      </c>
      <c r="AZ75" s="15">
        <f t="shared" si="440"/>
        <v>86.662322849314592</v>
      </c>
      <c r="BA75" s="15">
        <f t="shared" si="440"/>
        <v>1495.9779439965173</v>
      </c>
      <c r="BB75" s="15">
        <f t="shared" si="440"/>
        <v>941.77317651885687</v>
      </c>
      <c r="BC75" s="15">
        <f t="shared" si="440"/>
        <v>1155.4748184940618</v>
      </c>
      <c r="BD75" s="15">
        <f t="shared" si="440"/>
        <v>1774.8230255644851</v>
      </c>
      <c r="BE75" s="15">
        <f t="shared" si="440"/>
        <v>839.81454185939333</v>
      </c>
      <c r="BF75" s="15">
        <f t="shared" si="440"/>
        <v>781.92980256210456</v>
      </c>
      <c r="BG75" s="15">
        <f t="shared" si="440"/>
        <v>879.65864809519098</v>
      </c>
      <c r="BH75" s="15">
        <f t="shared" si="440"/>
        <v>793.69973897560772</v>
      </c>
      <c r="BI75" s="15">
        <f t="shared" si="440"/>
        <v>865.75161495578732</v>
      </c>
      <c r="BJ75" s="96">
        <f t="shared" si="440"/>
        <v>974.95578965389154</v>
      </c>
      <c r="BK75" s="15">
        <f t="shared" si="440"/>
        <v>133.69643356457161</v>
      </c>
      <c r="BL75" s="15">
        <f t="shared" si="440"/>
        <v>105.10298621328526</v>
      </c>
      <c r="BM75" s="15">
        <f t="shared" si="440"/>
        <v>1775.5028810400015</v>
      </c>
      <c r="BN75" s="15">
        <f t="shared" si="440"/>
        <v>1106.812054687746</v>
      </c>
      <c r="BO75" s="15">
        <f t="shared" si="440"/>
        <v>1353.8907495504441</v>
      </c>
      <c r="BP75" s="15">
        <f t="shared" si="440"/>
        <v>2073.3555143202798</v>
      </c>
      <c r="BQ75" s="15">
        <f t="shared" si="440"/>
        <v>974.72196616904023</v>
      </c>
      <c r="BR75" s="15">
        <f t="shared" si="440"/>
        <v>905.38153051344534</v>
      </c>
      <c r="BS75" s="15">
        <f t="shared" si="440"/>
        <v>1016.1773487275617</v>
      </c>
      <c r="BT75" s="15">
        <f t="shared" si="440"/>
        <v>900.47705775241616</v>
      </c>
      <c r="BU75" s="15">
        <f t="shared" si="440"/>
        <v>980.13575347610197</v>
      </c>
      <c r="BV75" s="96">
        <f t="shared" si="440"/>
        <v>1101.3908796423766</v>
      </c>
      <c r="BW75" s="15">
        <f t="shared" si="440"/>
        <v>154.67688195007045</v>
      </c>
      <c r="BX75" s="15">
        <f t="shared" si="440"/>
        <v>121.69274028105009</v>
      </c>
      <c r="BY75" s="15">
        <f t="shared" si="440"/>
        <v>2059.9011452843488</v>
      </c>
      <c r="BZ75" s="15">
        <f t="shared" si="440"/>
        <v>1303.4117708043652</v>
      </c>
      <c r="CA75" s="15">
        <f t="shared" si="440"/>
        <v>1593.1340816212933</v>
      </c>
      <c r="CB75" s="15">
        <f t="shared" si="440"/>
        <v>2437.4996883491012</v>
      </c>
      <c r="CC75" s="15">
        <f t="shared" si="440"/>
        <v>1160.9424656477399</v>
      </c>
      <c r="CD75" s="15">
        <f t="shared" si="440"/>
        <v>1098.2568902049823</v>
      </c>
      <c r="CE75" s="15">
        <f t="shared" si="440"/>
        <v>1230.9283918788888</v>
      </c>
      <c r="CF75" s="15">
        <f t="shared" si="440"/>
        <v>1106.9019687674379</v>
      </c>
      <c r="CG75" s="15">
        <f t="shared" si="440"/>
        <v>1214.31462285717</v>
      </c>
      <c r="CH75" s="96">
        <f t="shared" si="440"/>
        <v>1362.1670461835706</v>
      </c>
      <c r="CI75" s="15">
        <f t="shared" si="440"/>
        <v>184.97180859733297</v>
      </c>
      <c r="CJ75" s="15">
        <f t="shared" si="440"/>
        <v>145.34478199038873</v>
      </c>
      <c r="CK75" s="15">
        <f t="shared" si="440"/>
        <v>2461.9339621741315</v>
      </c>
      <c r="CL75" s="15">
        <f t="shared" si="440"/>
        <v>1555.6856115433727</v>
      </c>
      <c r="CM75" s="15">
        <f t="shared" ref="CM75:CT75" si="441">CM87*CM51</f>
        <v>1899.8031366259006</v>
      </c>
      <c r="CN75" s="15">
        <f t="shared" si="441"/>
        <v>2904.5922823377923</v>
      </c>
      <c r="CO75" s="15">
        <f t="shared" si="441"/>
        <v>1382.4224510222193</v>
      </c>
      <c r="CP75" s="15">
        <f t="shared" si="441"/>
        <v>1307.0398644276816</v>
      </c>
      <c r="CQ75" s="15">
        <f t="shared" si="441"/>
        <v>1464.1780153929899</v>
      </c>
      <c r="CR75" s="15">
        <f t="shared" si="441"/>
        <v>1342.3214811857397</v>
      </c>
      <c r="CS75" s="15">
        <f t="shared" si="441"/>
        <v>1471.9620936481438</v>
      </c>
      <c r="CT75" s="96">
        <f t="shared" si="441"/>
        <v>1650.5702304081117</v>
      </c>
    </row>
    <row r="76" spans="1:98" x14ac:dyDescent="0.25">
      <c r="A76" s="4" t="s">
        <v>177</v>
      </c>
      <c r="B76" t="s">
        <v>6</v>
      </c>
      <c r="C76">
        <v>67</v>
      </c>
      <c r="D76">
        <v>76</v>
      </c>
      <c r="E76">
        <v>80</v>
      </c>
      <c r="F76">
        <v>83</v>
      </c>
      <c r="G76">
        <v>117.5</v>
      </c>
      <c r="H76">
        <v>101</v>
      </c>
      <c r="I76">
        <v>132</v>
      </c>
      <c r="J76">
        <v>102</v>
      </c>
      <c r="K76">
        <v>188</v>
      </c>
      <c r="L76">
        <v>193</v>
      </c>
      <c r="M76">
        <v>132</v>
      </c>
      <c r="N76" s="36">
        <v>358</v>
      </c>
      <c r="O76" s="643">
        <v>73</v>
      </c>
      <c r="P76" s="644">
        <v>61</v>
      </c>
      <c r="Q76" s="645">
        <v>39</v>
      </c>
      <c r="R76" s="646">
        <v>100</v>
      </c>
      <c r="S76" s="647">
        <v>156</v>
      </c>
      <c r="T76" s="648">
        <v>301</v>
      </c>
      <c r="U76" s="649">
        <v>266</v>
      </c>
      <c r="V76" s="650">
        <v>242</v>
      </c>
      <c r="W76" s="651">
        <v>408</v>
      </c>
      <c r="X76" s="652">
        <v>269.5</v>
      </c>
      <c r="Y76" s="653">
        <v>305.5</v>
      </c>
      <c r="Z76" s="654">
        <v>488.5</v>
      </c>
      <c r="AA76" s="1711">
        <v>189</v>
      </c>
      <c r="AB76" s="1712">
        <v>116</v>
      </c>
      <c r="AC76" s="1713">
        <v>281</v>
      </c>
      <c r="AD76" s="1714">
        <v>292</v>
      </c>
      <c r="AE76" s="1715">
        <v>199</v>
      </c>
      <c r="AF76" s="1716">
        <v>154.5</v>
      </c>
      <c r="AG76" s="1717">
        <v>228</v>
      </c>
      <c r="AH76" s="15">
        <f t="shared" ref="AH76:CL76" si="442">AH88*AH52</f>
        <v>240.74638844301728</v>
      </c>
      <c r="AI76" s="15">
        <f t="shared" si="442"/>
        <v>284.26116162414081</v>
      </c>
      <c r="AJ76" s="15">
        <f t="shared" si="442"/>
        <v>299.8950440940543</v>
      </c>
      <c r="AK76" s="15">
        <f t="shared" si="442"/>
        <v>250.08662905498625</v>
      </c>
      <c r="AL76" s="96">
        <f t="shared" si="442"/>
        <v>324.90852994284177</v>
      </c>
      <c r="AM76" s="15">
        <f t="shared" si="442"/>
        <v>213.23340883116398</v>
      </c>
      <c r="AN76" s="15">
        <f t="shared" si="442"/>
        <v>80.87601374056176</v>
      </c>
      <c r="AO76" s="15">
        <f t="shared" si="442"/>
        <v>194.96989440694938</v>
      </c>
      <c r="AP76" s="15">
        <f t="shared" si="442"/>
        <v>437.54494374360735</v>
      </c>
      <c r="AQ76" s="15">
        <f t="shared" si="442"/>
        <v>248.25310497459574</v>
      </c>
      <c r="AR76" s="15">
        <f t="shared" si="442"/>
        <v>285.4542306385398</v>
      </c>
      <c r="AS76" s="15">
        <f t="shared" si="442"/>
        <v>291.36887232485924</v>
      </c>
      <c r="AT76" s="15">
        <f t="shared" si="442"/>
        <v>285.2116499959908</v>
      </c>
      <c r="AU76" s="15">
        <f t="shared" si="442"/>
        <v>373.87470584739242</v>
      </c>
      <c r="AV76" s="15">
        <f t="shared" si="442"/>
        <v>362.5533866601051</v>
      </c>
      <c r="AW76" s="15">
        <f t="shared" si="442"/>
        <v>312.74589860959776</v>
      </c>
      <c r="AX76" s="96">
        <f t="shared" si="442"/>
        <v>410.42104793645063</v>
      </c>
      <c r="AY76" s="15">
        <f t="shared" si="442"/>
        <v>238.02706473828923</v>
      </c>
      <c r="AZ76" s="15">
        <f t="shared" si="442"/>
        <v>103.55960888061348</v>
      </c>
      <c r="BA76" s="15">
        <f t="shared" si="442"/>
        <v>263.41325044362856</v>
      </c>
      <c r="BB76" s="15">
        <f t="shared" si="442"/>
        <v>610.92630046955458</v>
      </c>
      <c r="BC76" s="15">
        <f t="shared" si="442"/>
        <v>403.57761235890678</v>
      </c>
      <c r="BD76" s="15">
        <f t="shared" si="442"/>
        <v>393.74569961162075</v>
      </c>
      <c r="BE76" s="15">
        <f t="shared" si="442"/>
        <v>398.0423374527947</v>
      </c>
      <c r="BF76" s="15">
        <f t="shared" si="442"/>
        <v>461.01537919702133</v>
      </c>
      <c r="BG76" s="15">
        <f t="shared" si="442"/>
        <v>515.99597277565272</v>
      </c>
      <c r="BH76" s="15">
        <f t="shared" si="442"/>
        <v>496.89712875137701</v>
      </c>
      <c r="BI76" s="15">
        <f t="shared" si="442"/>
        <v>509.21399013518175</v>
      </c>
      <c r="BJ76" s="96">
        <f t="shared" si="442"/>
        <v>571.31003995172944</v>
      </c>
      <c r="BK76" s="15">
        <f t="shared" si="442"/>
        <v>304.41322177596618</v>
      </c>
      <c r="BL76" s="15">
        <f t="shared" si="442"/>
        <v>125.36236607907178</v>
      </c>
      <c r="BM76" s="15">
        <f t="shared" si="442"/>
        <v>319.46431066603145</v>
      </c>
      <c r="BN76" s="15">
        <f t="shared" si="442"/>
        <v>725.07847521402311</v>
      </c>
      <c r="BO76" s="15">
        <f t="shared" si="442"/>
        <v>474.3016444915624</v>
      </c>
      <c r="BP76" s="15">
        <f t="shared" si="442"/>
        <v>461.3589598380164</v>
      </c>
      <c r="BQ76" s="15">
        <f t="shared" si="442"/>
        <v>469.64463275344576</v>
      </c>
      <c r="BR76" s="15">
        <f t="shared" si="442"/>
        <v>535.07267908242659</v>
      </c>
      <c r="BS76" s="15">
        <f t="shared" si="442"/>
        <v>597.46184636988494</v>
      </c>
      <c r="BT76" s="15">
        <f t="shared" si="442"/>
        <v>574.01312199714937</v>
      </c>
      <c r="BU76" s="15">
        <f t="shared" si="442"/>
        <v>577.71912108111246</v>
      </c>
      <c r="BV76" s="96">
        <f t="shared" si="442"/>
        <v>646.79220552784841</v>
      </c>
      <c r="BW76" s="15">
        <f t="shared" si="442"/>
        <v>343.8236479939311</v>
      </c>
      <c r="BX76" s="15">
        <f t="shared" si="442"/>
        <v>145.0349824748987</v>
      </c>
      <c r="BY76" s="15">
        <f t="shared" si="442"/>
        <v>369.88946544348499</v>
      </c>
      <c r="BZ76" s="15">
        <f t="shared" si="442"/>
        <v>841.22081550187329</v>
      </c>
      <c r="CA76" s="15">
        <f t="shared" si="442"/>
        <v>558.55042753087787</v>
      </c>
      <c r="CB76" s="15">
        <f t="shared" si="442"/>
        <v>542.88478078703952</v>
      </c>
      <c r="CC76" s="15">
        <f t="shared" si="442"/>
        <v>552.1284883681152</v>
      </c>
      <c r="CD76" s="15">
        <f t="shared" si="442"/>
        <v>650.04420671063883</v>
      </c>
      <c r="CE76" s="15">
        <f t="shared" si="442"/>
        <v>724.74041859259285</v>
      </c>
      <c r="CF76" s="15">
        <f t="shared" si="442"/>
        <v>695.32060526844452</v>
      </c>
      <c r="CG76" s="15">
        <f t="shared" si="442"/>
        <v>717.1174694092781</v>
      </c>
      <c r="CH76" s="96">
        <f t="shared" si="442"/>
        <v>801.32698999808133</v>
      </c>
      <c r="CI76" s="15">
        <f t="shared" si="442"/>
        <v>412.84536472754314</v>
      </c>
      <c r="CJ76" s="15">
        <f t="shared" si="442"/>
        <v>173.44145214230755</v>
      </c>
      <c r="CK76" s="15">
        <f t="shared" si="442"/>
        <v>441.78069777426526</v>
      </c>
      <c r="CL76" s="15">
        <f t="shared" si="442"/>
        <v>1005.4026622165871</v>
      </c>
      <c r="CM76" s="15">
        <f t="shared" ref="CM76:CT76" si="443">CM88*CM52</f>
        <v>666.65721677114368</v>
      </c>
      <c r="CN76" s="15">
        <f t="shared" si="443"/>
        <v>647.38694706479328</v>
      </c>
      <c r="CO76" s="15">
        <f t="shared" si="443"/>
        <v>657.93163126885872</v>
      </c>
      <c r="CP76" s="15">
        <f t="shared" si="443"/>
        <v>774.0570545951457</v>
      </c>
      <c r="CQ76" s="15">
        <f t="shared" si="443"/>
        <v>862.51643573638148</v>
      </c>
      <c r="CR76" s="15">
        <f t="shared" si="443"/>
        <v>843.61902253015171</v>
      </c>
      <c r="CS76" s="15">
        <f t="shared" si="443"/>
        <v>869.63634620102107</v>
      </c>
      <c r="CT76" s="96">
        <f t="shared" si="443"/>
        <v>971.34871942745178</v>
      </c>
    </row>
    <row r="77" spans="1:98" x14ac:dyDescent="0.25">
      <c r="A77" s="4" t="s">
        <v>178</v>
      </c>
      <c r="B77" t="s">
        <v>7</v>
      </c>
      <c r="C77">
        <v>80</v>
      </c>
      <c r="D77">
        <v>65</v>
      </c>
      <c r="E77">
        <v>116</v>
      </c>
      <c r="F77">
        <v>75</v>
      </c>
      <c r="G77">
        <v>79</v>
      </c>
      <c r="H77">
        <v>157</v>
      </c>
      <c r="I77">
        <v>162</v>
      </c>
      <c r="J77">
        <v>94</v>
      </c>
      <c r="K77">
        <v>245</v>
      </c>
      <c r="L77">
        <v>177</v>
      </c>
      <c r="M77">
        <v>311</v>
      </c>
      <c r="N77" s="36">
        <v>250.5</v>
      </c>
      <c r="O77" s="655">
        <v>110</v>
      </c>
      <c r="P77" s="656">
        <v>150</v>
      </c>
      <c r="Q77" s="657">
        <v>174</v>
      </c>
      <c r="R77" s="658">
        <v>78</v>
      </c>
      <c r="S77" s="659">
        <v>129</v>
      </c>
      <c r="T77" s="660">
        <v>229</v>
      </c>
      <c r="U77" s="661">
        <v>177</v>
      </c>
      <c r="V77" s="662">
        <v>325</v>
      </c>
      <c r="W77" s="663">
        <v>477</v>
      </c>
      <c r="X77" s="664">
        <v>268</v>
      </c>
      <c r="Y77" s="665">
        <v>294</v>
      </c>
      <c r="Z77" s="666">
        <v>554.5</v>
      </c>
      <c r="AA77" s="1718">
        <v>239.5</v>
      </c>
      <c r="AB77" s="1719">
        <v>417</v>
      </c>
      <c r="AC77" s="1720">
        <v>326</v>
      </c>
      <c r="AD77" s="1721">
        <v>205</v>
      </c>
      <c r="AE77" s="1722">
        <v>226</v>
      </c>
      <c r="AF77" s="1723">
        <v>203.5</v>
      </c>
      <c r="AG77" s="1724">
        <v>203.5</v>
      </c>
      <c r="AH77" s="15">
        <f t="shared" ref="AH77:CL77" si="444">AH89*AH53</f>
        <v>180.46823217763921</v>
      </c>
      <c r="AI77" s="15">
        <f t="shared" si="444"/>
        <v>121.77865976821188</v>
      </c>
      <c r="AJ77" s="15">
        <f t="shared" si="444"/>
        <v>121.32288291877181</v>
      </c>
      <c r="AK77" s="15">
        <f t="shared" si="444"/>
        <v>148.72381816601555</v>
      </c>
      <c r="AL77" s="96">
        <f t="shared" si="444"/>
        <v>126.50330793840625</v>
      </c>
      <c r="AM77" s="15">
        <f t="shared" si="444"/>
        <v>188.65321967349212</v>
      </c>
      <c r="AN77" s="15">
        <f t="shared" si="444"/>
        <v>193.04714996239409</v>
      </c>
      <c r="AO77" s="15">
        <f t="shared" si="444"/>
        <v>60.221660802575379</v>
      </c>
      <c r="AP77" s="15">
        <f t="shared" si="444"/>
        <v>58.208093851688396</v>
      </c>
      <c r="AQ77" s="15">
        <f t="shared" si="444"/>
        <v>203.43169381593495</v>
      </c>
      <c r="AR77" s="15">
        <f t="shared" si="444"/>
        <v>124.0917065762556</v>
      </c>
      <c r="AS77" s="15">
        <f t="shared" si="444"/>
        <v>172.06123095770539</v>
      </c>
      <c r="AT77" s="15">
        <f t="shared" si="444"/>
        <v>164.26859436144653</v>
      </c>
      <c r="AU77" s="15">
        <f t="shared" si="444"/>
        <v>144.27087654946499</v>
      </c>
      <c r="AV77" s="15">
        <f t="shared" si="444"/>
        <v>162.60944148943122</v>
      </c>
      <c r="AW77" s="15">
        <f t="shared" si="444"/>
        <v>179.79731581092716</v>
      </c>
      <c r="AX77" s="96">
        <f t="shared" si="444"/>
        <v>158.19874444220991</v>
      </c>
      <c r="AY77" s="15">
        <f t="shared" si="444"/>
        <v>231.53512284515071</v>
      </c>
      <c r="AZ77" s="15">
        <f t="shared" si="444"/>
        <v>215.49365417697803</v>
      </c>
      <c r="BA77" s="15">
        <f t="shared" si="444"/>
        <v>81.738988254208934</v>
      </c>
      <c r="BB77" s="15">
        <f t="shared" si="444"/>
        <v>78.641798777393802</v>
      </c>
      <c r="BC77" s="15">
        <f t="shared" si="444"/>
        <v>281.36378745411622</v>
      </c>
      <c r="BD77" s="15">
        <f t="shared" si="444"/>
        <v>199.82902466084806</v>
      </c>
      <c r="BE77" s="15">
        <f t="shared" si="444"/>
        <v>237.33531504483335</v>
      </c>
      <c r="BF77" s="15">
        <f t="shared" si="444"/>
        <v>224.40919906095439</v>
      </c>
      <c r="BG77" s="15">
        <f t="shared" si="444"/>
        <v>233.19907465376392</v>
      </c>
      <c r="BH77" s="15">
        <f t="shared" si="444"/>
        <v>224.42228808624776</v>
      </c>
      <c r="BI77" s="15">
        <f t="shared" si="444"/>
        <v>246.42100521160347</v>
      </c>
      <c r="BJ77" s="96">
        <f t="shared" si="444"/>
        <v>257.5797612372636</v>
      </c>
      <c r="BK77" s="15">
        <f t="shared" si="444"/>
        <v>298.18149359873632</v>
      </c>
      <c r="BL77" s="15">
        <f t="shared" si="444"/>
        <v>275.59520432021452</v>
      </c>
      <c r="BM77" s="15">
        <f t="shared" si="444"/>
        <v>98.947775867617636</v>
      </c>
      <c r="BN77" s="15">
        <f t="shared" si="444"/>
        <v>95.375794473685147</v>
      </c>
      <c r="BO77" s="15">
        <f t="shared" si="444"/>
        <v>333.93688539987789</v>
      </c>
      <c r="BP77" s="15">
        <f t="shared" si="444"/>
        <v>234.84760331427111</v>
      </c>
      <c r="BQ77" s="15">
        <f t="shared" si="444"/>
        <v>280.87098330677856</v>
      </c>
      <c r="BR77" s="15">
        <f t="shared" si="444"/>
        <v>264.77730121353164</v>
      </c>
      <c r="BS77" s="15">
        <f t="shared" si="444"/>
        <v>270.66006746210184</v>
      </c>
      <c r="BT77" s="15">
        <f t="shared" si="444"/>
        <v>259.85426569377779</v>
      </c>
      <c r="BU77" s="15">
        <f t="shared" si="444"/>
        <v>284.66433461313562</v>
      </c>
      <c r="BV77" s="96">
        <f t="shared" si="444"/>
        <v>292.2322562873228</v>
      </c>
      <c r="BW77" s="15">
        <f t="shared" si="444"/>
        <v>337.5120527384455</v>
      </c>
      <c r="BX77" s="15">
        <f t="shared" si="444"/>
        <v>311.27474676098348</v>
      </c>
      <c r="BY77" s="15">
        <f t="shared" si="444"/>
        <v>114.47525591403058</v>
      </c>
      <c r="BZ77" s="15">
        <f t="shared" si="444"/>
        <v>110.430180950633</v>
      </c>
      <c r="CA77" s="15">
        <f t="shared" si="444"/>
        <v>387.42655955870521</v>
      </c>
      <c r="CB77" s="15">
        <f t="shared" si="444"/>
        <v>276.56288094131133</v>
      </c>
      <c r="CC77" s="15">
        <f t="shared" si="444"/>
        <v>330.50313416580616</v>
      </c>
      <c r="CD77" s="15">
        <f t="shared" si="444"/>
        <v>317.50583844735024</v>
      </c>
      <c r="CE77" s="15">
        <f t="shared" si="444"/>
        <v>328.8170293862953</v>
      </c>
      <c r="CF77" s="15">
        <f t="shared" si="444"/>
        <v>315.21157449004255</v>
      </c>
      <c r="CG77" s="15">
        <f t="shared" si="444"/>
        <v>348.20370679473581</v>
      </c>
      <c r="CH77" s="96">
        <f t="shared" si="444"/>
        <v>362.74523113647365</v>
      </c>
      <c r="CI77" s="15">
        <f t="shared" si="444"/>
        <v>405.97291007536791</v>
      </c>
      <c r="CJ77" s="15">
        <f t="shared" si="444"/>
        <v>373.76235493633106</v>
      </c>
      <c r="CK77" s="15">
        <f t="shared" si="444"/>
        <v>136.89631481513797</v>
      </c>
      <c r="CL77" s="15">
        <f t="shared" si="444"/>
        <v>131.89324637082152</v>
      </c>
      <c r="CM77" s="15">
        <f t="shared" ref="CM77:CT77" si="445">CM89*CM53</f>
        <v>463.0409604894852</v>
      </c>
      <c r="CN77" s="15">
        <f t="shared" si="445"/>
        <v>330.09130668036465</v>
      </c>
      <c r="CO77" s="15">
        <f t="shared" si="445"/>
        <v>394.12306735281209</v>
      </c>
      <c r="CP77" s="15">
        <f t="shared" si="445"/>
        <v>378.34876958527082</v>
      </c>
      <c r="CQ77" s="15">
        <f t="shared" si="445"/>
        <v>391.54743422054651</v>
      </c>
      <c r="CR77" s="15">
        <f t="shared" si="445"/>
        <v>382.63723105877119</v>
      </c>
      <c r="CS77" s="15">
        <f t="shared" si="445"/>
        <v>422.4688130076932</v>
      </c>
      <c r="CT77" s="96">
        <f t="shared" si="445"/>
        <v>439.89506721572883</v>
      </c>
    </row>
    <row r="78" spans="1:98" x14ac:dyDescent="0.25">
      <c r="A78" s="4" t="s">
        <v>179</v>
      </c>
      <c r="B78" t="s">
        <v>8</v>
      </c>
      <c r="C78">
        <v>37</v>
      </c>
      <c r="D78">
        <v>34</v>
      </c>
      <c r="E78">
        <v>77</v>
      </c>
      <c r="F78">
        <v>103</v>
      </c>
      <c r="G78">
        <v>112</v>
      </c>
      <c r="H78">
        <v>85</v>
      </c>
      <c r="I78">
        <v>80</v>
      </c>
      <c r="J78">
        <v>62</v>
      </c>
      <c r="K78">
        <v>144</v>
      </c>
      <c r="L78">
        <v>106.5</v>
      </c>
      <c r="M78">
        <v>206</v>
      </c>
      <c r="N78" s="36">
        <v>213</v>
      </c>
      <c r="O78" s="667">
        <v>101</v>
      </c>
      <c r="P78" s="668">
        <v>98</v>
      </c>
      <c r="Q78" s="669">
        <v>249</v>
      </c>
      <c r="R78" s="670">
        <v>105</v>
      </c>
      <c r="S78" s="671">
        <v>105</v>
      </c>
      <c r="T78" s="672">
        <v>89</v>
      </c>
      <c r="U78" s="673">
        <v>70</v>
      </c>
      <c r="V78" s="674">
        <v>98</v>
      </c>
      <c r="W78" s="675">
        <v>151.5</v>
      </c>
      <c r="X78" s="676">
        <v>177</v>
      </c>
      <c r="Y78" s="677">
        <v>200</v>
      </c>
      <c r="Z78" s="678">
        <v>414</v>
      </c>
      <c r="AA78" s="1725">
        <v>124.5</v>
      </c>
      <c r="AB78" s="1726">
        <v>238</v>
      </c>
      <c r="AC78" s="1727">
        <v>352.5</v>
      </c>
      <c r="AD78" s="1728">
        <v>145</v>
      </c>
      <c r="AE78" s="1729">
        <v>100</v>
      </c>
      <c r="AF78" s="1730">
        <v>99</v>
      </c>
      <c r="AG78" s="1731">
        <v>118</v>
      </c>
      <c r="AH78" s="15">
        <f t="shared" ref="AH78:CL78" si="446">AH90*AH54</f>
        <v>207.61526672777191</v>
      </c>
      <c r="AI78" s="15">
        <f t="shared" si="446"/>
        <v>292.41105724106217</v>
      </c>
      <c r="AJ78" s="15">
        <f t="shared" si="446"/>
        <v>277.30703457585599</v>
      </c>
      <c r="AK78" s="15">
        <f t="shared" si="446"/>
        <v>310.69002504597671</v>
      </c>
      <c r="AL78" s="96">
        <f t="shared" si="446"/>
        <v>320.31508426746115</v>
      </c>
      <c r="AM78" s="15">
        <f t="shared" si="446"/>
        <v>244.33543415421641</v>
      </c>
      <c r="AN78" s="15">
        <f t="shared" si="446"/>
        <v>299.81151196811174</v>
      </c>
      <c r="AO78" s="15">
        <f t="shared" si="446"/>
        <v>722.47846630451659</v>
      </c>
      <c r="AP78" s="15">
        <f t="shared" si="446"/>
        <v>250.97701058185552</v>
      </c>
      <c r="AQ78" s="15">
        <f t="shared" si="446"/>
        <v>164.48357828461226</v>
      </c>
      <c r="AR78" s="15">
        <f t="shared" si="446"/>
        <v>220.68631173783385</v>
      </c>
      <c r="AS78" s="15">
        <f t="shared" si="446"/>
        <v>381.85310886065747</v>
      </c>
      <c r="AT78" s="15">
        <f t="shared" si="446"/>
        <v>326.70346133034582</v>
      </c>
      <c r="AU78" s="15">
        <f t="shared" si="446"/>
        <v>366.96837898465151</v>
      </c>
      <c r="AV78" s="15">
        <f t="shared" si="446"/>
        <v>337.13633984147879</v>
      </c>
      <c r="AW78" s="15">
        <f t="shared" si="446"/>
        <v>356.643594195118</v>
      </c>
      <c r="AX78" s="96">
        <f t="shared" si="446"/>
        <v>400.64216164647058</v>
      </c>
      <c r="AY78" s="15">
        <f t="shared" si="446"/>
        <v>299.08830335044104</v>
      </c>
      <c r="AZ78" s="15">
        <f t="shared" si="446"/>
        <v>361.95602846125581</v>
      </c>
      <c r="BA78" s="15">
        <f t="shared" si="446"/>
        <v>900.71385854054995</v>
      </c>
      <c r="BB78" s="15">
        <f t="shared" si="446"/>
        <v>314.26856328796526</v>
      </c>
      <c r="BC78" s="15">
        <f t="shared" si="446"/>
        <v>204.18158728675078</v>
      </c>
      <c r="BD78" s="15">
        <f t="shared" si="446"/>
        <v>302.20872667039282</v>
      </c>
      <c r="BE78" s="15">
        <f t="shared" si="446"/>
        <v>563.3048603075423</v>
      </c>
      <c r="BF78" s="15">
        <f t="shared" si="446"/>
        <v>473.08973246267209</v>
      </c>
      <c r="BG78" s="15">
        <f t="shared" si="446"/>
        <v>524.88791769325314</v>
      </c>
      <c r="BH78" s="15">
        <f t="shared" si="446"/>
        <v>490.5406457211709</v>
      </c>
      <c r="BI78" s="15">
        <f t="shared" si="446"/>
        <v>515.20153855982437</v>
      </c>
      <c r="BJ78" s="96">
        <f t="shared" si="446"/>
        <v>574.34206533774318</v>
      </c>
      <c r="BK78" s="15">
        <f t="shared" si="446"/>
        <v>404.2709890079658</v>
      </c>
      <c r="BL78" s="15">
        <f t="shared" si="446"/>
        <v>486.96702707198654</v>
      </c>
      <c r="BM78" s="15">
        <f t="shared" si="446"/>
        <v>1204.3913684540219</v>
      </c>
      <c r="BN78" s="15">
        <f t="shared" si="446"/>
        <v>399.45494038077629</v>
      </c>
      <c r="BO78" s="15">
        <f t="shared" si="446"/>
        <v>255.05929613709787</v>
      </c>
      <c r="BP78" s="15">
        <f t="shared" si="446"/>
        <v>361.07984614272499</v>
      </c>
      <c r="BQ78" s="15">
        <f t="shared" si="446"/>
        <v>673.73224993584699</v>
      </c>
      <c r="BR78" s="15">
        <f t="shared" si="446"/>
        <v>562.51477532815773</v>
      </c>
      <c r="BS78" s="15">
        <f t="shared" si="446"/>
        <v>620.95280885497732</v>
      </c>
      <c r="BT78" s="15">
        <f t="shared" si="446"/>
        <v>575.71270299930211</v>
      </c>
      <c r="BU78" s="15">
        <f t="shared" si="446"/>
        <v>600.27069264775298</v>
      </c>
      <c r="BV78" s="96">
        <f t="shared" si="446"/>
        <v>664.84527593143616</v>
      </c>
      <c r="BW78" s="15">
        <f t="shared" si="446"/>
        <v>464.0609053302627</v>
      </c>
      <c r="BX78" s="15">
        <f t="shared" si="446"/>
        <v>554.80075756492272</v>
      </c>
      <c r="BY78" s="15">
        <f t="shared" si="446"/>
        <v>1362.8859676285986</v>
      </c>
      <c r="BZ78" s="15">
        <f t="shared" si="446"/>
        <v>453.25310533845834</v>
      </c>
      <c r="CA78" s="15">
        <f t="shared" si="446"/>
        <v>291.14239490924444</v>
      </c>
      <c r="CB78" s="15">
        <f t="shared" si="446"/>
        <v>418.59573967755603</v>
      </c>
      <c r="CC78" s="15">
        <f t="shared" si="446"/>
        <v>786.93484416418187</v>
      </c>
      <c r="CD78" s="15">
        <f t="shared" si="446"/>
        <v>672.55406759788332</v>
      </c>
      <c r="CE78" s="15">
        <f t="shared" si="446"/>
        <v>745.18689275473514</v>
      </c>
      <c r="CF78" s="15">
        <f t="shared" si="446"/>
        <v>693.91884835938458</v>
      </c>
      <c r="CG78" s="15">
        <f t="shared" si="446"/>
        <v>733.19153247899226</v>
      </c>
      <c r="CH78" s="96">
        <f t="shared" si="446"/>
        <v>814.27516724759073</v>
      </c>
      <c r="CI78" s="15">
        <f t="shared" si="446"/>
        <v>554.37935637797057</v>
      </c>
      <c r="CJ78" s="15">
        <f t="shared" si="446"/>
        <v>665.2898212734749</v>
      </c>
      <c r="CK78" s="15">
        <f t="shared" si="446"/>
        <v>1639.0671039745503</v>
      </c>
      <c r="CL78" s="15">
        <f t="shared" si="446"/>
        <v>544.25053129940068</v>
      </c>
      <c r="CM78" s="15">
        <f t="shared" ref="CM78:CT78" si="447">CM90*CM54</f>
        <v>348.86562529307685</v>
      </c>
      <c r="CN78" s="15">
        <f t="shared" si="447"/>
        <v>500.27538481773888</v>
      </c>
      <c r="CO78" s="15">
        <f t="shared" si="447"/>
        <v>939.85485387179085</v>
      </c>
      <c r="CP78" s="15">
        <f t="shared" si="447"/>
        <v>802.76892643769861</v>
      </c>
      <c r="CQ78" s="15">
        <f t="shared" si="447"/>
        <v>888.59529451720982</v>
      </c>
      <c r="CR78" s="15">
        <f t="shared" si="447"/>
        <v>843.3779147935677</v>
      </c>
      <c r="CS78" s="15">
        <f t="shared" si="447"/>
        <v>890.51888809109971</v>
      </c>
      <c r="CT78" s="96">
        <f t="shared" si="447"/>
        <v>988.40690119790577</v>
      </c>
    </row>
    <row r="79" spans="1:98" x14ac:dyDescent="0.25">
      <c r="A79" s="4" t="s">
        <v>180</v>
      </c>
      <c r="B79" t="s">
        <v>1</v>
      </c>
      <c r="C79">
        <v>33</v>
      </c>
      <c r="D79">
        <v>31</v>
      </c>
      <c r="E79">
        <v>66</v>
      </c>
      <c r="F79">
        <v>77</v>
      </c>
      <c r="G79">
        <v>70</v>
      </c>
      <c r="H79">
        <v>61</v>
      </c>
      <c r="I79">
        <v>76</v>
      </c>
      <c r="J79">
        <v>58</v>
      </c>
      <c r="K79">
        <v>132</v>
      </c>
      <c r="L79">
        <v>111</v>
      </c>
      <c r="M79">
        <v>177</v>
      </c>
      <c r="N79" s="36">
        <v>169</v>
      </c>
      <c r="O79" s="679">
        <v>56</v>
      </c>
      <c r="P79" s="680">
        <v>83</v>
      </c>
      <c r="Q79" s="681">
        <v>175</v>
      </c>
      <c r="R79" s="682">
        <v>110</v>
      </c>
      <c r="S79" s="683">
        <v>171</v>
      </c>
      <c r="T79" s="684">
        <v>235</v>
      </c>
      <c r="U79" s="685">
        <v>98</v>
      </c>
      <c r="V79" s="686">
        <v>75</v>
      </c>
      <c r="W79" s="687">
        <v>120</v>
      </c>
      <c r="X79" s="688">
        <v>68</v>
      </c>
      <c r="Y79" s="689">
        <v>114</v>
      </c>
      <c r="Z79" s="690">
        <v>276</v>
      </c>
      <c r="AA79" s="1732">
        <v>41</v>
      </c>
      <c r="AB79" s="1733">
        <v>88</v>
      </c>
      <c r="AC79" s="1734">
        <v>148.5</v>
      </c>
      <c r="AD79" s="1735">
        <v>132</v>
      </c>
      <c r="AE79" s="1736">
        <v>97</v>
      </c>
      <c r="AF79" s="1737">
        <v>76.5</v>
      </c>
      <c r="AG79" s="1738">
        <v>69</v>
      </c>
      <c r="AH79" s="15">
        <f t="shared" ref="AH79:CL79" si="448">AH91*AH55</f>
        <v>187.32846650831351</v>
      </c>
      <c r="AI79" s="15">
        <f t="shared" si="448"/>
        <v>202.02923002375297</v>
      </c>
      <c r="AJ79" s="15">
        <f t="shared" si="448"/>
        <v>174.2643769587649</v>
      </c>
      <c r="AK79" s="15">
        <f t="shared" si="448"/>
        <v>169.15465568121999</v>
      </c>
      <c r="AL79" s="96">
        <f t="shared" si="448"/>
        <v>207.46938388974002</v>
      </c>
      <c r="AM79" s="15">
        <f t="shared" si="448"/>
        <v>206.1510394666667</v>
      </c>
      <c r="AN79" s="15">
        <f t="shared" si="448"/>
        <v>281.03202752233864</v>
      </c>
      <c r="AO79" s="15">
        <f t="shared" si="448"/>
        <v>535.06596048140455</v>
      </c>
      <c r="AP79" s="15">
        <f t="shared" si="448"/>
        <v>445.32200301833808</v>
      </c>
      <c r="AQ79" s="15">
        <f t="shared" si="448"/>
        <v>321.54587520658646</v>
      </c>
      <c r="AR79" s="15">
        <f t="shared" si="448"/>
        <v>232.52806174743026</v>
      </c>
      <c r="AS79" s="15">
        <f t="shared" si="448"/>
        <v>188.87167929431041</v>
      </c>
      <c r="AT79" s="15">
        <f t="shared" si="448"/>
        <v>185.90886670242034</v>
      </c>
      <c r="AU79" s="15">
        <f t="shared" si="448"/>
        <v>211.64500986713949</v>
      </c>
      <c r="AV79" s="15">
        <f t="shared" si="448"/>
        <v>200.73867731427504</v>
      </c>
      <c r="AW79" s="15">
        <f t="shared" si="448"/>
        <v>221.05670830877881</v>
      </c>
      <c r="AX79" s="96">
        <f t="shared" si="448"/>
        <v>249.21020443758377</v>
      </c>
      <c r="AY79" s="15">
        <f t="shared" si="448"/>
        <v>242.23427173039977</v>
      </c>
      <c r="AZ79" s="15">
        <f t="shared" si="448"/>
        <v>352.51660767729783</v>
      </c>
      <c r="BA79" s="15">
        <f t="shared" si="448"/>
        <v>695.45133925091591</v>
      </c>
      <c r="BB79" s="15">
        <f t="shared" si="448"/>
        <v>569.8587416628684</v>
      </c>
      <c r="BC79" s="15">
        <f t="shared" si="448"/>
        <v>394.39388764170991</v>
      </c>
      <c r="BD79" s="15">
        <f t="shared" si="448"/>
        <v>291.13552705142888</v>
      </c>
      <c r="BE79" s="15">
        <f t="shared" si="448"/>
        <v>238.09179249397107</v>
      </c>
      <c r="BF79" s="15">
        <f t="shared" si="448"/>
        <v>233.18021694577064</v>
      </c>
      <c r="BG79" s="15">
        <f t="shared" si="448"/>
        <v>274.35013090326146</v>
      </c>
      <c r="BH79" s="15">
        <f t="shared" si="448"/>
        <v>276.26322673215623</v>
      </c>
      <c r="BI79" s="15">
        <f t="shared" si="448"/>
        <v>307.39990292464211</v>
      </c>
      <c r="BJ79" s="96">
        <f t="shared" si="448"/>
        <v>352.5996180985328</v>
      </c>
      <c r="BK79" s="15">
        <f t="shared" si="448"/>
        <v>327.19443104285398</v>
      </c>
      <c r="BL79" s="15">
        <f t="shared" si="448"/>
        <v>471.5485321269511</v>
      </c>
      <c r="BM79" s="15">
        <f t="shared" si="448"/>
        <v>922.76004861393301</v>
      </c>
      <c r="BN79" s="15">
        <f t="shared" si="448"/>
        <v>767.94975787864087</v>
      </c>
      <c r="BO79" s="15">
        <f t="shared" si="448"/>
        <v>529.1294721366819</v>
      </c>
      <c r="BP79" s="15">
        <f t="shared" si="448"/>
        <v>388.53696987275083</v>
      </c>
      <c r="BQ79" s="15">
        <f t="shared" si="448"/>
        <v>314.5781785785237</v>
      </c>
      <c r="BR79" s="15">
        <f t="shared" si="448"/>
        <v>306.68961774071391</v>
      </c>
      <c r="BS79" s="15">
        <f t="shared" si="448"/>
        <v>351.48314632296638</v>
      </c>
      <c r="BT79" s="15">
        <f t="shared" si="448"/>
        <v>339.51723190497995</v>
      </c>
      <c r="BU79" s="15">
        <f t="shared" si="448"/>
        <v>371.10341558167238</v>
      </c>
      <c r="BV79" s="96">
        <f t="shared" si="448"/>
        <v>419.51521396952199</v>
      </c>
      <c r="BW79" s="15">
        <f t="shared" si="448"/>
        <v>386.58085599528692</v>
      </c>
      <c r="BX79" s="15">
        <f t="shared" si="448"/>
        <v>553.93401375546296</v>
      </c>
      <c r="BY79" s="15">
        <f t="shared" si="448"/>
        <v>1077.4386701886594</v>
      </c>
      <c r="BZ79" s="15">
        <f t="shared" si="448"/>
        <v>889.52713034105739</v>
      </c>
      <c r="CA79" s="15">
        <f t="shared" si="448"/>
        <v>608.3556763539666</v>
      </c>
      <c r="CB79" s="15">
        <f t="shared" si="448"/>
        <v>443.67912346620017</v>
      </c>
      <c r="CC79" s="15">
        <f t="shared" si="448"/>
        <v>358.8726821787821</v>
      </c>
      <c r="CD79" s="15">
        <f t="shared" si="448"/>
        <v>356.63029160753462</v>
      </c>
      <c r="CE79" s="15">
        <f t="shared" si="448"/>
        <v>410.20922775373987</v>
      </c>
      <c r="CF79" s="15">
        <f t="shared" si="448"/>
        <v>399.94790282757566</v>
      </c>
      <c r="CG79" s="15">
        <f t="shared" si="448"/>
        <v>444.93399869825532</v>
      </c>
      <c r="CH79" s="96">
        <f t="shared" si="448"/>
        <v>506.26226702652082</v>
      </c>
      <c r="CI79" s="15">
        <f t="shared" si="448"/>
        <v>454.88406530775251</v>
      </c>
      <c r="CJ79" s="15">
        <f t="shared" si="448"/>
        <v>653.73203599550675</v>
      </c>
      <c r="CK79" s="15">
        <f t="shared" si="448"/>
        <v>1275.6931501799361</v>
      </c>
      <c r="CL79" s="15">
        <f t="shared" si="448"/>
        <v>1057.862119726301</v>
      </c>
      <c r="CM79" s="15">
        <f t="shared" ref="CM79:CT79" si="449">CM91*CM55</f>
        <v>726.15490403892068</v>
      </c>
      <c r="CN79" s="15">
        <f t="shared" si="449"/>
        <v>531.1702286694441</v>
      </c>
      <c r="CO79" s="15">
        <f t="shared" si="449"/>
        <v>429.8909148206485</v>
      </c>
      <c r="CP79" s="15">
        <f t="shared" si="449"/>
        <v>427.53163793377314</v>
      </c>
      <c r="CQ79" s="15">
        <f t="shared" si="449"/>
        <v>491.913144217389</v>
      </c>
      <c r="CR79" s="15">
        <f t="shared" si="449"/>
        <v>488.23013699795109</v>
      </c>
      <c r="CS79" s="15">
        <f t="shared" si="449"/>
        <v>542.25084150550481</v>
      </c>
      <c r="CT79" s="96">
        <f t="shared" si="449"/>
        <v>616.16593632132162</v>
      </c>
    </row>
    <row r="80" spans="1:98" x14ac:dyDescent="0.25">
      <c r="A80" s="4" t="s">
        <v>181</v>
      </c>
      <c r="B80" t="s">
        <v>2</v>
      </c>
      <c r="C80">
        <v>2</v>
      </c>
      <c r="D80">
        <v>7</v>
      </c>
      <c r="E80">
        <v>4</v>
      </c>
      <c r="F80">
        <v>3</v>
      </c>
      <c r="G80">
        <v>15</v>
      </c>
      <c r="H80">
        <v>15</v>
      </c>
      <c r="I80">
        <v>20</v>
      </c>
      <c r="J80">
        <v>19</v>
      </c>
      <c r="K80">
        <v>60</v>
      </c>
      <c r="L80">
        <v>22.5</v>
      </c>
      <c r="M80">
        <v>124</v>
      </c>
      <c r="N80" s="36">
        <v>91.5</v>
      </c>
      <c r="O80" s="691">
        <v>48</v>
      </c>
      <c r="P80" s="692">
        <v>32</v>
      </c>
      <c r="Q80" s="693">
        <v>91</v>
      </c>
      <c r="R80" s="694">
        <v>43</v>
      </c>
      <c r="S80" s="695">
        <v>68</v>
      </c>
      <c r="T80" s="696">
        <v>117</v>
      </c>
      <c r="U80" s="697">
        <v>58</v>
      </c>
      <c r="V80" s="698">
        <v>111</v>
      </c>
      <c r="W80" s="699">
        <v>143.5</v>
      </c>
      <c r="X80" s="700">
        <v>149</v>
      </c>
      <c r="Y80" s="701">
        <v>169.5</v>
      </c>
      <c r="Z80" s="702">
        <v>315.5</v>
      </c>
      <c r="AA80" s="1739">
        <v>71.5</v>
      </c>
      <c r="AB80" s="1740">
        <v>104.5</v>
      </c>
      <c r="AC80" s="1741">
        <v>94.5</v>
      </c>
      <c r="AD80" s="1742">
        <v>140</v>
      </c>
      <c r="AE80" s="1743">
        <v>115</v>
      </c>
      <c r="AF80" s="1744">
        <v>109</v>
      </c>
      <c r="AG80" s="1745">
        <v>80.5</v>
      </c>
      <c r="AH80" s="15">
        <f t="shared" ref="AH80:CL80" si="450">AH92*AH56</f>
        <v>216.86466758080311</v>
      </c>
      <c r="AI80" s="15">
        <f t="shared" si="450"/>
        <v>282.1416458932419</v>
      </c>
      <c r="AJ80" s="15">
        <f t="shared" si="450"/>
        <v>285.01818093290007</v>
      </c>
      <c r="AK80" s="15">
        <f t="shared" si="450"/>
        <v>335.73599330290926</v>
      </c>
      <c r="AL80" s="96">
        <f t="shared" si="450"/>
        <v>396.58399414567276</v>
      </c>
      <c r="AM80" s="15">
        <f t="shared" si="450"/>
        <v>235.11252960000002</v>
      </c>
      <c r="AN80" s="15">
        <f t="shared" si="450"/>
        <v>262.9801991408446</v>
      </c>
      <c r="AO80" s="15">
        <f t="shared" si="450"/>
        <v>375.89777578124904</v>
      </c>
      <c r="AP80" s="15">
        <f t="shared" si="450"/>
        <v>552.31927692307579</v>
      </c>
      <c r="AQ80" s="15">
        <f t="shared" si="450"/>
        <v>427.59954738675742</v>
      </c>
      <c r="AR80" s="15">
        <f t="shared" si="450"/>
        <v>411.20101396267938</v>
      </c>
      <c r="AS80" s="15">
        <f t="shared" si="450"/>
        <v>261.62929701273271</v>
      </c>
      <c r="AT80" s="15">
        <f t="shared" si="450"/>
        <v>297.86216878500505</v>
      </c>
      <c r="AU80" s="15">
        <f t="shared" si="450"/>
        <v>340.77692464943732</v>
      </c>
      <c r="AV80" s="15">
        <f t="shared" si="450"/>
        <v>314.48216492244427</v>
      </c>
      <c r="AW80" s="15">
        <f t="shared" si="450"/>
        <v>351.20017160550628</v>
      </c>
      <c r="AX80" s="96">
        <f t="shared" si="450"/>
        <v>409.79431105608671</v>
      </c>
      <c r="AY80" s="15">
        <f t="shared" si="450"/>
        <v>264.25955744691538</v>
      </c>
      <c r="AZ80" s="15">
        <f t="shared" si="450"/>
        <v>272.04593074718912</v>
      </c>
      <c r="BA80" s="15">
        <f t="shared" si="450"/>
        <v>422.02530866418186</v>
      </c>
      <c r="BB80" s="15">
        <f t="shared" si="450"/>
        <v>635.02184770155679</v>
      </c>
      <c r="BC80" s="15">
        <f t="shared" si="450"/>
        <v>537.4555457458539</v>
      </c>
      <c r="BD80" s="15">
        <f t="shared" si="450"/>
        <v>491.58339462701065</v>
      </c>
      <c r="BE80" s="15">
        <f t="shared" si="450"/>
        <v>317.27707398012097</v>
      </c>
      <c r="BF80" s="15">
        <f t="shared" si="450"/>
        <v>370.54281075034424</v>
      </c>
      <c r="BG80" s="15">
        <f t="shared" si="450"/>
        <v>449.11737519573256</v>
      </c>
      <c r="BH80" s="15">
        <f t="shared" si="450"/>
        <v>409.47613569159114</v>
      </c>
      <c r="BI80" s="15">
        <f t="shared" si="450"/>
        <v>449.19260564871701</v>
      </c>
      <c r="BJ80" s="96">
        <f t="shared" si="450"/>
        <v>491.70698700561189</v>
      </c>
      <c r="BK80" s="15">
        <f t="shared" si="450"/>
        <v>308.55207464233183</v>
      </c>
      <c r="BL80" s="15">
        <f t="shared" si="450"/>
        <v>319.89791693486967</v>
      </c>
      <c r="BM80" s="15">
        <f t="shared" si="450"/>
        <v>498.55040763675458</v>
      </c>
      <c r="BN80" s="15">
        <f t="shared" si="450"/>
        <v>786.14245370613401</v>
      </c>
      <c r="BO80" s="15">
        <f t="shared" si="450"/>
        <v>673.54563984776883</v>
      </c>
      <c r="BP80" s="15">
        <f t="shared" si="450"/>
        <v>622.08358627758707</v>
      </c>
      <c r="BQ80" s="15">
        <f t="shared" si="450"/>
        <v>429.05131297939585</v>
      </c>
      <c r="BR80" s="15">
        <f t="shared" si="450"/>
        <v>498.80960593704032</v>
      </c>
      <c r="BS80" s="15">
        <f t="shared" si="450"/>
        <v>601.81067522571107</v>
      </c>
      <c r="BT80" s="15">
        <f t="shared" si="450"/>
        <v>561.41351104980163</v>
      </c>
      <c r="BU80" s="15">
        <f t="shared" si="450"/>
        <v>603.87822801358789</v>
      </c>
      <c r="BV80" s="96">
        <f t="shared" si="450"/>
        <v>660.71498871963445</v>
      </c>
      <c r="BW80" s="15">
        <f t="shared" si="450"/>
        <v>415.82346330286362</v>
      </c>
      <c r="BX80" s="15">
        <f t="shared" si="450"/>
        <v>421.25181700141371</v>
      </c>
      <c r="BY80" s="15">
        <f t="shared" si="450"/>
        <v>646.83782383312791</v>
      </c>
      <c r="BZ80" s="15">
        <f t="shared" si="450"/>
        <v>1005.6156944570783</v>
      </c>
      <c r="CA80" s="15">
        <f t="shared" si="450"/>
        <v>827.62449319478594</v>
      </c>
      <c r="CB80" s="15">
        <f t="shared" si="450"/>
        <v>751.57449078726859</v>
      </c>
      <c r="CC80" s="15">
        <f t="shared" si="450"/>
        <v>508.85459809733601</v>
      </c>
      <c r="CD80" s="15">
        <f t="shared" si="450"/>
        <v>600.22234540021134</v>
      </c>
      <c r="CE80" s="15">
        <f t="shared" si="450"/>
        <v>720.71963084785614</v>
      </c>
      <c r="CF80" s="15">
        <f t="shared" si="450"/>
        <v>667.04272208906229</v>
      </c>
      <c r="CG80" s="15">
        <f t="shared" si="450"/>
        <v>719.65379046461942</v>
      </c>
      <c r="CH80" s="96">
        <f t="shared" si="450"/>
        <v>782.12428755390124</v>
      </c>
      <c r="CI80" s="15">
        <f t="shared" si="450"/>
        <v>476.12001605589529</v>
      </c>
      <c r="CJ80" s="15">
        <f t="shared" si="450"/>
        <v>481.57991938438175</v>
      </c>
      <c r="CK80" s="15">
        <f t="shared" si="450"/>
        <v>739.96845317409827</v>
      </c>
      <c r="CL80" s="15">
        <f t="shared" si="450"/>
        <v>1154.5049254570758</v>
      </c>
      <c r="CM80" s="15">
        <f t="shared" ref="CM80:CT80" si="451">CM92*CM56</f>
        <v>956.33078613282385</v>
      </c>
      <c r="CN80" s="15">
        <f t="shared" si="451"/>
        <v>874.25869247398634</v>
      </c>
      <c r="CO80" s="15">
        <f t="shared" si="451"/>
        <v>597.456679108858</v>
      </c>
      <c r="CP80" s="15">
        <f t="shared" si="451"/>
        <v>706.67528295211741</v>
      </c>
      <c r="CQ80" s="15">
        <f t="shared" si="451"/>
        <v>850.24932321620327</v>
      </c>
      <c r="CR80" s="15">
        <f t="shared" si="451"/>
        <v>807.04894278627739</v>
      </c>
      <c r="CS80" s="15">
        <f t="shared" si="451"/>
        <v>873.34964675946503</v>
      </c>
      <c r="CT80" s="96">
        <f t="shared" si="451"/>
        <v>951.91915614066238</v>
      </c>
    </row>
    <row r="81" spans="1:98" x14ac:dyDescent="0.25">
      <c r="A81" s="4" t="s">
        <v>182</v>
      </c>
      <c r="B81" s="1377" t="s">
        <v>150</v>
      </c>
      <c r="C81" s="1377"/>
      <c r="D81" s="1377"/>
      <c r="E81" s="1377"/>
      <c r="F81" s="1377"/>
      <c r="G81" s="1377"/>
      <c r="H81" s="1377"/>
      <c r="I81" s="1377"/>
      <c r="J81" s="1377"/>
      <c r="K81" s="1377"/>
      <c r="L81" s="1377"/>
      <c r="M81" s="1377"/>
      <c r="O81" s="871"/>
      <c r="P81" s="871"/>
      <c r="Q81" s="871"/>
      <c r="R81" s="871"/>
      <c r="S81" s="871"/>
      <c r="T81" s="871"/>
      <c r="U81" s="871"/>
      <c r="V81" s="871"/>
      <c r="W81" s="871"/>
      <c r="X81" s="871"/>
      <c r="Y81" s="871"/>
      <c r="Z81" s="871"/>
      <c r="AA81" s="871"/>
      <c r="AB81" s="1746">
        <v>81</v>
      </c>
      <c r="AC81" s="1747">
        <v>64</v>
      </c>
      <c r="AD81" s="1748">
        <v>159</v>
      </c>
      <c r="AE81" s="1749">
        <v>57</v>
      </c>
      <c r="AF81" s="1750">
        <v>47</v>
      </c>
      <c r="AG81" s="1751">
        <v>49</v>
      </c>
      <c r="AH81" s="15"/>
      <c r="AI81" s="15"/>
      <c r="AJ81" s="15"/>
      <c r="AK81" s="15"/>
      <c r="AL81" s="96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96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96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96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96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96"/>
    </row>
    <row r="82" spans="1:98" s="5" customFormat="1" x14ac:dyDescent="0.25">
      <c r="B82" s="1" t="s">
        <v>3</v>
      </c>
      <c r="C82" s="9">
        <f>SUM(C75:C80)</f>
        <v>320</v>
      </c>
      <c r="D82" s="9">
        <f t="shared" ref="D82" si="452">SUM(D75:D80)</f>
        <v>274</v>
      </c>
      <c r="E82" s="9">
        <f t="shared" ref="E82" si="453">SUM(E75:E80)</f>
        <v>445</v>
      </c>
      <c r="F82" s="9">
        <f t="shared" ref="F82" si="454">SUM(F75:F80)</f>
        <v>473</v>
      </c>
      <c r="G82" s="9">
        <f t="shared" ref="G82" si="455">SUM(G75:G80)</f>
        <v>500</v>
      </c>
      <c r="H82" s="9">
        <f t="shared" ref="H82" si="456">SUM(H75:H80)</f>
        <v>552</v>
      </c>
      <c r="I82" s="9">
        <f t="shared" ref="I82" si="457">SUM(I75:I80)</f>
        <v>684</v>
      </c>
      <c r="J82" s="9">
        <f t="shared" ref="J82" si="458">SUM(J75:J80)</f>
        <v>460</v>
      </c>
      <c r="K82" s="9">
        <f t="shared" ref="K82" si="459">SUM(K75:K80)</f>
        <v>1054</v>
      </c>
      <c r="L82" s="9">
        <f t="shared" ref="L82" si="460">SUM(L75:L80)</f>
        <v>783</v>
      </c>
      <c r="M82" s="9">
        <f t="shared" ref="M82" si="461">SUM(M75:M80)</f>
        <v>1381</v>
      </c>
      <c r="N82" s="98">
        <f t="shared" ref="N82" si="462">SUM(N75:N80)</f>
        <v>1329</v>
      </c>
      <c r="O82" s="9">
        <f t="shared" ref="O82" si="463">SUM(O75:O80)</f>
        <v>451</v>
      </c>
      <c r="P82" s="9">
        <f t="shared" ref="P82" si="464">SUM(P75:P80)</f>
        <v>471</v>
      </c>
      <c r="Q82" s="9">
        <f t="shared" ref="Q82" si="465">SUM(Q75:Q80)</f>
        <v>1035</v>
      </c>
      <c r="R82" s="9">
        <f>SUM(R75:R80)</f>
        <v>671</v>
      </c>
      <c r="S82" s="9">
        <f t="shared" ref="S82" si="466">SUM(S75:S80)</f>
        <v>933</v>
      </c>
      <c r="T82" s="9">
        <f t="shared" ref="T82" si="467">SUM(T75:T80)</f>
        <v>1726</v>
      </c>
      <c r="U82" s="154">
        <f t="shared" ref="U82" si="468">SUM(U75:U80)</f>
        <v>1052</v>
      </c>
      <c r="V82" s="154">
        <f t="shared" ref="V82" si="469">SUM(V75:V80)</f>
        <v>1291</v>
      </c>
      <c r="W82" s="154">
        <f t="shared" ref="W82" si="470">SUM(W75:W80)</f>
        <v>1991.5</v>
      </c>
      <c r="X82" s="154">
        <f t="shared" ref="X82" si="471">SUM(X75:X80)</f>
        <v>1429</v>
      </c>
      <c r="Y82" s="154">
        <f t="shared" ref="Y82" si="472">SUM(Y75:Y80)</f>
        <v>1616</v>
      </c>
      <c r="Z82" s="155">
        <f t="shared" ref="Z82:CK82" si="473">SUM(Z75:Z80)</f>
        <v>3158.5</v>
      </c>
      <c r="AA82" s="16">
        <f t="shared" si="473"/>
        <v>860.5</v>
      </c>
      <c r="AB82" s="16">
        <f t="shared" si="473"/>
        <v>1231.5</v>
      </c>
      <c r="AC82" s="16">
        <f t="shared" si="473"/>
        <v>1928.5</v>
      </c>
      <c r="AD82" s="16">
        <f t="shared" si="473"/>
        <v>1384</v>
      </c>
      <c r="AE82" s="16">
        <f t="shared" si="473"/>
        <v>1195</v>
      </c>
      <c r="AF82" s="16">
        <f t="shared" si="473"/>
        <v>1695.5</v>
      </c>
      <c r="AG82" s="16">
        <f t="shared" si="473"/>
        <v>1267</v>
      </c>
      <c r="AH82" s="16">
        <f t="shared" si="473"/>
        <v>1463.7866043182191</v>
      </c>
      <c r="AI82" s="16">
        <f t="shared" si="473"/>
        <v>1723.6394336050789</v>
      </c>
      <c r="AJ82" s="16">
        <f t="shared" si="473"/>
        <v>1547.6116019438666</v>
      </c>
      <c r="AK82" s="16">
        <f t="shared" si="473"/>
        <v>1706.7508993755962</v>
      </c>
      <c r="AL82" s="97">
        <f t="shared" si="473"/>
        <v>1989.6587420307094</v>
      </c>
      <c r="AM82" s="16">
        <f t="shared" si="473"/>
        <v>1173.7382682720786</v>
      </c>
      <c r="AN82" s="16">
        <f t="shared" si="473"/>
        <v>1185.7402038896114</v>
      </c>
      <c r="AO82" s="16">
        <f t="shared" si="473"/>
        <v>2960.0520038802661</v>
      </c>
      <c r="AP82" s="16">
        <f t="shared" si="473"/>
        <v>2323.685214947041</v>
      </c>
      <c r="AQ82" s="16">
        <f t="shared" si="473"/>
        <v>2195.0968882462043</v>
      </c>
      <c r="AR82" s="16">
        <f t="shared" si="473"/>
        <v>2573.1401679088976</v>
      </c>
      <c r="AS82" s="16">
        <f t="shared" si="473"/>
        <v>1815.343626123559</v>
      </c>
      <c r="AT82" s="16">
        <f t="shared" si="473"/>
        <v>1826.5168663670711</v>
      </c>
      <c r="AU82" s="16">
        <f t="shared" si="473"/>
        <v>2079.3653682743179</v>
      </c>
      <c r="AV82" s="16">
        <f t="shared" si="473"/>
        <v>1864.9896063129333</v>
      </c>
      <c r="AW82" s="16">
        <f t="shared" si="473"/>
        <v>2043.3873972259107</v>
      </c>
      <c r="AX82" s="97">
        <f t="shared" si="473"/>
        <v>2333.5590672830908</v>
      </c>
      <c r="AY82" s="16">
        <f t="shared" si="473"/>
        <v>1385.5885531112892</v>
      </c>
      <c r="AZ82" s="16">
        <f t="shared" si="473"/>
        <v>1392.2341527926487</v>
      </c>
      <c r="BA82" s="16">
        <f t="shared" si="473"/>
        <v>3859.3206891500026</v>
      </c>
      <c r="BB82" s="16">
        <f t="shared" si="473"/>
        <v>3150.4904284181957</v>
      </c>
      <c r="BC82" s="16">
        <f t="shared" si="473"/>
        <v>2976.4472389813991</v>
      </c>
      <c r="BD82" s="16">
        <f t="shared" si="473"/>
        <v>3453.3253981857861</v>
      </c>
      <c r="BE82" s="16">
        <f t="shared" si="473"/>
        <v>2593.8659211386557</v>
      </c>
      <c r="BF82" s="16">
        <f t="shared" si="473"/>
        <v>2544.1671409788673</v>
      </c>
      <c r="BG82" s="16">
        <f t="shared" si="473"/>
        <v>2877.2091193168549</v>
      </c>
      <c r="BH82" s="16">
        <f t="shared" si="473"/>
        <v>2691.299163958151</v>
      </c>
      <c r="BI82" s="16">
        <f t="shared" si="473"/>
        <v>2893.1806574357556</v>
      </c>
      <c r="BJ82" s="97">
        <f t="shared" si="473"/>
        <v>3222.4942612847726</v>
      </c>
      <c r="BK82" s="16">
        <f t="shared" si="473"/>
        <v>1776.3086436324256</v>
      </c>
      <c r="BL82" s="16">
        <f t="shared" si="473"/>
        <v>1784.474032746379</v>
      </c>
      <c r="BM82" s="16">
        <f t="shared" si="473"/>
        <v>4819.6167922783598</v>
      </c>
      <c r="BN82" s="16">
        <f t="shared" si="473"/>
        <v>3880.8134763410053</v>
      </c>
      <c r="BO82" s="16">
        <f t="shared" si="473"/>
        <v>3619.8636875634338</v>
      </c>
      <c r="BP82" s="16">
        <f t="shared" si="473"/>
        <v>4141.2624797656299</v>
      </c>
      <c r="BQ82" s="16">
        <f t="shared" si="473"/>
        <v>3142.5993237230309</v>
      </c>
      <c r="BR82" s="16">
        <f t="shared" si="473"/>
        <v>3073.2455098153155</v>
      </c>
      <c r="BS82" s="16">
        <f t="shared" si="473"/>
        <v>3458.5458929632032</v>
      </c>
      <c r="BT82" s="16">
        <f t="shared" si="473"/>
        <v>3210.9878913974271</v>
      </c>
      <c r="BU82" s="16">
        <f t="shared" si="473"/>
        <v>3417.7715454133631</v>
      </c>
      <c r="BV82" s="97">
        <f t="shared" si="473"/>
        <v>3785.4908200781401</v>
      </c>
      <c r="BW82" s="16">
        <f t="shared" si="473"/>
        <v>2102.4778073108605</v>
      </c>
      <c r="BX82" s="16">
        <f t="shared" si="473"/>
        <v>2107.9890578387317</v>
      </c>
      <c r="BY82" s="16">
        <f t="shared" si="473"/>
        <v>5631.4283282922506</v>
      </c>
      <c r="BZ82" s="16">
        <f t="shared" si="473"/>
        <v>4603.4586973934647</v>
      </c>
      <c r="CA82" s="16">
        <f t="shared" si="473"/>
        <v>4266.233633168873</v>
      </c>
      <c r="CB82" s="16">
        <f t="shared" si="473"/>
        <v>4870.7967040084777</v>
      </c>
      <c r="CC82" s="16">
        <f t="shared" si="473"/>
        <v>3698.2362126219614</v>
      </c>
      <c r="CD82" s="16">
        <f t="shared" si="473"/>
        <v>3695.213639968601</v>
      </c>
      <c r="CE82" s="16">
        <f t="shared" si="473"/>
        <v>4160.6015912141083</v>
      </c>
      <c r="CF82" s="16">
        <f t="shared" si="473"/>
        <v>3878.3436218019478</v>
      </c>
      <c r="CG82" s="16">
        <f t="shared" si="473"/>
        <v>4177.4151207030518</v>
      </c>
      <c r="CH82" s="97">
        <f t="shared" si="473"/>
        <v>4628.9009891461383</v>
      </c>
      <c r="CI82" s="16">
        <f t="shared" si="473"/>
        <v>2489.1735211418622</v>
      </c>
      <c r="CJ82" s="16">
        <f t="shared" si="473"/>
        <v>2493.1503657223907</v>
      </c>
      <c r="CK82" s="16">
        <f t="shared" si="473"/>
        <v>6695.3396820921198</v>
      </c>
      <c r="CL82" s="16">
        <f t="shared" ref="CL82:CT82" si="474">SUM(CL75:CL80)</f>
        <v>5449.5990966135587</v>
      </c>
      <c r="CM82" s="16">
        <f t="shared" si="474"/>
        <v>5060.8526293513514</v>
      </c>
      <c r="CN82" s="16">
        <f t="shared" si="474"/>
        <v>5787.7748420441194</v>
      </c>
      <c r="CO82" s="16">
        <f t="shared" si="474"/>
        <v>4401.6795974451879</v>
      </c>
      <c r="CP82" s="16">
        <f t="shared" si="474"/>
        <v>4396.4215359316877</v>
      </c>
      <c r="CQ82" s="16">
        <f t="shared" si="474"/>
        <v>4948.9996473007204</v>
      </c>
      <c r="CR82" s="16">
        <f t="shared" si="474"/>
        <v>4707.2347293524581</v>
      </c>
      <c r="CS82" s="16">
        <f t="shared" si="474"/>
        <v>5070.1866292129271</v>
      </c>
      <c r="CT82" s="97">
        <f t="shared" si="474"/>
        <v>5618.3060107111824</v>
      </c>
    </row>
    <row r="84" spans="1:98" s="116" customFormat="1" x14ac:dyDescent="0.25">
      <c r="B84" s="63"/>
      <c r="C84" s="6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5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5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5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5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5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5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5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5"/>
    </row>
    <row r="85" spans="1:98" s="104" customFormat="1" x14ac:dyDescent="0.25">
      <c r="B85" s="104" t="s">
        <v>13</v>
      </c>
      <c r="C85" s="104">
        <f t="shared" ref="C85:BN85" si="475">C33</f>
        <v>42005</v>
      </c>
      <c r="D85" s="104">
        <f t="shared" si="475"/>
        <v>42036</v>
      </c>
      <c r="E85" s="104">
        <f t="shared" si="475"/>
        <v>42064</v>
      </c>
      <c r="F85" s="104">
        <f t="shared" si="475"/>
        <v>42095</v>
      </c>
      <c r="G85" s="104">
        <f t="shared" si="475"/>
        <v>42125</v>
      </c>
      <c r="H85" s="104">
        <f t="shared" si="475"/>
        <v>42156</v>
      </c>
      <c r="I85" s="104">
        <f t="shared" si="475"/>
        <v>42186</v>
      </c>
      <c r="J85" s="104">
        <f t="shared" si="475"/>
        <v>42217</v>
      </c>
      <c r="K85" s="104">
        <f t="shared" si="475"/>
        <v>42248</v>
      </c>
      <c r="L85" s="104">
        <f t="shared" si="475"/>
        <v>42278</v>
      </c>
      <c r="M85" s="104">
        <f t="shared" si="475"/>
        <v>42309</v>
      </c>
      <c r="N85" s="105">
        <f t="shared" si="475"/>
        <v>42339</v>
      </c>
      <c r="O85" s="144">
        <f t="shared" si="475"/>
        <v>42370</v>
      </c>
      <c r="P85" s="144">
        <f t="shared" si="475"/>
        <v>42401</v>
      </c>
      <c r="Q85" s="144">
        <f t="shared" si="475"/>
        <v>42430</v>
      </c>
      <c r="R85" s="144">
        <f t="shared" si="475"/>
        <v>42461</v>
      </c>
      <c r="S85" s="144">
        <f t="shared" si="475"/>
        <v>42491</v>
      </c>
      <c r="T85" s="144">
        <f t="shared" si="475"/>
        <v>42522</v>
      </c>
      <c r="U85" s="144">
        <f t="shared" si="475"/>
        <v>42552</v>
      </c>
      <c r="V85" s="144">
        <f t="shared" si="475"/>
        <v>42583</v>
      </c>
      <c r="W85" s="104">
        <f t="shared" si="475"/>
        <v>42614</v>
      </c>
      <c r="X85" s="104">
        <f t="shared" si="475"/>
        <v>42644</v>
      </c>
      <c r="Y85" s="104">
        <f t="shared" si="475"/>
        <v>42675</v>
      </c>
      <c r="Z85" s="105">
        <f t="shared" si="475"/>
        <v>42705</v>
      </c>
      <c r="AA85" s="104">
        <f t="shared" si="475"/>
        <v>42752</v>
      </c>
      <c r="AB85" s="104">
        <f t="shared" si="475"/>
        <v>42783</v>
      </c>
      <c r="AC85" s="104">
        <f t="shared" si="475"/>
        <v>42811</v>
      </c>
      <c r="AD85" s="104">
        <f t="shared" si="475"/>
        <v>42842</v>
      </c>
      <c r="AE85" s="104">
        <f t="shared" si="475"/>
        <v>42872</v>
      </c>
      <c r="AF85" s="104">
        <f t="shared" si="475"/>
        <v>42903</v>
      </c>
      <c r="AG85" s="104">
        <f t="shared" si="475"/>
        <v>42933</v>
      </c>
      <c r="AH85" s="104">
        <f t="shared" si="475"/>
        <v>42964</v>
      </c>
      <c r="AI85" s="104">
        <f t="shared" si="475"/>
        <v>42995</v>
      </c>
      <c r="AJ85" s="104">
        <f t="shared" si="475"/>
        <v>43025</v>
      </c>
      <c r="AK85" s="104">
        <f t="shared" si="475"/>
        <v>43056</v>
      </c>
      <c r="AL85" s="105">
        <f t="shared" si="475"/>
        <v>43086</v>
      </c>
      <c r="AM85" s="104">
        <f t="shared" si="475"/>
        <v>43118</v>
      </c>
      <c r="AN85" s="104">
        <f t="shared" si="475"/>
        <v>43149</v>
      </c>
      <c r="AO85" s="104">
        <f t="shared" si="475"/>
        <v>43177</v>
      </c>
      <c r="AP85" s="104">
        <f t="shared" si="475"/>
        <v>43208</v>
      </c>
      <c r="AQ85" s="104">
        <f t="shared" si="475"/>
        <v>43238</v>
      </c>
      <c r="AR85" s="104">
        <f t="shared" si="475"/>
        <v>43269</v>
      </c>
      <c r="AS85" s="104">
        <f t="shared" si="475"/>
        <v>43299</v>
      </c>
      <c r="AT85" s="104">
        <f t="shared" si="475"/>
        <v>43330</v>
      </c>
      <c r="AU85" s="104">
        <f t="shared" si="475"/>
        <v>43361</v>
      </c>
      <c r="AV85" s="104">
        <f t="shared" si="475"/>
        <v>43391</v>
      </c>
      <c r="AW85" s="104">
        <f t="shared" si="475"/>
        <v>43422</v>
      </c>
      <c r="AX85" s="105">
        <f t="shared" si="475"/>
        <v>43452</v>
      </c>
      <c r="AY85" s="104">
        <f t="shared" si="475"/>
        <v>43483</v>
      </c>
      <c r="AZ85" s="104">
        <f t="shared" si="475"/>
        <v>43514</v>
      </c>
      <c r="BA85" s="104">
        <f t="shared" si="475"/>
        <v>43542</v>
      </c>
      <c r="BB85" s="104">
        <f t="shared" si="475"/>
        <v>43573</v>
      </c>
      <c r="BC85" s="104">
        <f t="shared" si="475"/>
        <v>43603</v>
      </c>
      <c r="BD85" s="104">
        <f t="shared" si="475"/>
        <v>43634</v>
      </c>
      <c r="BE85" s="104">
        <f t="shared" si="475"/>
        <v>43664</v>
      </c>
      <c r="BF85" s="104">
        <f t="shared" si="475"/>
        <v>43695</v>
      </c>
      <c r="BG85" s="104">
        <f t="shared" si="475"/>
        <v>43726</v>
      </c>
      <c r="BH85" s="104">
        <f t="shared" si="475"/>
        <v>43756</v>
      </c>
      <c r="BI85" s="104">
        <f t="shared" si="475"/>
        <v>43787</v>
      </c>
      <c r="BJ85" s="105">
        <f t="shared" si="475"/>
        <v>43817</v>
      </c>
      <c r="BK85" s="104">
        <f t="shared" si="475"/>
        <v>43848</v>
      </c>
      <c r="BL85" s="104">
        <f t="shared" si="475"/>
        <v>43879</v>
      </c>
      <c r="BM85" s="104">
        <f t="shared" si="475"/>
        <v>43908</v>
      </c>
      <c r="BN85" s="104">
        <f t="shared" si="475"/>
        <v>43939</v>
      </c>
      <c r="BO85" s="104">
        <f t="shared" ref="BO85:CT85" si="476">BO33</f>
        <v>43969</v>
      </c>
      <c r="BP85" s="104">
        <f t="shared" si="476"/>
        <v>44000</v>
      </c>
      <c r="BQ85" s="104">
        <f t="shared" si="476"/>
        <v>44030</v>
      </c>
      <c r="BR85" s="104">
        <f t="shared" si="476"/>
        <v>44061</v>
      </c>
      <c r="BS85" s="104">
        <f t="shared" si="476"/>
        <v>44092</v>
      </c>
      <c r="BT85" s="104">
        <f t="shared" si="476"/>
        <v>44122</v>
      </c>
      <c r="BU85" s="104">
        <f t="shared" si="476"/>
        <v>44153</v>
      </c>
      <c r="BV85" s="105">
        <f t="shared" si="476"/>
        <v>44183</v>
      </c>
      <c r="BW85" s="104">
        <f t="shared" si="476"/>
        <v>44214</v>
      </c>
      <c r="BX85" s="104">
        <f t="shared" si="476"/>
        <v>44245</v>
      </c>
      <c r="BY85" s="104">
        <f t="shared" si="476"/>
        <v>44273</v>
      </c>
      <c r="BZ85" s="104">
        <f t="shared" si="476"/>
        <v>44304</v>
      </c>
      <c r="CA85" s="104">
        <f t="shared" si="476"/>
        <v>44334</v>
      </c>
      <c r="CB85" s="104">
        <f t="shared" si="476"/>
        <v>44365</v>
      </c>
      <c r="CC85" s="104">
        <f t="shared" si="476"/>
        <v>44395</v>
      </c>
      <c r="CD85" s="104">
        <f t="shared" si="476"/>
        <v>44426</v>
      </c>
      <c r="CE85" s="104">
        <f t="shared" si="476"/>
        <v>44457</v>
      </c>
      <c r="CF85" s="104">
        <f t="shared" si="476"/>
        <v>44487</v>
      </c>
      <c r="CG85" s="104">
        <f t="shared" si="476"/>
        <v>44518</v>
      </c>
      <c r="CH85" s="105">
        <f t="shared" si="476"/>
        <v>44548</v>
      </c>
      <c r="CI85" s="104">
        <f t="shared" si="476"/>
        <v>44579</v>
      </c>
      <c r="CJ85" s="104">
        <f t="shared" si="476"/>
        <v>44610</v>
      </c>
      <c r="CK85" s="104">
        <f t="shared" si="476"/>
        <v>44638</v>
      </c>
      <c r="CL85" s="104">
        <f t="shared" si="476"/>
        <v>44669</v>
      </c>
      <c r="CM85" s="104">
        <f t="shared" si="476"/>
        <v>44699</v>
      </c>
      <c r="CN85" s="104">
        <f t="shared" si="476"/>
        <v>44730</v>
      </c>
      <c r="CO85" s="104">
        <f t="shared" si="476"/>
        <v>44760</v>
      </c>
      <c r="CP85" s="104">
        <f t="shared" si="476"/>
        <v>44791</v>
      </c>
      <c r="CQ85" s="104">
        <f t="shared" si="476"/>
        <v>44822</v>
      </c>
      <c r="CR85" s="104">
        <f t="shared" si="476"/>
        <v>44852</v>
      </c>
      <c r="CS85" s="104">
        <f t="shared" si="476"/>
        <v>44883</v>
      </c>
      <c r="CT85" s="105">
        <f t="shared" si="476"/>
        <v>44913</v>
      </c>
    </row>
    <row r="86" spans="1:98" x14ac:dyDescent="0.25">
      <c r="A86" s="4" t="s">
        <v>183</v>
      </c>
      <c r="B86" t="s">
        <v>142</v>
      </c>
      <c r="C86" s="13">
        <f t="shared" ref="C86:C92" si="477">IFERROR(C74/C50,"")</f>
        <v>2</v>
      </c>
      <c r="D86" s="13">
        <f t="shared" ref="D86:N86" si="478">IFERROR(D74/D50,"")</f>
        <v>1.6</v>
      </c>
      <c r="E86" s="13">
        <f t="shared" si="478"/>
        <v>3.7272727272727271</v>
      </c>
      <c r="F86" s="13">
        <f t="shared" si="478"/>
        <v>1.7272727272727273</v>
      </c>
      <c r="G86" s="13">
        <f t="shared" si="478"/>
        <v>1.1875</v>
      </c>
      <c r="H86" s="13">
        <f t="shared" si="478"/>
        <v>2</v>
      </c>
      <c r="I86" s="13">
        <f t="shared" si="478"/>
        <v>3.2857142857142856</v>
      </c>
      <c r="J86" s="13">
        <f t="shared" si="478"/>
        <v>1.7692307692307692</v>
      </c>
      <c r="K86" s="13">
        <f t="shared" si="478"/>
        <v>3.0588235294117645</v>
      </c>
      <c r="L86" s="13">
        <f t="shared" si="478"/>
        <v>1.7894736842105263</v>
      </c>
      <c r="M86" s="13">
        <f t="shared" si="478"/>
        <v>4.5</v>
      </c>
      <c r="N86" s="100">
        <f t="shared" si="478"/>
        <v>6.666666666666667</v>
      </c>
      <c r="O86" s="703">
        <v>1.4166666666666701</v>
      </c>
      <c r="P86" s="704">
        <v>1.5</v>
      </c>
      <c r="Q86" s="705">
        <v>2.4444444444444402</v>
      </c>
      <c r="R86" s="706">
        <v>1.92307692307692</v>
      </c>
      <c r="S86" s="707">
        <v>1.84615384615385</v>
      </c>
      <c r="T86" s="708">
        <v>2.2666666666666702</v>
      </c>
      <c r="U86" s="709">
        <v>2.2666666666666702</v>
      </c>
      <c r="V86" s="710">
        <v>2.5</v>
      </c>
      <c r="W86" s="711">
        <v>3.1153846153846199</v>
      </c>
      <c r="X86" s="712">
        <v>2.2727272727272698</v>
      </c>
      <c r="Y86" s="713">
        <v>1.8181818181818199</v>
      </c>
      <c r="Z86" s="714">
        <v>3.8846153846153801</v>
      </c>
      <c r="AA86" s="1752">
        <v>1.9807692307692308</v>
      </c>
      <c r="AB86" s="1753">
        <v>2.6428571428571401</v>
      </c>
      <c r="AC86" s="1754">
        <v>3.10606060606061</v>
      </c>
      <c r="AD86" s="1755">
        <v>2.1146496815286602</v>
      </c>
      <c r="AE86" s="1756">
        <v>2.3627450980392202</v>
      </c>
      <c r="AF86" s="1757">
        <v>1.7010869565217399</v>
      </c>
      <c r="AG86" s="1758">
        <v>2.828125</v>
      </c>
      <c r="AH86" s="308">
        <v>2.1</v>
      </c>
      <c r="AI86" s="308">
        <v>2.2999999999999998</v>
      </c>
      <c r="AJ86" s="308">
        <f>AI86*0.9</f>
        <v>2.0699999999999998</v>
      </c>
      <c r="AK86" s="308">
        <v>2.2000000000000002</v>
      </c>
      <c r="AL86" s="309">
        <v>2.2999999999999998</v>
      </c>
      <c r="AM86" s="310">
        <f>AA86*1.04</f>
        <v>2.06</v>
      </c>
      <c r="AN86" s="311">
        <f t="shared" ref="AN86:AN92" si="479">AB86*1.03</f>
        <v>2.7221428571428543</v>
      </c>
      <c r="AO86" s="311">
        <f t="shared" ref="AO86:AO92" si="480">AC86*1.03</f>
        <v>3.1992424242424282</v>
      </c>
      <c r="AP86" s="311">
        <f t="shared" ref="AP86:AP92" si="481">AD86*1.03</f>
        <v>2.1780891719745199</v>
      </c>
      <c r="AQ86" s="311">
        <f t="shared" ref="AQ86:AQ92" si="482">AE86*1.03</f>
        <v>2.433627450980397</v>
      </c>
      <c r="AR86" s="311">
        <f t="shared" ref="AR86:AR92" si="483">AF86*1.03</f>
        <v>1.7521195652173922</v>
      </c>
      <c r="AS86" s="311">
        <f>AG86*1.05</f>
        <v>2.9695312500000002</v>
      </c>
      <c r="AT86" s="311">
        <f>AH86*1.05</f>
        <v>2.2050000000000001</v>
      </c>
      <c r="AU86" s="311">
        <f>AI86*1.05</f>
        <v>2.415</v>
      </c>
      <c r="AV86" s="311">
        <f>AJ86*1.07</f>
        <v>2.2149000000000001</v>
      </c>
      <c r="AW86" s="311">
        <f>AK86*1.07</f>
        <v>2.3540000000000005</v>
      </c>
      <c r="AX86" s="312">
        <f>AL86*1.07</f>
        <v>2.4609999999999999</v>
      </c>
      <c r="AY86" s="310">
        <f>AM86*1.05</f>
        <v>2.1630000000000003</v>
      </c>
      <c r="AZ86" s="311">
        <f t="shared" ref="AZ86:AZ92" si="484">AN86*1.05</f>
        <v>2.8582499999999973</v>
      </c>
      <c r="BA86" s="311">
        <f t="shared" ref="BA86:BA92" si="485">AO86*1.05</f>
        <v>3.3592045454545496</v>
      </c>
      <c r="BB86" s="311">
        <f t="shared" ref="BB86:BB92" si="486">AP86*1.05</f>
        <v>2.2869936305732459</v>
      </c>
      <c r="BC86" s="311">
        <f t="shared" ref="BC86:BC92" si="487">AQ86*1.05</f>
        <v>2.5553088235294168</v>
      </c>
      <c r="BD86" s="311">
        <f t="shared" ref="BD86:BD92" si="488">AR86*1.05</f>
        <v>1.839725543478262</v>
      </c>
      <c r="BE86" s="311">
        <f t="shared" ref="BE86:BE92" si="489">AS86*1.05</f>
        <v>3.1180078125000001</v>
      </c>
      <c r="BF86" s="311">
        <f t="shared" ref="BF86:BF92" si="490">AT86*1.05</f>
        <v>2.3152500000000003</v>
      </c>
      <c r="BG86" s="311">
        <f t="shared" ref="BG86:BG92" si="491">AU86*1.05</f>
        <v>2.5357500000000002</v>
      </c>
      <c r="BH86" s="311">
        <f t="shared" ref="BH86:BH92" si="492">AV86*1.05</f>
        <v>2.3256450000000002</v>
      </c>
      <c r="BI86" s="311">
        <f t="shared" ref="BI86:BI92" si="493">AW86*1.05</f>
        <v>2.4717000000000007</v>
      </c>
      <c r="BJ86" s="312">
        <f t="shared" ref="BJ86:BJ92" si="494">AX86*1.05</f>
        <v>2.58405</v>
      </c>
      <c r="BK86" s="310">
        <f>AY86*1.02</f>
        <v>2.2062600000000003</v>
      </c>
      <c r="BL86" s="311">
        <f t="shared" ref="BL86:BV92" si="495">AZ86*1.02</f>
        <v>2.9154149999999972</v>
      </c>
      <c r="BM86" s="311">
        <f t="shared" si="495"/>
        <v>3.4263886363636407</v>
      </c>
      <c r="BN86" s="311">
        <f t="shared" si="495"/>
        <v>2.332733503184711</v>
      </c>
      <c r="BO86" s="311">
        <f t="shared" si="495"/>
        <v>2.606415000000005</v>
      </c>
      <c r="BP86" s="311">
        <f t="shared" si="495"/>
        <v>1.8765200543478273</v>
      </c>
      <c r="BQ86" s="311">
        <f t="shared" si="495"/>
        <v>3.1803679687500002</v>
      </c>
      <c r="BR86" s="311">
        <f t="shared" si="495"/>
        <v>2.3615550000000005</v>
      </c>
      <c r="BS86" s="311">
        <f t="shared" si="495"/>
        <v>2.586465</v>
      </c>
      <c r="BT86" s="311">
        <f t="shared" si="495"/>
        <v>2.3721579000000004</v>
      </c>
      <c r="BU86" s="311">
        <f t="shared" si="495"/>
        <v>2.5211340000000009</v>
      </c>
      <c r="BV86" s="312">
        <f t="shared" si="495"/>
        <v>2.6357309999999998</v>
      </c>
      <c r="BW86" s="310">
        <f>BK86*1.03</f>
        <v>2.2724478000000006</v>
      </c>
      <c r="BX86" s="311">
        <f t="shared" ref="BX86:CH92" si="496">BL86*1.03</f>
        <v>3.0028774499999971</v>
      </c>
      <c r="BY86" s="311">
        <f t="shared" si="496"/>
        <v>3.5291802954545499</v>
      </c>
      <c r="BZ86" s="311">
        <f t="shared" si="496"/>
        <v>2.4027155082802523</v>
      </c>
      <c r="CA86" s="311">
        <f t="shared" si="496"/>
        <v>2.6846074500000054</v>
      </c>
      <c r="CB86" s="311">
        <f t="shared" si="496"/>
        <v>1.9328156559782621</v>
      </c>
      <c r="CC86" s="311">
        <f t="shared" si="496"/>
        <v>3.2757790078125004</v>
      </c>
      <c r="CD86" s="311">
        <f t="shared" si="496"/>
        <v>2.4324016500000005</v>
      </c>
      <c r="CE86" s="311">
        <f t="shared" si="496"/>
        <v>2.6640589500000003</v>
      </c>
      <c r="CF86" s="311">
        <f t="shared" si="496"/>
        <v>2.4433226370000005</v>
      </c>
      <c r="CG86" s="311">
        <f t="shared" si="496"/>
        <v>2.5967680200000012</v>
      </c>
      <c r="CH86" s="312">
        <f t="shared" si="496"/>
        <v>2.7148029299999998</v>
      </c>
      <c r="CI86" s="310">
        <f>BW86*1.03</f>
        <v>2.3406212340000008</v>
      </c>
      <c r="CJ86" s="311">
        <f t="shared" ref="CJ86:CO92" si="497">BX86*1.03</f>
        <v>3.0929637734999971</v>
      </c>
      <c r="CK86" s="311">
        <f t="shared" si="497"/>
        <v>3.6350557043181864</v>
      </c>
      <c r="CL86" s="311">
        <f t="shared" si="497"/>
        <v>2.4747969735286599</v>
      </c>
      <c r="CM86" s="311">
        <f t="shared" si="497"/>
        <v>2.7651456735000055</v>
      </c>
      <c r="CN86" s="311">
        <f t="shared" si="497"/>
        <v>1.99080012565761</v>
      </c>
      <c r="CO86" s="311">
        <f t="shared" si="497"/>
        <v>3.3740523780468754</v>
      </c>
      <c r="CP86" s="311">
        <f>CD86*1.03</f>
        <v>2.5053736995000007</v>
      </c>
      <c r="CQ86" s="311">
        <f t="shared" ref="CQ86:CQ92" si="498">CE86*1.03</f>
        <v>2.7439807185000005</v>
      </c>
      <c r="CR86" s="311">
        <f t="shared" ref="CR86:CR92" si="499">CF86*1.03</f>
        <v>2.5166223161100008</v>
      </c>
      <c r="CS86" s="311">
        <f t="shared" ref="CS86:CS92" si="500">CG86*1.03</f>
        <v>2.6746710606000015</v>
      </c>
      <c r="CT86" s="312">
        <f t="shared" ref="CT86:CT92" si="501">CH86*1.03</f>
        <v>2.7962470178999999</v>
      </c>
    </row>
    <row r="87" spans="1:98" x14ac:dyDescent="0.25">
      <c r="A87" s="4" t="s">
        <v>184</v>
      </c>
      <c r="B87" t="s">
        <v>5</v>
      </c>
      <c r="C87" s="13">
        <f t="shared" si="477"/>
        <v>1.3116883116883118</v>
      </c>
      <c r="D87" s="13">
        <f t="shared" ref="D87:N87" si="502">IFERROR(D75/D51,"")</f>
        <v>1.1730769230769231</v>
      </c>
      <c r="E87" s="13">
        <f t="shared" si="502"/>
        <v>1.2911392405063291</v>
      </c>
      <c r="F87" s="13">
        <f t="shared" si="502"/>
        <v>1.4666666666666666</v>
      </c>
      <c r="G87" s="13">
        <f t="shared" si="502"/>
        <v>1.2383720930232558</v>
      </c>
      <c r="H87" s="13">
        <f t="shared" si="502"/>
        <v>1.3571428571428572</v>
      </c>
      <c r="I87" s="13">
        <f t="shared" si="502"/>
        <v>1.4557823129251701</v>
      </c>
      <c r="J87" s="13">
        <f t="shared" si="502"/>
        <v>1.2626262626262625</v>
      </c>
      <c r="K87" s="13">
        <f t="shared" si="502"/>
        <v>1.5</v>
      </c>
      <c r="L87" s="13">
        <f t="shared" si="502"/>
        <v>1.3206106870229009</v>
      </c>
      <c r="M87" s="13">
        <f t="shared" si="502"/>
        <v>1.68359375</v>
      </c>
      <c r="N87" s="100">
        <f t="shared" si="502"/>
        <v>1.5341614906832297</v>
      </c>
      <c r="O87" s="715">
        <v>1.3695652173913</v>
      </c>
      <c r="P87" s="716">
        <v>1.175</v>
      </c>
      <c r="Q87" s="717">
        <v>1.64171122994652</v>
      </c>
      <c r="R87" s="718">
        <v>1.3428571428571401</v>
      </c>
      <c r="S87" s="719">
        <v>1.35111111111111</v>
      </c>
      <c r="T87" s="720">
        <v>1.64130434782609</v>
      </c>
      <c r="U87" s="721">
        <v>1.36785714285714</v>
      </c>
      <c r="V87" s="722">
        <v>1.31736526946108</v>
      </c>
      <c r="W87" s="723">
        <v>1.6194379391100699</v>
      </c>
      <c r="X87" s="724">
        <v>1.4420289855072499</v>
      </c>
      <c r="Y87" s="725">
        <v>1.90357142857143</v>
      </c>
      <c r="Z87" s="726">
        <v>1.85</v>
      </c>
      <c r="AA87" s="1759">
        <v>1.7256637168141593</v>
      </c>
      <c r="AB87" s="1760">
        <v>1.32019704433498</v>
      </c>
      <c r="AC87" s="1761">
        <v>1.62053571428571</v>
      </c>
      <c r="AD87" s="1762">
        <v>1.4826498422712899</v>
      </c>
      <c r="AE87" s="1763">
        <v>1.66545454545455</v>
      </c>
      <c r="AF87" s="1764">
        <v>1.49150141643059</v>
      </c>
      <c r="AG87" s="1765">
        <v>1.5777777777777799</v>
      </c>
      <c r="AH87" s="313">
        <v>1.4</v>
      </c>
      <c r="AI87" s="313">
        <v>1.5</v>
      </c>
      <c r="AJ87" s="308">
        <f t="shared" ref="AJ87:AJ92" si="503">AI87*0.9</f>
        <v>1.35</v>
      </c>
      <c r="AK87" s="313">
        <v>1.4</v>
      </c>
      <c r="AL87" s="309">
        <v>1.5</v>
      </c>
      <c r="AM87" s="314">
        <f t="shared" ref="AM87:AM92" si="504">AA87*1.04</f>
        <v>1.7946902654867258</v>
      </c>
      <c r="AN87" s="313">
        <f t="shared" si="479"/>
        <v>1.3598029556650295</v>
      </c>
      <c r="AO87" s="313">
        <f t="shared" si="480"/>
        <v>1.6691517857142812</v>
      </c>
      <c r="AP87" s="313">
        <f t="shared" si="481"/>
        <v>1.5271293375394286</v>
      </c>
      <c r="AQ87" s="313">
        <f t="shared" si="482"/>
        <v>1.7154181818181864</v>
      </c>
      <c r="AR87" s="313">
        <f t="shared" si="483"/>
        <v>1.5362464589235076</v>
      </c>
      <c r="AS87" s="313">
        <f t="shared" ref="AS87:AS92" si="505">AG87*1.05</f>
        <v>1.656666666666669</v>
      </c>
      <c r="AT87" s="313">
        <f t="shared" ref="AT87:AT92" si="506">AH87*1.05</f>
        <v>1.47</v>
      </c>
      <c r="AU87" s="313">
        <f t="shared" ref="AU87:AU92" si="507">AI87*1.05</f>
        <v>1.5750000000000002</v>
      </c>
      <c r="AV87" s="313">
        <f t="shared" ref="AV87:AV92" si="508">AJ87*1.07</f>
        <v>1.4445000000000001</v>
      </c>
      <c r="AW87" s="313">
        <f t="shared" ref="AW87:AW92" si="509">AK87*1.07</f>
        <v>1.498</v>
      </c>
      <c r="AX87" s="309">
        <f t="shared" ref="AX87:AX92" si="510">AL87*1.07</f>
        <v>1.605</v>
      </c>
      <c r="AY87" s="314">
        <f t="shared" ref="AY87:AY92" si="511">AM87*1.05</f>
        <v>1.8844247787610622</v>
      </c>
      <c r="AZ87" s="313">
        <f t="shared" si="484"/>
        <v>1.4277931034482811</v>
      </c>
      <c r="BA87" s="313">
        <f t="shared" si="485"/>
        <v>1.7526093749999954</v>
      </c>
      <c r="BB87" s="313">
        <f t="shared" si="486"/>
        <v>1.6034858044164</v>
      </c>
      <c r="BC87" s="313">
        <f t="shared" si="487"/>
        <v>1.8011890909090957</v>
      </c>
      <c r="BD87" s="313">
        <f t="shared" si="488"/>
        <v>1.6130587818696831</v>
      </c>
      <c r="BE87" s="313">
        <f t="shared" si="489"/>
        <v>1.7395000000000025</v>
      </c>
      <c r="BF87" s="313">
        <f t="shared" si="490"/>
        <v>1.5435000000000001</v>
      </c>
      <c r="BG87" s="313">
        <f t="shared" si="491"/>
        <v>1.6537500000000003</v>
      </c>
      <c r="BH87" s="313">
        <f t="shared" si="492"/>
        <v>1.5167250000000001</v>
      </c>
      <c r="BI87" s="313">
        <f t="shared" si="493"/>
        <v>1.5729</v>
      </c>
      <c r="BJ87" s="309">
        <f t="shared" si="494"/>
        <v>1.6852500000000001</v>
      </c>
      <c r="BK87" s="314">
        <f t="shared" ref="BK87:BK92" si="512">AY87*1.02</f>
        <v>1.9221132743362834</v>
      </c>
      <c r="BL87" s="313">
        <f t="shared" si="495"/>
        <v>1.4563489655172468</v>
      </c>
      <c r="BM87" s="313">
        <f t="shared" si="495"/>
        <v>1.7876615624999952</v>
      </c>
      <c r="BN87" s="313">
        <f t="shared" si="495"/>
        <v>1.6355555205047281</v>
      </c>
      <c r="BO87" s="313">
        <f t="shared" si="495"/>
        <v>1.8372128727272776</v>
      </c>
      <c r="BP87" s="313">
        <f t="shared" si="495"/>
        <v>1.6453199575070767</v>
      </c>
      <c r="BQ87" s="313">
        <f t="shared" si="495"/>
        <v>1.7742900000000026</v>
      </c>
      <c r="BR87" s="313">
        <f t="shared" si="495"/>
        <v>1.57437</v>
      </c>
      <c r="BS87" s="313">
        <f t="shared" si="495"/>
        <v>1.6868250000000002</v>
      </c>
      <c r="BT87" s="313">
        <f t="shared" si="495"/>
        <v>1.5470595</v>
      </c>
      <c r="BU87" s="313">
        <f t="shared" si="495"/>
        <v>1.604358</v>
      </c>
      <c r="BV87" s="309">
        <f t="shared" si="495"/>
        <v>1.7189550000000002</v>
      </c>
      <c r="BW87" s="314">
        <f t="shared" ref="BW87:BW92" si="513">BK87*1.03</f>
        <v>1.9797766725663719</v>
      </c>
      <c r="BX87" s="313">
        <f t="shared" si="496"/>
        <v>1.5000394344827643</v>
      </c>
      <c r="BY87" s="313">
        <f t="shared" si="496"/>
        <v>1.841291409374995</v>
      </c>
      <c r="BZ87" s="313">
        <f t="shared" si="496"/>
        <v>1.68462218611987</v>
      </c>
      <c r="CA87" s="313">
        <f t="shared" si="496"/>
        <v>1.8923292589090961</v>
      </c>
      <c r="CB87" s="313">
        <f t="shared" si="496"/>
        <v>1.6946795562322892</v>
      </c>
      <c r="CC87" s="313">
        <f t="shared" si="496"/>
        <v>1.8275187000000026</v>
      </c>
      <c r="CD87" s="313">
        <f t="shared" si="496"/>
        <v>1.6216011000000001</v>
      </c>
      <c r="CE87" s="313">
        <f t="shared" si="496"/>
        <v>1.7374297500000002</v>
      </c>
      <c r="CF87" s="313">
        <f t="shared" si="496"/>
        <v>1.5934712850000001</v>
      </c>
      <c r="CG87" s="313">
        <f t="shared" si="496"/>
        <v>1.6524887399999999</v>
      </c>
      <c r="CH87" s="309">
        <f t="shared" si="496"/>
        <v>1.7705236500000003</v>
      </c>
      <c r="CI87" s="314">
        <f t="shared" ref="CI87:CI92" si="514">BW87*1.03</f>
        <v>2.039169972743363</v>
      </c>
      <c r="CJ87" s="313">
        <f t="shared" si="497"/>
        <v>1.5450406175172473</v>
      </c>
      <c r="CK87" s="313">
        <f t="shared" si="497"/>
        <v>1.8965301516562449</v>
      </c>
      <c r="CL87" s="313">
        <f t="shared" si="497"/>
        <v>1.7351608517034662</v>
      </c>
      <c r="CM87" s="313">
        <f t="shared" si="497"/>
        <v>1.949099136676369</v>
      </c>
      <c r="CN87" s="313">
        <f t="shared" si="497"/>
        <v>1.7455199429192578</v>
      </c>
      <c r="CO87" s="313">
        <f t="shared" si="497"/>
        <v>1.8823442610000027</v>
      </c>
      <c r="CP87" s="313">
        <f t="shared" ref="CP87:CP92" si="515">CD87*1.03</f>
        <v>1.6702491330000002</v>
      </c>
      <c r="CQ87" s="313">
        <f t="shared" si="498"/>
        <v>1.7895526425000003</v>
      </c>
      <c r="CR87" s="313">
        <f t="shared" si="499"/>
        <v>1.6412754235500002</v>
      </c>
      <c r="CS87" s="313">
        <f t="shared" si="500"/>
        <v>1.7020634021999999</v>
      </c>
      <c r="CT87" s="309">
        <f t="shared" si="501"/>
        <v>1.8236393595000004</v>
      </c>
    </row>
    <row r="88" spans="1:98" x14ac:dyDescent="0.25">
      <c r="A88" s="4" t="s">
        <v>185</v>
      </c>
      <c r="B88" t="s">
        <v>6</v>
      </c>
      <c r="C88" s="13">
        <f t="shared" si="477"/>
        <v>1.4565217391304348</v>
      </c>
      <c r="D88" s="13">
        <f t="shared" ref="D88:N88" si="516">IFERROR(D76/D52,"")</f>
        <v>1.1875</v>
      </c>
      <c r="E88" s="13">
        <f t="shared" si="516"/>
        <v>1.6</v>
      </c>
      <c r="F88" s="13">
        <f t="shared" si="516"/>
        <v>1.2205882352941178</v>
      </c>
      <c r="G88" s="13">
        <f t="shared" si="516"/>
        <v>1.4329268292682926</v>
      </c>
      <c r="H88" s="13">
        <f t="shared" si="516"/>
        <v>1.2948717948717949</v>
      </c>
      <c r="I88" s="13">
        <f t="shared" si="516"/>
        <v>1.4831460674157304</v>
      </c>
      <c r="J88" s="13">
        <f t="shared" si="516"/>
        <v>1.2289156626506024</v>
      </c>
      <c r="K88" s="13">
        <f t="shared" si="516"/>
        <v>1.6936936936936937</v>
      </c>
      <c r="L88" s="13">
        <f t="shared" si="516"/>
        <v>1.3785714285714286</v>
      </c>
      <c r="M88" s="13">
        <f t="shared" si="516"/>
        <v>1.8082191780821917</v>
      </c>
      <c r="N88" s="100">
        <f t="shared" si="516"/>
        <v>1.8358974358974358</v>
      </c>
      <c r="O88" s="727">
        <v>1.08955223880597</v>
      </c>
      <c r="P88" s="728">
        <v>1.4523809523809501</v>
      </c>
      <c r="Q88" s="729">
        <v>1.56</v>
      </c>
      <c r="R88" s="730">
        <v>1.2195121951219501</v>
      </c>
      <c r="S88" s="731">
        <v>1.5145631067961201</v>
      </c>
      <c r="T88" s="732">
        <v>1.83536585365854</v>
      </c>
      <c r="U88" s="733">
        <v>1.2372093023255799</v>
      </c>
      <c r="V88" s="734">
        <v>1.53164556962025</v>
      </c>
      <c r="W88" s="735">
        <v>1.7071129707113</v>
      </c>
      <c r="X88" s="736">
        <v>1.33415841584158</v>
      </c>
      <c r="Y88" s="737">
        <v>1.4758454106280201</v>
      </c>
      <c r="Z88" s="738">
        <v>1.80258302583026</v>
      </c>
      <c r="AA88" s="1766">
        <v>1.1595092024539877</v>
      </c>
      <c r="AB88" s="1767">
        <v>1.63380281690141</v>
      </c>
      <c r="AC88" s="1768">
        <v>1.5698324022346399</v>
      </c>
      <c r="AD88" s="1769">
        <v>1.5531914893617</v>
      </c>
      <c r="AE88" s="1770">
        <v>1.45255474452555</v>
      </c>
      <c r="AF88" s="1771">
        <v>1.43055555555556</v>
      </c>
      <c r="AG88" s="1772">
        <v>1.2666666666666699</v>
      </c>
      <c r="AH88" s="313">
        <v>1.5</v>
      </c>
      <c r="AI88" s="313">
        <v>1.6</v>
      </c>
      <c r="AJ88" s="308">
        <f t="shared" si="503"/>
        <v>1.4400000000000002</v>
      </c>
      <c r="AK88" s="313">
        <v>1.5</v>
      </c>
      <c r="AL88" s="309">
        <v>1.6</v>
      </c>
      <c r="AM88" s="314">
        <f t="shared" si="504"/>
        <v>1.2058895705521473</v>
      </c>
      <c r="AN88" s="313">
        <f t="shared" si="479"/>
        <v>1.6828169014084524</v>
      </c>
      <c r="AO88" s="313">
        <f t="shared" si="480"/>
        <v>1.6169273743016792</v>
      </c>
      <c r="AP88" s="313">
        <f t="shared" si="481"/>
        <v>1.5997872340425512</v>
      </c>
      <c r="AQ88" s="313">
        <f t="shared" si="482"/>
        <v>1.4961313868613166</v>
      </c>
      <c r="AR88" s="313">
        <f t="shared" si="483"/>
        <v>1.473472222222227</v>
      </c>
      <c r="AS88" s="313">
        <f t="shared" si="505"/>
        <v>1.3300000000000034</v>
      </c>
      <c r="AT88" s="313">
        <f t="shared" si="506"/>
        <v>1.5750000000000002</v>
      </c>
      <c r="AU88" s="313">
        <f t="shared" si="507"/>
        <v>1.6800000000000002</v>
      </c>
      <c r="AV88" s="313">
        <f t="shared" si="508"/>
        <v>1.5408000000000002</v>
      </c>
      <c r="AW88" s="313">
        <f t="shared" si="509"/>
        <v>1.605</v>
      </c>
      <c r="AX88" s="309">
        <f t="shared" si="510"/>
        <v>1.7120000000000002</v>
      </c>
      <c r="AY88" s="314">
        <f t="shared" si="511"/>
        <v>1.2661840490797547</v>
      </c>
      <c r="AZ88" s="313">
        <f t="shared" si="484"/>
        <v>1.766957746478875</v>
      </c>
      <c r="BA88" s="313">
        <f t="shared" si="485"/>
        <v>1.6977737430167632</v>
      </c>
      <c r="BB88" s="313">
        <f t="shared" si="486"/>
        <v>1.6797765957446789</v>
      </c>
      <c r="BC88" s="313">
        <f t="shared" si="487"/>
        <v>1.5709379562043826</v>
      </c>
      <c r="BD88" s="313">
        <f t="shared" si="488"/>
        <v>1.5471458333333383</v>
      </c>
      <c r="BE88" s="313">
        <f t="shared" si="489"/>
        <v>1.3965000000000036</v>
      </c>
      <c r="BF88" s="313">
        <f t="shared" si="490"/>
        <v>1.6537500000000003</v>
      </c>
      <c r="BG88" s="313">
        <f t="shared" si="491"/>
        <v>1.7640000000000002</v>
      </c>
      <c r="BH88" s="313">
        <f t="shared" si="492"/>
        <v>1.6178400000000002</v>
      </c>
      <c r="BI88" s="313">
        <f t="shared" si="493"/>
        <v>1.6852500000000001</v>
      </c>
      <c r="BJ88" s="309">
        <f t="shared" si="494"/>
        <v>1.7976000000000003</v>
      </c>
      <c r="BK88" s="314">
        <f t="shared" si="512"/>
        <v>1.2915077300613498</v>
      </c>
      <c r="BL88" s="313">
        <f t="shared" si="495"/>
        <v>1.8022969014084527</v>
      </c>
      <c r="BM88" s="313">
        <f t="shared" si="495"/>
        <v>1.7317292178770984</v>
      </c>
      <c r="BN88" s="313">
        <f t="shared" si="495"/>
        <v>1.7133721276595724</v>
      </c>
      <c r="BO88" s="313">
        <f t="shared" si="495"/>
        <v>1.6023567153284703</v>
      </c>
      <c r="BP88" s="313">
        <f t="shared" si="495"/>
        <v>1.5780887500000051</v>
      </c>
      <c r="BQ88" s="313">
        <f t="shared" si="495"/>
        <v>1.4244300000000036</v>
      </c>
      <c r="BR88" s="313">
        <f t="shared" si="495"/>
        <v>1.6868250000000002</v>
      </c>
      <c r="BS88" s="313">
        <f t="shared" si="495"/>
        <v>1.7992800000000002</v>
      </c>
      <c r="BT88" s="313">
        <f t="shared" si="495"/>
        <v>1.6501968000000002</v>
      </c>
      <c r="BU88" s="313">
        <f t="shared" si="495"/>
        <v>1.7189550000000002</v>
      </c>
      <c r="BV88" s="309">
        <f t="shared" si="495"/>
        <v>1.8335520000000003</v>
      </c>
      <c r="BW88" s="314">
        <f t="shared" si="513"/>
        <v>1.3302529619631902</v>
      </c>
      <c r="BX88" s="313">
        <f t="shared" si="496"/>
        <v>1.8563658084507062</v>
      </c>
      <c r="BY88" s="313">
        <f t="shared" si="496"/>
        <v>1.7836810944134114</v>
      </c>
      <c r="BZ88" s="313">
        <f t="shared" si="496"/>
        <v>1.7647732914893597</v>
      </c>
      <c r="CA88" s="313">
        <f t="shared" si="496"/>
        <v>1.6504274167883246</v>
      </c>
      <c r="CB88" s="313">
        <f t="shared" si="496"/>
        <v>1.6254314125000053</v>
      </c>
      <c r="CC88" s="313">
        <f t="shared" si="496"/>
        <v>1.4671629000000037</v>
      </c>
      <c r="CD88" s="313">
        <f t="shared" si="496"/>
        <v>1.7374297500000002</v>
      </c>
      <c r="CE88" s="313">
        <f t="shared" si="496"/>
        <v>1.8532584000000003</v>
      </c>
      <c r="CF88" s="313">
        <f t="shared" si="496"/>
        <v>1.6997027040000003</v>
      </c>
      <c r="CG88" s="313">
        <f t="shared" si="496"/>
        <v>1.7705236500000003</v>
      </c>
      <c r="CH88" s="309">
        <f t="shared" si="496"/>
        <v>1.8885585600000003</v>
      </c>
      <c r="CI88" s="314">
        <f t="shared" si="514"/>
        <v>1.370160550822086</v>
      </c>
      <c r="CJ88" s="313">
        <f t="shared" si="497"/>
        <v>1.9120567827042274</v>
      </c>
      <c r="CK88" s="313">
        <f t="shared" si="497"/>
        <v>1.8371915272458137</v>
      </c>
      <c r="CL88" s="313">
        <f t="shared" si="497"/>
        <v>1.8177164902340406</v>
      </c>
      <c r="CM88" s="313">
        <f t="shared" si="497"/>
        <v>1.6999402392919745</v>
      </c>
      <c r="CN88" s="313">
        <f t="shared" si="497"/>
        <v>1.6741943548750056</v>
      </c>
      <c r="CO88" s="313">
        <f t="shared" si="497"/>
        <v>1.5111777870000038</v>
      </c>
      <c r="CP88" s="313">
        <f t="shared" si="515"/>
        <v>1.7895526425000003</v>
      </c>
      <c r="CQ88" s="313">
        <f t="shared" si="498"/>
        <v>1.9088561520000005</v>
      </c>
      <c r="CR88" s="313">
        <f t="shared" si="499"/>
        <v>1.7506937851200004</v>
      </c>
      <c r="CS88" s="313">
        <f t="shared" si="500"/>
        <v>1.8236393595000004</v>
      </c>
      <c r="CT88" s="309">
        <f t="shared" si="501"/>
        <v>1.9452153168000004</v>
      </c>
    </row>
    <row r="89" spans="1:98" x14ac:dyDescent="0.25">
      <c r="A89" s="4" t="s">
        <v>186</v>
      </c>
      <c r="B89" t="s">
        <v>7</v>
      </c>
      <c r="C89" s="13">
        <f t="shared" si="477"/>
        <v>1.25</v>
      </c>
      <c r="D89" s="13">
        <f t="shared" ref="D89:N89" si="517">IFERROR(D77/D53,"")</f>
        <v>1.2037037037037037</v>
      </c>
      <c r="E89" s="13">
        <f t="shared" si="517"/>
        <v>1.3809523809523809</v>
      </c>
      <c r="F89" s="13">
        <f t="shared" si="517"/>
        <v>1.2931034482758621</v>
      </c>
      <c r="G89" s="13">
        <f t="shared" si="517"/>
        <v>1.234375</v>
      </c>
      <c r="H89" s="13">
        <f t="shared" si="517"/>
        <v>1.319327731092437</v>
      </c>
      <c r="I89" s="13">
        <f t="shared" si="517"/>
        <v>1.4594594594594594</v>
      </c>
      <c r="J89" s="13">
        <f t="shared" si="517"/>
        <v>1.0930232558139534</v>
      </c>
      <c r="K89" s="13">
        <f t="shared" si="517"/>
        <v>1.53125</v>
      </c>
      <c r="L89" s="13">
        <f t="shared" si="517"/>
        <v>1.3208955223880596</v>
      </c>
      <c r="M89" s="13">
        <f t="shared" si="517"/>
        <v>1.9559748427672956</v>
      </c>
      <c r="N89" s="100">
        <f t="shared" si="517"/>
        <v>1.4822485207100591</v>
      </c>
      <c r="O89" s="739">
        <v>1.1340206185567001</v>
      </c>
      <c r="P89" s="740">
        <v>1.2396694214876001</v>
      </c>
      <c r="Q89" s="741">
        <v>1.8125</v>
      </c>
      <c r="R89" s="742">
        <v>2.1081081081081101</v>
      </c>
      <c r="S89" s="743">
        <v>1.8428571428571401</v>
      </c>
      <c r="T89" s="744">
        <v>1.51655629139073</v>
      </c>
      <c r="U89" s="745">
        <v>1.36153846153846</v>
      </c>
      <c r="V89" s="746">
        <v>1.40692640692641</v>
      </c>
      <c r="W89" s="747">
        <v>1.76014760147601</v>
      </c>
      <c r="X89" s="748">
        <v>1.4972067039106101</v>
      </c>
      <c r="Y89" s="749">
        <v>1.3611111111111101</v>
      </c>
      <c r="Z89" s="750">
        <v>1.6905487804878001</v>
      </c>
      <c r="AA89" s="1773">
        <v>1.5551948051948052</v>
      </c>
      <c r="AB89" s="1774">
        <v>1.3946488294314401</v>
      </c>
      <c r="AC89" s="1775">
        <v>1.68041237113402</v>
      </c>
      <c r="AD89" s="1776">
        <v>1.47482014388489</v>
      </c>
      <c r="AE89" s="1777">
        <v>1.4675324675324699</v>
      </c>
      <c r="AF89" s="1778">
        <v>1.4963235294117601</v>
      </c>
      <c r="AG89" s="1779">
        <v>1.7695652173912999</v>
      </c>
      <c r="AH89" s="313">
        <v>1.6</v>
      </c>
      <c r="AI89" s="313">
        <v>1.7</v>
      </c>
      <c r="AJ89" s="308">
        <f t="shared" si="503"/>
        <v>1.53</v>
      </c>
      <c r="AK89" s="313">
        <v>1.6</v>
      </c>
      <c r="AL89" s="309">
        <v>1.7</v>
      </c>
      <c r="AM89" s="314">
        <f t="shared" si="504"/>
        <v>1.6174025974025974</v>
      </c>
      <c r="AN89" s="313">
        <f t="shared" si="479"/>
        <v>1.4364882943143833</v>
      </c>
      <c r="AO89" s="313">
        <f t="shared" si="480"/>
        <v>1.7308247422680407</v>
      </c>
      <c r="AP89" s="313">
        <f t="shared" si="481"/>
        <v>1.5190647482014368</v>
      </c>
      <c r="AQ89" s="313">
        <f t="shared" si="482"/>
        <v>1.511558441558444</v>
      </c>
      <c r="AR89" s="313">
        <f t="shared" si="483"/>
        <v>1.5412132352941128</v>
      </c>
      <c r="AS89" s="313">
        <f t="shared" si="505"/>
        <v>1.858043478260865</v>
      </c>
      <c r="AT89" s="313">
        <f t="shared" si="506"/>
        <v>1.6800000000000002</v>
      </c>
      <c r="AU89" s="313">
        <f t="shared" si="507"/>
        <v>1.7849999999999999</v>
      </c>
      <c r="AV89" s="313">
        <f t="shared" si="508"/>
        <v>1.6371000000000002</v>
      </c>
      <c r="AW89" s="313">
        <f t="shared" si="509"/>
        <v>1.7120000000000002</v>
      </c>
      <c r="AX89" s="309">
        <f t="shared" si="510"/>
        <v>1.819</v>
      </c>
      <c r="AY89" s="314">
        <f t="shared" si="511"/>
        <v>1.6982727272727274</v>
      </c>
      <c r="AZ89" s="313">
        <f t="shared" si="484"/>
        <v>1.5083127090301025</v>
      </c>
      <c r="BA89" s="313">
        <f t="shared" si="485"/>
        <v>1.8173659793814427</v>
      </c>
      <c r="BB89" s="313">
        <f t="shared" si="486"/>
        <v>1.5950179856115088</v>
      </c>
      <c r="BC89" s="313">
        <f t="shared" si="487"/>
        <v>1.5871363636363662</v>
      </c>
      <c r="BD89" s="313">
        <f t="shared" si="488"/>
        <v>1.6182738970588184</v>
      </c>
      <c r="BE89" s="313">
        <f t="shared" si="489"/>
        <v>1.9509456521739084</v>
      </c>
      <c r="BF89" s="313">
        <f t="shared" si="490"/>
        <v>1.7640000000000002</v>
      </c>
      <c r="BG89" s="313">
        <f t="shared" si="491"/>
        <v>1.87425</v>
      </c>
      <c r="BH89" s="313">
        <f t="shared" si="492"/>
        <v>1.7189550000000002</v>
      </c>
      <c r="BI89" s="313">
        <f t="shared" si="493"/>
        <v>1.7976000000000003</v>
      </c>
      <c r="BJ89" s="309">
        <f t="shared" si="494"/>
        <v>1.90995</v>
      </c>
      <c r="BK89" s="314">
        <f t="shared" si="512"/>
        <v>1.732238181818182</v>
      </c>
      <c r="BL89" s="313">
        <f t="shared" si="495"/>
        <v>1.5384789632107045</v>
      </c>
      <c r="BM89" s="313">
        <f t="shared" si="495"/>
        <v>1.8537132989690717</v>
      </c>
      <c r="BN89" s="313">
        <f t="shared" si="495"/>
        <v>1.626918345323739</v>
      </c>
      <c r="BO89" s="313">
        <f t="shared" si="495"/>
        <v>1.6188790909090935</v>
      </c>
      <c r="BP89" s="313">
        <f t="shared" si="495"/>
        <v>1.6506393749999948</v>
      </c>
      <c r="BQ89" s="313">
        <f t="shared" si="495"/>
        <v>1.9899645652173865</v>
      </c>
      <c r="BR89" s="313">
        <f t="shared" si="495"/>
        <v>1.7992800000000002</v>
      </c>
      <c r="BS89" s="313">
        <f t="shared" si="495"/>
        <v>1.911735</v>
      </c>
      <c r="BT89" s="313">
        <f t="shared" si="495"/>
        <v>1.7533341000000002</v>
      </c>
      <c r="BU89" s="313">
        <f t="shared" si="495"/>
        <v>1.8335520000000003</v>
      </c>
      <c r="BV89" s="309">
        <f t="shared" si="495"/>
        <v>1.9481490000000001</v>
      </c>
      <c r="BW89" s="314">
        <f t="shared" si="513"/>
        <v>1.7842053272727276</v>
      </c>
      <c r="BX89" s="313">
        <f t="shared" si="496"/>
        <v>1.5846333321070256</v>
      </c>
      <c r="BY89" s="313">
        <f t="shared" si="496"/>
        <v>1.909324697938144</v>
      </c>
      <c r="BZ89" s="313">
        <f t="shared" si="496"/>
        <v>1.6757258956834513</v>
      </c>
      <c r="CA89" s="313">
        <f t="shared" si="496"/>
        <v>1.6674454636363665</v>
      </c>
      <c r="CB89" s="313">
        <f t="shared" si="496"/>
        <v>1.7001585562499948</v>
      </c>
      <c r="CC89" s="313">
        <f t="shared" si="496"/>
        <v>2.049663502173908</v>
      </c>
      <c r="CD89" s="313">
        <f t="shared" si="496"/>
        <v>1.8532584000000003</v>
      </c>
      <c r="CE89" s="313">
        <f t="shared" si="496"/>
        <v>1.9690870499999999</v>
      </c>
      <c r="CF89" s="313">
        <f t="shared" si="496"/>
        <v>1.8059341230000003</v>
      </c>
      <c r="CG89" s="313">
        <f t="shared" si="496"/>
        <v>1.8885585600000003</v>
      </c>
      <c r="CH89" s="309">
        <f t="shared" si="496"/>
        <v>2.0065934700000003</v>
      </c>
      <c r="CI89" s="314">
        <f t="shared" si="514"/>
        <v>1.8377314870909096</v>
      </c>
      <c r="CJ89" s="313">
        <f t="shared" si="497"/>
        <v>1.6321723320702364</v>
      </c>
      <c r="CK89" s="313">
        <f t="shared" si="497"/>
        <v>1.9666044388762884</v>
      </c>
      <c r="CL89" s="313">
        <f t="shared" si="497"/>
        <v>1.725997672553955</v>
      </c>
      <c r="CM89" s="313">
        <f t="shared" si="497"/>
        <v>1.7174688275454575</v>
      </c>
      <c r="CN89" s="313">
        <f t="shared" si="497"/>
        <v>1.7511633129374946</v>
      </c>
      <c r="CO89" s="313">
        <f t="shared" si="497"/>
        <v>2.1111534072391254</v>
      </c>
      <c r="CP89" s="313">
        <f t="shared" si="515"/>
        <v>1.9088561520000005</v>
      </c>
      <c r="CQ89" s="313">
        <f t="shared" si="498"/>
        <v>2.0281596615000002</v>
      </c>
      <c r="CR89" s="313">
        <f t="shared" si="499"/>
        <v>1.8601121466900004</v>
      </c>
      <c r="CS89" s="313">
        <f t="shared" si="500"/>
        <v>1.9452153168000004</v>
      </c>
      <c r="CT89" s="309">
        <f t="shared" si="501"/>
        <v>2.0667912741000003</v>
      </c>
    </row>
    <row r="90" spans="1:98" x14ac:dyDescent="0.25">
      <c r="A90" s="4" t="s">
        <v>187</v>
      </c>
      <c r="B90" t="s">
        <v>8</v>
      </c>
      <c r="C90" s="13">
        <f t="shared" si="477"/>
        <v>1.2333333333333334</v>
      </c>
      <c r="D90" s="13">
        <f t="shared" ref="D90:N90" si="518">IFERROR(D78/D54,"")</f>
        <v>1.1333333333333333</v>
      </c>
      <c r="E90" s="13">
        <f t="shared" si="518"/>
        <v>1.1666666666666667</v>
      </c>
      <c r="F90" s="13">
        <f t="shared" si="518"/>
        <v>1.6612903225806452</v>
      </c>
      <c r="G90" s="13">
        <f t="shared" si="518"/>
        <v>1.3176470588235294</v>
      </c>
      <c r="H90" s="13">
        <f t="shared" si="518"/>
        <v>1.1643835616438356</v>
      </c>
      <c r="I90" s="13">
        <f t="shared" si="518"/>
        <v>1.3114754098360655</v>
      </c>
      <c r="J90" s="13">
        <f t="shared" si="518"/>
        <v>1.0877192982456141</v>
      </c>
      <c r="K90" s="13">
        <f t="shared" si="518"/>
        <v>1.1707317073170731</v>
      </c>
      <c r="L90" s="13">
        <f t="shared" si="518"/>
        <v>1.1451612903225807</v>
      </c>
      <c r="M90" s="13">
        <f t="shared" si="518"/>
        <v>1.9074074074074074</v>
      </c>
      <c r="N90" s="100">
        <f t="shared" si="518"/>
        <v>1.9722222222222223</v>
      </c>
      <c r="O90" s="751">
        <v>1.14772727272727</v>
      </c>
      <c r="P90" s="752">
        <v>1.13953488372093</v>
      </c>
      <c r="Q90" s="753">
        <v>1.44767441860465</v>
      </c>
      <c r="R90" s="754">
        <v>0.97222222222222199</v>
      </c>
      <c r="S90" s="755">
        <v>1.26506024096386</v>
      </c>
      <c r="T90" s="756">
        <v>1.390625</v>
      </c>
      <c r="U90" s="757">
        <v>1.34615384615385</v>
      </c>
      <c r="V90" s="758">
        <v>1.30666666666667</v>
      </c>
      <c r="W90" s="759">
        <v>1.5459183673469401</v>
      </c>
      <c r="X90" s="760">
        <v>1.53913043478261</v>
      </c>
      <c r="Y90" s="761">
        <v>1.8518518518518501</v>
      </c>
      <c r="Z90" s="762">
        <v>1.8</v>
      </c>
      <c r="AA90" s="1780">
        <v>1.1857142857142857</v>
      </c>
      <c r="AB90" s="1781">
        <v>1.4166666666666701</v>
      </c>
      <c r="AC90" s="1782">
        <v>1.64719626168224</v>
      </c>
      <c r="AD90" s="1783">
        <v>1.1153846153846201</v>
      </c>
      <c r="AE90" s="1784">
        <v>1.4285714285714299</v>
      </c>
      <c r="AF90" s="1785">
        <v>1.45588235294118</v>
      </c>
      <c r="AG90" s="1786">
        <v>1.81538461538462</v>
      </c>
      <c r="AH90" s="313">
        <v>1.2</v>
      </c>
      <c r="AI90" s="313">
        <v>1.3</v>
      </c>
      <c r="AJ90" s="308">
        <f t="shared" si="503"/>
        <v>1.1700000000000002</v>
      </c>
      <c r="AK90" s="313">
        <v>1.2</v>
      </c>
      <c r="AL90" s="309">
        <v>1.3</v>
      </c>
      <c r="AM90" s="314">
        <f t="shared" si="504"/>
        <v>1.2331428571428571</v>
      </c>
      <c r="AN90" s="313">
        <f t="shared" si="479"/>
        <v>1.4591666666666703</v>
      </c>
      <c r="AO90" s="313">
        <f t="shared" si="480"/>
        <v>1.6966121495327071</v>
      </c>
      <c r="AP90" s="313">
        <f t="shared" si="481"/>
        <v>1.1488461538461587</v>
      </c>
      <c r="AQ90" s="313">
        <f t="shared" si="482"/>
        <v>1.4714285714285729</v>
      </c>
      <c r="AR90" s="313">
        <f t="shared" si="483"/>
        <v>1.4995588235294155</v>
      </c>
      <c r="AS90" s="313">
        <f t="shared" si="505"/>
        <v>1.9061538461538512</v>
      </c>
      <c r="AT90" s="313">
        <f t="shared" si="506"/>
        <v>1.26</v>
      </c>
      <c r="AU90" s="313">
        <f t="shared" si="507"/>
        <v>1.3650000000000002</v>
      </c>
      <c r="AV90" s="313">
        <f t="shared" si="508"/>
        <v>1.2519000000000002</v>
      </c>
      <c r="AW90" s="313">
        <f t="shared" si="509"/>
        <v>1.284</v>
      </c>
      <c r="AX90" s="309">
        <f t="shared" si="510"/>
        <v>1.3910000000000002</v>
      </c>
      <c r="AY90" s="314">
        <f t="shared" si="511"/>
        <v>1.2948</v>
      </c>
      <c r="AZ90" s="313">
        <f t="shared" si="484"/>
        <v>1.532125000000004</v>
      </c>
      <c r="BA90" s="313">
        <f t="shared" si="485"/>
        <v>1.7814427570093425</v>
      </c>
      <c r="BB90" s="313">
        <f t="shared" si="486"/>
        <v>1.2062884615384668</v>
      </c>
      <c r="BC90" s="313">
        <f t="shared" si="487"/>
        <v>1.5450000000000015</v>
      </c>
      <c r="BD90" s="313">
        <f t="shared" si="488"/>
        <v>1.5745367647058863</v>
      </c>
      <c r="BE90" s="313">
        <f t="shared" si="489"/>
        <v>2.0014615384615437</v>
      </c>
      <c r="BF90" s="313">
        <f t="shared" si="490"/>
        <v>1.3230000000000002</v>
      </c>
      <c r="BG90" s="313">
        <f t="shared" si="491"/>
        <v>1.4332500000000004</v>
      </c>
      <c r="BH90" s="313">
        <f t="shared" si="492"/>
        <v>1.3144950000000004</v>
      </c>
      <c r="BI90" s="313">
        <f t="shared" si="493"/>
        <v>1.3482000000000001</v>
      </c>
      <c r="BJ90" s="309">
        <f t="shared" si="494"/>
        <v>1.4605500000000002</v>
      </c>
      <c r="BK90" s="314">
        <f t="shared" si="512"/>
        <v>1.3206959999999999</v>
      </c>
      <c r="BL90" s="313">
        <f t="shared" si="495"/>
        <v>1.5627675000000041</v>
      </c>
      <c r="BM90" s="313">
        <f t="shared" si="495"/>
        <v>1.8170716121495294</v>
      </c>
      <c r="BN90" s="313">
        <f t="shared" si="495"/>
        <v>1.2304142307692361</v>
      </c>
      <c r="BO90" s="313">
        <f t="shared" si="495"/>
        <v>1.5759000000000016</v>
      </c>
      <c r="BP90" s="313">
        <f t="shared" si="495"/>
        <v>1.6060275000000042</v>
      </c>
      <c r="BQ90" s="313">
        <f t="shared" si="495"/>
        <v>2.0414907692307747</v>
      </c>
      <c r="BR90" s="313">
        <f t="shared" si="495"/>
        <v>1.3494600000000001</v>
      </c>
      <c r="BS90" s="313">
        <f t="shared" si="495"/>
        <v>1.4619150000000003</v>
      </c>
      <c r="BT90" s="313">
        <f t="shared" si="495"/>
        <v>1.3407849000000005</v>
      </c>
      <c r="BU90" s="313">
        <f t="shared" si="495"/>
        <v>1.3751640000000001</v>
      </c>
      <c r="BV90" s="309">
        <f t="shared" si="495"/>
        <v>1.4897610000000003</v>
      </c>
      <c r="BW90" s="314">
        <f t="shared" si="513"/>
        <v>1.3603168799999998</v>
      </c>
      <c r="BX90" s="313">
        <f t="shared" si="496"/>
        <v>1.6096505250000042</v>
      </c>
      <c r="BY90" s="313">
        <f t="shared" si="496"/>
        <v>1.8715837605140153</v>
      </c>
      <c r="BZ90" s="313">
        <f t="shared" si="496"/>
        <v>1.2673266576923132</v>
      </c>
      <c r="CA90" s="313">
        <f t="shared" si="496"/>
        <v>1.6231770000000016</v>
      </c>
      <c r="CB90" s="313">
        <f t="shared" si="496"/>
        <v>1.6542083250000044</v>
      </c>
      <c r="CC90" s="313">
        <f t="shared" si="496"/>
        <v>2.1027354923076977</v>
      </c>
      <c r="CD90" s="313">
        <f t="shared" si="496"/>
        <v>1.3899438000000002</v>
      </c>
      <c r="CE90" s="313">
        <f t="shared" si="496"/>
        <v>1.5057724500000003</v>
      </c>
      <c r="CF90" s="313">
        <f t="shared" si="496"/>
        <v>1.3810084470000006</v>
      </c>
      <c r="CG90" s="313">
        <f t="shared" si="496"/>
        <v>1.4164189200000001</v>
      </c>
      <c r="CH90" s="309">
        <f t="shared" si="496"/>
        <v>1.5344538300000004</v>
      </c>
      <c r="CI90" s="314">
        <f t="shared" si="514"/>
        <v>1.4011263863999999</v>
      </c>
      <c r="CJ90" s="313">
        <f t="shared" si="497"/>
        <v>1.6579400407500042</v>
      </c>
      <c r="CK90" s="313">
        <f t="shared" si="497"/>
        <v>1.9277312733294358</v>
      </c>
      <c r="CL90" s="313">
        <f t="shared" si="497"/>
        <v>1.3053464574230826</v>
      </c>
      <c r="CM90" s="313">
        <f t="shared" si="497"/>
        <v>1.6718723100000017</v>
      </c>
      <c r="CN90" s="313">
        <f t="shared" si="497"/>
        <v>1.7038345747500045</v>
      </c>
      <c r="CO90" s="313">
        <f t="shared" si="497"/>
        <v>2.1658175570769287</v>
      </c>
      <c r="CP90" s="313">
        <f t="shared" si="515"/>
        <v>1.4316421140000002</v>
      </c>
      <c r="CQ90" s="313">
        <f t="shared" si="498"/>
        <v>1.5509456235000003</v>
      </c>
      <c r="CR90" s="313">
        <f t="shared" si="499"/>
        <v>1.4224387004100005</v>
      </c>
      <c r="CS90" s="313">
        <f t="shared" si="500"/>
        <v>1.4589114876000002</v>
      </c>
      <c r="CT90" s="309">
        <f t="shared" si="501"/>
        <v>1.5804874449000004</v>
      </c>
    </row>
    <row r="91" spans="1:98" x14ac:dyDescent="0.25">
      <c r="A91" s="4" t="s">
        <v>188</v>
      </c>
      <c r="B91" t="s">
        <v>1</v>
      </c>
      <c r="C91" s="13">
        <f t="shared" si="477"/>
        <v>1.03125</v>
      </c>
      <c r="D91" s="13">
        <f t="shared" ref="D91:N91" si="519">IFERROR(D79/D55,"")</f>
        <v>1.1481481481481481</v>
      </c>
      <c r="E91" s="13">
        <f t="shared" si="519"/>
        <v>1.5714285714285714</v>
      </c>
      <c r="F91" s="13">
        <f t="shared" si="519"/>
        <v>1.4807692307692308</v>
      </c>
      <c r="G91" s="13">
        <f t="shared" si="519"/>
        <v>1.044776119402985</v>
      </c>
      <c r="H91" s="13">
        <f t="shared" si="519"/>
        <v>1.0338983050847457</v>
      </c>
      <c r="I91" s="13">
        <f t="shared" si="519"/>
        <v>1.2666666666666666</v>
      </c>
      <c r="J91" s="13">
        <f t="shared" si="519"/>
        <v>1.1372549019607843</v>
      </c>
      <c r="K91" s="13">
        <f t="shared" si="519"/>
        <v>1.1785714285714286</v>
      </c>
      <c r="L91" s="13">
        <f t="shared" si="519"/>
        <v>1.1935483870967742</v>
      </c>
      <c r="M91" s="13">
        <f t="shared" si="519"/>
        <v>1.903225806451613</v>
      </c>
      <c r="N91" s="100">
        <f t="shared" si="519"/>
        <v>1.5363636363636364</v>
      </c>
      <c r="O91" s="763">
        <v>1.0370370370370401</v>
      </c>
      <c r="P91" s="764">
        <v>1.25757575757576</v>
      </c>
      <c r="Q91" s="765">
        <v>1.62037037037037</v>
      </c>
      <c r="R91" s="766">
        <v>1.02803738317757</v>
      </c>
      <c r="S91" s="767">
        <v>1.4615384615384599</v>
      </c>
      <c r="T91" s="768">
        <v>1.6549295774647901</v>
      </c>
      <c r="U91" s="769">
        <v>1.13953488372093</v>
      </c>
      <c r="V91" s="770">
        <v>1.19047619047619</v>
      </c>
      <c r="W91" s="771">
        <v>1.5584415584415601</v>
      </c>
      <c r="X91" s="772">
        <v>1.4468085106383</v>
      </c>
      <c r="Y91" s="773">
        <v>1.80952380952381</v>
      </c>
      <c r="Z91" s="774">
        <v>2.02941176470588</v>
      </c>
      <c r="AA91" s="1787">
        <v>0.91111111111111109</v>
      </c>
      <c r="AB91" s="1788">
        <v>1.20547945205479</v>
      </c>
      <c r="AC91" s="1789">
        <v>1.3378378378378399</v>
      </c>
      <c r="AD91" s="1790">
        <v>1.40425531914894</v>
      </c>
      <c r="AE91" s="1791">
        <v>1.4923076923076899</v>
      </c>
      <c r="AF91" s="1792">
        <v>1.2338709677419399</v>
      </c>
      <c r="AG91" s="1793">
        <v>1.2321428571428601</v>
      </c>
      <c r="AH91" s="313">
        <v>1.4</v>
      </c>
      <c r="AI91" s="313">
        <v>1.5</v>
      </c>
      <c r="AJ91" s="308">
        <f t="shared" si="503"/>
        <v>1.35</v>
      </c>
      <c r="AK91" s="313">
        <v>1.4</v>
      </c>
      <c r="AL91" s="309">
        <v>1.5</v>
      </c>
      <c r="AM91" s="314">
        <f t="shared" si="504"/>
        <v>0.9475555555555556</v>
      </c>
      <c r="AN91" s="313">
        <f t="shared" si="479"/>
        <v>1.2416438356164337</v>
      </c>
      <c r="AO91" s="313">
        <f t="shared" si="480"/>
        <v>1.3779729729729753</v>
      </c>
      <c r="AP91" s="313">
        <f t="shared" si="481"/>
        <v>1.4463829787234082</v>
      </c>
      <c r="AQ91" s="313">
        <f t="shared" si="482"/>
        <v>1.5370769230769206</v>
      </c>
      <c r="AR91" s="313">
        <f t="shared" si="483"/>
        <v>1.2708870967741981</v>
      </c>
      <c r="AS91" s="313">
        <f t="shared" si="505"/>
        <v>1.2937500000000031</v>
      </c>
      <c r="AT91" s="313">
        <f t="shared" si="506"/>
        <v>1.47</v>
      </c>
      <c r="AU91" s="313">
        <f t="shared" si="507"/>
        <v>1.5750000000000002</v>
      </c>
      <c r="AV91" s="313">
        <f t="shared" si="508"/>
        <v>1.4445000000000001</v>
      </c>
      <c r="AW91" s="313">
        <f t="shared" si="509"/>
        <v>1.498</v>
      </c>
      <c r="AX91" s="309">
        <f t="shared" si="510"/>
        <v>1.605</v>
      </c>
      <c r="AY91" s="314">
        <f t="shared" si="511"/>
        <v>0.99493333333333345</v>
      </c>
      <c r="AZ91" s="313">
        <f t="shared" si="484"/>
        <v>1.3037260273972553</v>
      </c>
      <c r="BA91" s="313">
        <f t="shared" si="485"/>
        <v>1.4468716216216242</v>
      </c>
      <c r="BB91" s="313">
        <f t="shared" si="486"/>
        <v>1.5187021276595787</v>
      </c>
      <c r="BC91" s="313">
        <f t="shared" si="487"/>
        <v>1.6139307692307667</v>
      </c>
      <c r="BD91" s="313">
        <f t="shared" si="488"/>
        <v>1.3344314516129081</v>
      </c>
      <c r="BE91" s="313">
        <f t="shared" si="489"/>
        <v>1.3584375000000033</v>
      </c>
      <c r="BF91" s="313">
        <f t="shared" si="490"/>
        <v>1.5435000000000001</v>
      </c>
      <c r="BG91" s="313">
        <f t="shared" si="491"/>
        <v>1.6537500000000003</v>
      </c>
      <c r="BH91" s="313">
        <f t="shared" si="492"/>
        <v>1.5167250000000001</v>
      </c>
      <c r="BI91" s="313">
        <f t="shared" si="493"/>
        <v>1.5729</v>
      </c>
      <c r="BJ91" s="309">
        <f t="shared" si="494"/>
        <v>1.6852500000000001</v>
      </c>
      <c r="BK91" s="314">
        <f t="shared" si="512"/>
        <v>1.0148320000000002</v>
      </c>
      <c r="BL91" s="313">
        <f t="shared" si="495"/>
        <v>1.3298005479452004</v>
      </c>
      <c r="BM91" s="313">
        <f t="shared" si="495"/>
        <v>1.4758090540540567</v>
      </c>
      <c r="BN91" s="313">
        <f t="shared" si="495"/>
        <v>1.5490761702127702</v>
      </c>
      <c r="BO91" s="313">
        <f t="shared" si="495"/>
        <v>1.646209384615382</v>
      </c>
      <c r="BP91" s="313">
        <f t="shared" si="495"/>
        <v>1.3611200806451662</v>
      </c>
      <c r="BQ91" s="313">
        <f t="shared" si="495"/>
        <v>1.3856062500000035</v>
      </c>
      <c r="BR91" s="313">
        <f t="shared" si="495"/>
        <v>1.57437</v>
      </c>
      <c r="BS91" s="313">
        <f t="shared" si="495"/>
        <v>1.6868250000000002</v>
      </c>
      <c r="BT91" s="313">
        <f t="shared" si="495"/>
        <v>1.5470595</v>
      </c>
      <c r="BU91" s="313">
        <f t="shared" si="495"/>
        <v>1.604358</v>
      </c>
      <c r="BV91" s="309">
        <f t="shared" si="495"/>
        <v>1.7189550000000002</v>
      </c>
      <c r="BW91" s="314">
        <f t="shared" si="513"/>
        <v>1.0452769600000003</v>
      </c>
      <c r="BX91" s="313">
        <f t="shared" si="496"/>
        <v>1.3696945643835565</v>
      </c>
      <c r="BY91" s="313">
        <f t="shared" si="496"/>
        <v>1.5200833256756785</v>
      </c>
      <c r="BZ91" s="313">
        <f t="shared" si="496"/>
        <v>1.5955484553191535</v>
      </c>
      <c r="CA91" s="313">
        <f t="shared" si="496"/>
        <v>1.6955956661538436</v>
      </c>
      <c r="CB91" s="313">
        <f t="shared" si="496"/>
        <v>1.4019536830645212</v>
      </c>
      <c r="CC91" s="313">
        <f t="shared" si="496"/>
        <v>1.4271744375000037</v>
      </c>
      <c r="CD91" s="313">
        <f t="shared" si="496"/>
        <v>1.6216011000000001</v>
      </c>
      <c r="CE91" s="313">
        <f t="shared" si="496"/>
        <v>1.7374297500000002</v>
      </c>
      <c r="CF91" s="313">
        <f t="shared" si="496"/>
        <v>1.5934712850000001</v>
      </c>
      <c r="CG91" s="313">
        <f t="shared" si="496"/>
        <v>1.6524887399999999</v>
      </c>
      <c r="CH91" s="309">
        <f t="shared" si="496"/>
        <v>1.7705236500000003</v>
      </c>
      <c r="CI91" s="314">
        <f t="shared" si="514"/>
        <v>1.0766352688000003</v>
      </c>
      <c r="CJ91" s="313">
        <f t="shared" si="497"/>
        <v>1.4107854013150634</v>
      </c>
      <c r="CK91" s="313">
        <f t="shared" si="497"/>
        <v>1.5656858254459489</v>
      </c>
      <c r="CL91" s="313">
        <f t="shared" si="497"/>
        <v>1.643414908978728</v>
      </c>
      <c r="CM91" s="313">
        <f t="shared" si="497"/>
        <v>1.7464635361384591</v>
      </c>
      <c r="CN91" s="313">
        <f t="shared" si="497"/>
        <v>1.4440122935564568</v>
      </c>
      <c r="CO91" s="313">
        <f t="shared" si="497"/>
        <v>1.469989670625004</v>
      </c>
      <c r="CP91" s="313">
        <f t="shared" si="515"/>
        <v>1.6702491330000002</v>
      </c>
      <c r="CQ91" s="313">
        <f t="shared" si="498"/>
        <v>1.7895526425000003</v>
      </c>
      <c r="CR91" s="313">
        <f t="shared" si="499"/>
        <v>1.6412754235500002</v>
      </c>
      <c r="CS91" s="313">
        <f t="shared" si="500"/>
        <v>1.7020634021999999</v>
      </c>
      <c r="CT91" s="309">
        <f t="shared" si="501"/>
        <v>1.8236393595000004</v>
      </c>
    </row>
    <row r="92" spans="1:98" x14ac:dyDescent="0.25">
      <c r="A92" s="4" t="s">
        <v>189</v>
      </c>
      <c r="B92" t="s">
        <v>2</v>
      </c>
      <c r="C92" s="13">
        <f t="shared" si="477"/>
        <v>1</v>
      </c>
      <c r="D92" s="13">
        <f t="shared" ref="D92:N92" si="520">IFERROR(D80/D56,"")</f>
        <v>1.1666666666666667</v>
      </c>
      <c r="E92" s="13">
        <f t="shared" si="520"/>
        <v>1</v>
      </c>
      <c r="F92" s="13">
        <f t="shared" si="520"/>
        <v>1</v>
      </c>
      <c r="G92" s="13">
        <f t="shared" si="520"/>
        <v>1</v>
      </c>
      <c r="H92" s="13">
        <f t="shared" si="520"/>
        <v>1.1538461538461537</v>
      </c>
      <c r="I92" s="13">
        <f t="shared" si="520"/>
        <v>1</v>
      </c>
      <c r="J92" s="13">
        <f t="shared" si="520"/>
        <v>0.86363636363636365</v>
      </c>
      <c r="K92" s="13">
        <f t="shared" si="520"/>
        <v>1.1538461538461537</v>
      </c>
      <c r="L92" s="13">
        <f t="shared" si="520"/>
        <v>0.86538461538461542</v>
      </c>
      <c r="M92" s="13">
        <f t="shared" si="520"/>
        <v>2.2962962962962963</v>
      </c>
      <c r="N92" s="100">
        <f t="shared" si="520"/>
        <v>1.83</v>
      </c>
      <c r="O92" s="775">
        <v>1.6</v>
      </c>
      <c r="P92" s="776">
        <v>1.3333333333333299</v>
      </c>
      <c r="Q92" s="777">
        <v>1.8571428571428601</v>
      </c>
      <c r="R92" s="778">
        <v>1.38709677419355</v>
      </c>
      <c r="S92" s="779">
        <v>1.3076923076923099</v>
      </c>
      <c r="T92" s="780">
        <v>1.6956521739130399</v>
      </c>
      <c r="U92" s="781">
        <v>1.0943396226415101</v>
      </c>
      <c r="V92" s="782">
        <v>1.3373493975903601</v>
      </c>
      <c r="W92" s="783">
        <v>1.8397435897435901</v>
      </c>
      <c r="X92" s="784">
        <v>1.63736263736264</v>
      </c>
      <c r="Y92" s="785">
        <v>2.1187499999999999</v>
      </c>
      <c r="Z92" s="786">
        <v>2.62916666666667</v>
      </c>
      <c r="AA92" s="1794">
        <v>1.3</v>
      </c>
      <c r="AB92" s="1795">
        <v>1.4718309859154901</v>
      </c>
      <c r="AC92" s="1796">
        <v>1.41044776119403</v>
      </c>
      <c r="AD92" s="1797">
        <v>1.9178082191780801</v>
      </c>
      <c r="AE92" s="1798">
        <v>1.8852459016393399</v>
      </c>
      <c r="AF92" s="1799">
        <v>2.0185185185185199</v>
      </c>
      <c r="AG92" s="1800">
        <v>1.57843137254902</v>
      </c>
      <c r="AH92" s="313">
        <v>1.6</v>
      </c>
      <c r="AI92" s="313">
        <v>1.7</v>
      </c>
      <c r="AJ92" s="308">
        <f t="shared" si="503"/>
        <v>1.53</v>
      </c>
      <c r="AK92" s="313">
        <v>1.6</v>
      </c>
      <c r="AL92" s="309">
        <v>1.7</v>
      </c>
      <c r="AM92" s="314">
        <f t="shared" si="504"/>
        <v>1.3520000000000001</v>
      </c>
      <c r="AN92" s="313">
        <f t="shared" si="479"/>
        <v>1.5159859154929549</v>
      </c>
      <c r="AO92" s="313">
        <f t="shared" si="480"/>
        <v>1.452761194029851</v>
      </c>
      <c r="AP92" s="313">
        <f t="shared" si="481"/>
        <v>1.9753424657534226</v>
      </c>
      <c r="AQ92" s="313">
        <f t="shared" si="482"/>
        <v>1.9418032786885202</v>
      </c>
      <c r="AR92" s="313">
        <f t="shared" si="483"/>
        <v>2.0790740740740756</v>
      </c>
      <c r="AS92" s="313">
        <f t="shared" si="505"/>
        <v>1.6573529411764711</v>
      </c>
      <c r="AT92" s="313">
        <f t="shared" si="506"/>
        <v>1.6800000000000002</v>
      </c>
      <c r="AU92" s="313">
        <f t="shared" si="507"/>
        <v>1.7849999999999999</v>
      </c>
      <c r="AV92" s="313">
        <f t="shared" si="508"/>
        <v>1.6371000000000002</v>
      </c>
      <c r="AW92" s="313">
        <f t="shared" si="509"/>
        <v>1.7120000000000002</v>
      </c>
      <c r="AX92" s="309">
        <f t="shared" si="510"/>
        <v>1.819</v>
      </c>
      <c r="AY92" s="314">
        <f t="shared" si="511"/>
        <v>1.4196000000000002</v>
      </c>
      <c r="AZ92" s="313">
        <f t="shared" si="484"/>
        <v>1.5917852112676028</v>
      </c>
      <c r="BA92" s="313">
        <f t="shared" si="485"/>
        <v>1.5253992537313437</v>
      </c>
      <c r="BB92" s="313">
        <f t="shared" si="486"/>
        <v>2.0741095890410937</v>
      </c>
      <c r="BC92" s="313">
        <f t="shared" si="487"/>
        <v>2.0388934426229461</v>
      </c>
      <c r="BD92" s="313">
        <f t="shared" si="488"/>
        <v>2.1830277777777796</v>
      </c>
      <c r="BE92" s="313">
        <f t="shared" si="489"/>
        <v>1.7402205882352948</v>
      </c>
      <c r="BF92" s="313">
        <f t="shared" si="490"/>
        <v>1.7640000000000002</v>
      </c>
      <c r="BG92" s="313">
        <f t="shared" si="491"/>
        <v>1.87425</v>
      </c>
      <c r="BH92" s="313">
        <f t="shared" si="492"/>
        <v>1.7189550000000002</v>
      </c>
      <c r="BI92" s="313">
        <f t="shared" si="493"/>
        <v>1.7976000000000003</v>
      </c>
      <c r="BJ92" s="309">
        <f t="shared" si="494"/>
        <v>1.90995</v>
      </c>
      <c r="BK92" s="314">
        <f t="shared" si="512"/>
        <v>1.4479920000000002</v>
      </c>
      <c r="BL92" s="313">
        <f t="shared" si="495"/>
        <v>1.6236209154929548</v>
      </c>
      <c r="BM92" s="313">
        <f t="shared" si="495"/>
        <v>1.5559072388059705</v>
      </c>
      <c r="BN92" s="313">
        <f t="shared" si="495"/>
        <v>2.1155917808219158</v>
      </c>
      <c r="BO92" s="313">
        <f t="shared" si="495"/>
        <v>2.0796713114754053</v>
      </c>
      <c r="BP92" s="313">
        <f t="shared" si="495"/>
        <v>2.2266883333333354</v>
      </c>
      <c r="BQ92" s="313">
        <f t="shared" si="495"/>
        <v>1.7750250000000007</v>
      </c>
      <c r="BR92" s="313">
        <f t="shared" si="495"/>
        <v>1.7992800000000002</v>
      </c>
      <c r="BS92" s="313">
        <f t="shared" si="495"/>
        <v>1.911735</v>
      </c>
      <c r="BT92" s="313">
        <f t="shared" si="495"/>
        <v>1.7533341000000002</v>
      </c>
      <c r="BU92" s="313">
        <f t="shared" si="495"/>
        <v>1.8335520000000003</v>
      </c>
      <c r="BV92" s="309">
        <f t="shared" si="495"/>
        <v>1.9481490000000001</v>
      </c>
      <c r="BW92" s="314">
        <f t="shared" si="513"/>
        <v>1.4914317600000002</v>
      </c>
      <c r="BX92" s="313">
        <f t="shared" si="496"/>
        <v>1.6723295429577436</v>
      </c>
      <c r="BY92" s="313">
        <f t="shared" si="496"/>
        <v>1.6025844559701496</v>
      </c>
      <c r="BZ92" s="313">
        <f t="shared" si="496"/>
        <v>2.1790595342465733</v>
      </c>
      <c r="CA92" s="313">
        <f t="shared" si="496"/>
        <v>2.1420614508196674</v>
      </c>
      <c r="CB92" s="313">
        <f t="shared" si="496"/>
        <v>2.2934889833333356</v>
      </c>
      <c r="CC92" s="313">
        <f t="shared" si="496"/>
        <v>1.8282757500000009</v>
      </c>
      <c r="CD92" s="313">
        <f t="shared" si="496"/>
        <v>1.8532584000000003</v>
      </c>
      <c r="CE92" s="313">
        <f t="shared" si="496"/>
        <v>1.9690870499999999</v>
      </c>
      <c r="CF92" s="313">
        <f t="shared" si="496"/>
        <v>1.8059341230000003</v>
      </c>
      <c r="CG92" s="313">
        <f t="shared" si="496"/>
        <v>1.8885585600000003</v>
      </c>
      <c r="CH92" s="309">
        <f t="shared" si="496"/>
        <v>2.0065934700000003</v>
      </c>
      <c r="CI92" s="314">
        <f t="shared" si="514"/>
        <v>1.5361747128000003</v>
      </c>
      <c r="CJ92" s="313">
        <f t="shared" si="497"/>
        <v>1.7224994292464759</v>
      </c>
      <c r="CK92" s="313">
        <f t="shared" si="497"/>
        <v>1.6506619896492543</v>
      </c>
      <c r="CL92" s="313">
        <f t="shared" si="497"/>
        <v>2.2444313202739705</v>
      </c>
      <c r="CM92" s="313">
        <f t="shared" si="497"/>
        <v>2.2063232943442572</v>
      </c>
      <c r="CN92" s="313">
        <f t="shared" si="497"/>
        <v>2.3622936528333356</v>
      </c>
      <c r="CO92" s="313">
        <f t="shared" si="497"/>
        <v>1.883124022500001</v>
      </c>
      <c r="CP92" s="313">
        <f t="shared" si="515"/>
        <v>1.9088561520000005</v>
      </c>
      <c r="CQ92" s="313">
        <f t="shared" si="498"/>
        <v>2.0281596615000002</v>
      </c>
      <c r="CR92" s="313">
        <f t="shared" si="499"/>
        <v>1.8601121466900004</v>
      </c>
      <c r="CS92" s="313">
        <f t="shared" si="500"/>
        <v>1.9452153168000004</v>
      </c>
      <c r="CT92" s="309">
        <f t="shared" si="501"/>
        <v>2.0667912741000003</v>
      </c>
    </row>
    <row r="93" spans="1:98" x14ac:dyDescent="0.25">
      <c r="A93" s="4" t="s">
        <v>190</v>
      </c>
      <c r="B93" s="1377" t="s">
        <v>150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00"/>
      <c r="O93" s="871"/>
      <c r="P93" s="871"/>
      <c r="Q93" s="871"/>
      <c r="R93" s="871"/>
      <c r="S93" s="871"/>
      <c r="T93" s="871"/>
      <c r="U93" s="871"/>
      <c r="V93" s="871"/>
      <c r="W93" s="871"/>
      <c r="X93" s="871"/>
      <c r="Y93" s="871"/>
      <c r="Z93" s="871"/>
      <c r="AA93" s="871"/>
      <c r="AB93" s="1801">
        <v>1.2089552238806001</v>
      </c>
      <c r="AC93" s="1802">
        <v>1.4222222222222201</v>
      </c>
      <c r="AD93" s="1803">
        <v>1.3826086956521699</v>
      </c>
      <c r="AE93" s="1804">
        <v>1.2954545454545501</v>
      </c>
      <c r="AF93" s="1805">
        <v>1.11904761904762</v>
      </c>
      <c r="AG93" s="1806">
        <v>1.53125</v>
      </c>
      <c r="AH93" s="313"/>
      <c r="AI93" s="313"/>
      <c r="AJ93" s="308"/>
      <c r="AK93" s="313"/>
      <c r="AL93" s="309"/>
      <c r="AM93" s="313"/>
      <c r="AN93" s="313"/>
      <c r="AO93" s="313"/>
      <c r="AP93" s="313"/>
      <c r="AQ93" s="313"/>
      <c r="AR93" s="313"/>
      <c r="AS93" s="313"/>
      <c r="AT93" s="313"/>
      <c r="AU93" s="313"/>
      <c r="AV93" s="313"/>
      <c r="AW93" s="313"/>
      <c r="AX93" s="309"/>
      <c r="AY93" s="313"/>
      <c r="AZ93" s="313"/>
      <c r="BA93" s="313"/>
      <c r="BB93" s="313"/>
      <c r="BC93" s="313"/>
      <c r="BD93" s="313"/>
      <c r="BE93" s="313"/>
      <c r="BF93" s="313"/>
      <c r="BG93" s="313"/>
      <c r="BH93" s="313"/>
      <c r="BI93" s="313"/>
      <c r="BJ93" s="309"/>
      <c r="BK93" s="313"/>
      <c r="BL93" s="313"/>
      <c r="BM93" s="313"/>
      <c r="BN93" s="313"/>
      <c r="BO93" s="313"/>
      <c r="BP93" s="313"/>
      <c r="BQ93" s="313"/>
      <c r="BR93" s="313"/>
      <c r="BS93" s="313"/>
      <c r="BT93" s="313"/>
      <c r="BU93" s="313"/>
      <c r="BV93" s="309"/>
      <c r="BW93" s="313"/>
      <c r="BX93" s="313"/>
      <c r="BY93" s="313"/>
      <c r="BZ93" s="313"/>
      <c r="CA93" s="313"/>
      <c r="CB93" s="313"/>
      <c r="CC93" s="313"/>
      <c r="CD93" s="313"/>
      <c r="CE93" s="313"/>
      <c r="CF93" s="313"/>
      <c r="CG93" s="313"/>
      <c r="CH93" s="309"/>
      <c r="CI93" s="313"/>
      <c r="CJ93" s="313"/>
      <c r="CK93" s="313"/>
      <c r="CL93" s="313"/>
      <c r="CM93" s="313"/>
      <c r="CN93" s="313"/>
      <c r="CO93" s="313"/>
      <c r="CP93" s="313"/>
      <c r="CQ93" s="313"/>
      <c r="CR93" s="313"/>
      <c r="CS93" s="313"/>
      <c r="CT93" s="309"/>
    </row>
    <row r="94" spans="1:98" s="5" customFormat="1" x14ac:dyDescent="0.25">
      <c r="B94" s="1" t="s">
        <v>3</v>
      </c>
      <c r="C94" s="14">
        <f t="shared" ref="C94:AA94" si="521">IFERROR(C82/C58,"")</f>
        <v>1.2749003984063745</v>
      </c>
      <c r="D94" s="14">
        <f t="shared" si="521"/>
        <v>1.1759656652360515</v>
      </c>
      <c r="E94" s="14">
        <f t="shared" si="521"/>
        <v>1.3692307692307693</v>
      </c>
      <c r="F94" s="14">
        <f t="shared" si="521"/>
        <v>1.4204204204204205</v>
      </c>
      <c r="G94" s="14">
        <f t="shared" si="521"/>
        <v>1.2531328320802004</v>
      </c>
      <c r="H94" s="14">
        <f t="shared" si="521"/>
        <v>1.2545454545454546</v>
      </c>
      <c r="I94" s="14">
        <f t="shared" si="521"/>
        <v>1.401639344262295</v>
      </c>
      <c r="J94" s="14">
        <f t="shared" si="521"/>
        <v>1.1557788944723617</v>
      </c>
      <c r="K94" s="14">
        <f t="shared" si="521"/>
        <v>1.4090909090909092</v>
      </c>
      <c r="L94" s="14">
        <f t="shared" si="521"/>
        <v>1.2690437601296596</v>
      </c>
      <c r="M94" s="14">
        <f t="shared" si="521"/>
        <v>1.8586810228802153</v>
      </c>
      <c r="N94" s="101">
        <f t="shared" si="521"/>
        <v>1.6759142496847415</v>
      </c>
      <c r="O94" s="171">
        <f t="shared" si="521"/>
        <v>1.1806282722513088</v>
      </c>
      <c r="P94" s="171">
        <f t="shared" si="521"/>
        <v>1.2427440633245384</v>
      </c>
      <c r="Q94" s="171">
        <f t="shared" si="521"/>
        <v>1.6248037676609106</v>
      </c>
      <c r="R94" s="171">
        <f t="shared" si="521"/>
        <v>1.2425925925925927</v>
      </c>
      <c r="S94" s="171">
        <f t="shared" si="521"/>
        <v>1.4353846153846155</v>
      </c>
      <c r="T94" s="171">
        <f t="shared" si="521"/>
        <v>1.6438095238095238</v>
      </c>
      <c r="U94" s="172">
        <f t="shared" si="521"/>
        <v>1.2892156862745099</v>
      </c>
      <c r="V94" s="172">
        <f t="shared" si="521"/>
        <v>1.3675847457627119</v>
      </c>
      <c r="W94" s="172">
        <f t="shared" si="521"/>
        <v>1.6735294117647059</v>
      </c>
      <c r="X94" s="172">
        <f t="shared" si="521"/>
        <v>1.4596527068437182</v>
      </c>
      <c r="Y94" s="172">
        <f t="shared" si="521"/>
        <v>1.6939203354297694</v>
      </c>
      <c r="Z94" s="173">
        <f t="shared" si="521"/>
        <v>1.8744807121661722</v>
      </c>
      <c r="AA94" s="5">
        <f t="shared" si="521"/>
        <v>1.3551181102362204</v>
      </c>
      <c r="AB94" s="5">
        <f t="shared" ref="AB94:CM94" si="522">IFERROR(AB82/AB58,"")</f>
        <v>1.3915254237288135</v>
      </c>
      <c r="AC94" s="5">
        <f t="shared" si="522"/>
        <v>1.5898598516075846</v>
      </c>
      <c r="AD94" s="5">
        <f t="shared" si="522"/>
        <v>1.4707757704569606</v>
      </c>
      <c r="AE94" s="5">
        <f t="shared" si="522"/>
        <v>1.568241469816273</v>
      </c>
      <c r="AF94" s="5">
        <f t="shared" si="522"/>
        <v>1.4951499118165785</v>
      </c>
      <c r="AG94" s="5">
        <f t="shared" si="522"/>
        <v>1.532043530834341</v>
      </c>
      <c r="AH94" s="5">
        <f t="shared" si="522"/>
        <v>1.4304042617683945</v>
      </c>
      <c r="AI94" s="5">
        <f t="shared" si="522"/>
        <v>1.5178766857889761</v>
      </c>
      <c r="AJ94" s="5">
        <f t="shared" si="522"/>
        <v>1.3711623542096518</v>
      </c>
      <c r="AK94" s="5">
        <f t="shared" si="522"/>
        <v>1.4211904421267338</v>
      </c>
      <c r="AL94" s="109">
        <f t="shared" si="522"/>
        <v>1.5249609343655195</v>
      </c>
      <c r="AM94" s="5">
        <f t="shared" si="522"/>
        <v>1.2605562067589979</v>
      </c>
      <c r="AN94" s="5">
        <f t="shared" si="522"/>
        <v>1.4154235629762288</v>
      </c>
      <c r="AO94" s="5">
        <f t="shared" si="522"/>
        <v>1.5827882559757678</v>
      </c>
      <c r="AP94" s="5">
        <f t="shared" si="522"/>
        <v>1.5521012595300632</v>
      </c>
      <c r="AQ94" s="5">
        <f t="shared" si="522"/>
        <v>1.6561517092573885</v>
      </c>
      <c r="AR94" s="5">
        <f t="shared" si="522"/>
        <v>1.5615212568085828</v>
      </c>
      <c r="AS94" s="5">
        <f t="shared" si="522"/>
        <v>1.6072538368875973</v>
      </c>
      <c r="AT94" s="5">
        <f t="shared" si="522"/>
        <v>1.4881937468913478</v>
      </c>
      <c r="AU94" s="5">
        <f t="shared" si="522"/>
        <v>1.5933714656659752</v>
      </c>
      <c r="AV94" s="5">
        <f t="shared" si="522"/>
        <v>1.4656565613183363</v>
      </c>
      <c r="AW94" s="5">
        <f t="shared" si="522"/>
        <v>1.5186489772647844</v>
      </c>
      <c r="AX94" s="109">
        <f t="shared" si="522"/>
        <v>1.6264932645590853</v>
      </c>
      <c r="AY94" s="5">
        <f t="shared" si="522"/>
        <v>1.3277735412588842</v>
      </c>
      <c r="AZ94" s="5">
        <f t="shared" si="522"/>
        <v>1.4815436449006683</v>
      </c>
      <c r="BA94" s="5">
        <f t="shared" si="522"/>
        <v>1.6659173875059281</v>
      </c>
      <c r="BB94" s="5">
        <f t="shared" si="522"/>
        <v>1.6220853911507134</v>
      </c>
      <c r="BC94" s="5">
        <f t="shared" si="522"/>
        <v>1.7347152840393048</v>
      </c>
      <c r="BD94" s="5">
        <f t="shared" si="522"/>
        <v>1.633893278683006</v>
      </c>
      <c r="BE94" s="5">
        <f t="shared" si="522"/>
        <v>1.6969938591648683</v>
      </c>
      <c r="BF94" s="5">
        <f t="shared" si="522"/>
        <v>1.5595945660974573</v>
      </c>
      <c r="BG94" s="5">
        <f t="shared" si="522"/>
        <v>1.6722146766268327</v>
      </c>
      <c r="BH94" s="5">
        <f t="shared" si="522"/>
        <v>1.5339174217614062</v>
      </c>
      <c r="BI94" s="5">
        <f t="shared" si="522"/>
        <v>1.5921790650947909</v>
      </c>
      <c r="BJ94" s="109">
        <f t="shared" si="522"/>
        <v>1.7040209368289165</v>
      </c>
      <c r="BK94" s="5">
        <f t="shared" si="522"/>
        <v>1.346704683391152</v>
      </c>
      <c r="BL94" s="5">
        <f t="shared" si="522"/>
        <v>1.5070366639559325</v>
      </c>
      <c r="BM94" s="5">
        <f t="shared" si="522"/>
        <v>1.6973140844538115</v>
      </c>
      <c r="BN94" s="5">
        <f t="shared" si="522"/>
        <v>1.651042403269523</v>
      </c>
      <c r="BO94" s="5">
        <f t="shared" si="522"/>
        <v>1.7689370351491247</v>
      </c>
      <c r="BP94" s="5">
        <f t="shared" si="522"/>
        <v>1.6668789495975851</v>
      </c>
      <c r="BQ94" s="5">
        <f t="shared" si="522"/>
        <v>1.7276731574109339</v>
      </c>
      <c r="BR94" s="5">
        <f t="shared" si="522"/>
        <v>1.5937482924659074</v>
      </c>
      <c r="BS94" s="5">
        <f t="shared" si="522"/>
        <v>1.7087885986297666</v>
      </c>
      <c r="BT94" s="5">
        <f t="shared" si="522"/>
        <v>1.5685158487288964</v>
      </c>
      <c r="BU94" s="5">
        <f t="shared" si="522"/>
        <v>1.6279536227683615</v>
      </c>
      <c r="BV94" s="109">
        <f t="shared" si="522"/>
        <v>1.7420809750070798</v>
      </c>
      <c r="BW94" s="5">
        <f t="shared" si="522"/>
        <v>1.3872744075821755</v>
      </c>
      <c r="BX94" s="5">
        <f t="shared" si="522"/>
        <v>1.553789088517781</v>
      </c>
      <c r="BY94" s="5">
        <f t="shared" si="522"/>
        <v>1.7452702961498872</v>
      </c>
      <c r="BZ94" s="5">
        <f t="shared" si="522"/>
        <v>1.7094632305145749</v>
      </c>
      <c r="CA94" s="5">
        <f t="shared" si="522"/>
        <v>1.8253723164719897</v>
      </c>
      <c r="CB94" s="5">
        <f t="shared" si="522"/>
        <v>1.7197876651205382</v>
      </c>
      <c r="CC94" s="5">
        <f t="shared" si="522"/>
        <v>1.7806926908441458</v>
      </c>
      <c r="CD94" s="5">
        <f t="shared" si="522"/>
        <v>1.6420241032506955</v>
      </c>
      <c r="CE94" s="5">
        <f t="shared" si="522"/>
        <v>1.7603306418565896</v>
      </c>
      <c r="CF94" s="5">
        <f t="shared" si="522"/>
        <v>1.6152363620154753</v>
      </c>
      <c r="CG94" s="5">
        <f t="shared" si="522"/>
        <v>1.6761993391525736</v>
      </c>
      <c r="CH94" s="109">
        <f t="shared" si="522"/>
        <v>1.7935784910117012</v>
      </c>
      <c r="CI94" s="5">
        <f t="shared" si="522"/>
        <v>1.4297035352483818</v>
      </c>
      <c r="CJ94" s="5">
        <f t="shared" si="522"/>
        <v>1.6002077424370129</v>
      </c>
      <c r="CK94" s="5">
        <f t="shared" si="522"/>
        <v>1.7990842935625777</v>
      </c>
      <c r="CL94" s="5">
        <f t="shared" si="522"/>
        <v>1.7573015588638352</v>
      </c>
      <c r="CM94" s="5">
        <f t="shared" si="522"/>
        <v>1.8782970529231664</v>
      </c>
      <c r="CN94" s="5">
        <f t="shared" ref="CN94:CT94" si="523">IFERROR(CN82/CN58,"")</f>
        <v>1.7695501904639863</v>
      </c>
      <c r="CO94" s="5">
        <f t="shared" si="523"/>
        <v>1.8339253109496052</v>
      </c>
      <c r="CP94" s="5">
        <f t="shared" si="523"/>
        <v>1.6908002272554097</v>
      </c>
      <c r="CQ94" s="5">
        <f t="shared" si="523"/>
        <v>1.8127361976979726</v>
      </c>
      <c r="CR94" s="5">
        <f t="shared" si="523"/>
        <v>1.6635177483416643</v>
      </c>
      <c r="CS94" s="5">
        <f t="shared" si="523"/>
        <v>1.7264207873299287</v>
      </c>
      <c r="CT94" s="109">
        <f t="shared" si="523"/>
        <v>1.8474428955847355</v>
      </c>
    </row>
    <row r="95" spans="1:98" x14ac:dyDescent="0.25">
      <c r="AB95" s="19"/>
    </row>
    <row r="96" spans="1:98" s="116" customFormat="1" x14ac:dyDescent="0.25">
      <c r="B96" s="63"/>
      <c r="C96" s="63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5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5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5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5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5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5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5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5"/>
    </row>
    <row r="97" spans="1:98" s="104" customFormat="1" x14ac:dyDescent="0.25">
      <c r="B97" s="104" t="s">
        <v>14</v>
      </c>
      <c r="C97" s="104">
        <f t="shared" ref="C97:BN97" si="524">C33</f>
        <v>42005</v>
      </c>
      <c r="D97" s="104">
        <f t="shared" si="524"/>
        <v>42036</v>
      </c>
      <c r="E97" s="104">
        <f t="shared" si="524"/>
        <v>42064</v>
      </c>
      <c r="F97" s="104">
        <f t="shared" si="524"/>
        <v>42095</v>
      </c>
      <c r="G97" s="104">
        <f t="shared" si="524"/>
        <v>42125</v>
      </c>
      <c r="H97" s="104">
        <f t="shared" si="524"/>
        <v>42156</v>
      </c>
      <c r="I97" s="104">
        <f t="shared" si="524"/>
        <v>42186</v>
      </c>
      <c r="J97" s="104">
        <f t="shared" si="524"/>
        <v>42217</v>
      </c>
      <c r="K97" s="104">
        <f t="shared" si="524"/>
        <v>42248</v>
      </c>
      <c r="L97" s="104">
        <f t="shared" si="524"/>
        <v>42278</v>
      </c>
      <c r="M97" s="104">
        <f t="shared" si="524"/>
        <v>42309</v>
      </c>
      <c r="N97" s="105">
        <f t="shared" si="524"/>
        <v>42339</v>
      </c>
      <c r="O97" s="144">
        <f t="shared" si="524"/>
        <v>42370</v>
      </c>
      <c r="P97" s="144">
        <f t="shared" si="524"/>
        <v>42401</v>
      </c>
      <c r="Q97" s="144">
        <f t="shared" si="524"/>
        <v>42430</v>
      </c>
      <c r="R97" s="144">
        <f t="shared" si="524"/>
        <v>42461</v>
      </c>
      <c r="S97" s="144">
        <f t="shared" si="524"/>
        <v>42491</v>
      </c>
      <c r="T97" s="144">
        <f t="shared" si="524"/>
        <v>42522</v>
      </c>
      <c r="U97" s="104">
        <f t="shared" si="524"/>
        <v>42552</v>
      </c>
      <c r="V97" s="104">
        <f t="shared" si="524"/>
        <v>42583</v>
      </c>
      <c r="W97" s="104">
        <f t="shared" si="524"/>
        <v>42614</v>
      </c>
      <c r="X97" s="104">
        <f t="shared" si="524"/>
        <v>42644</v>
      </c>
      <c r="Y97" s="104">
        <f t="shared" si="524"/>
        <v>42675</v>
      </c>
      <c r="Z97" s="105">
        <f t="shared" si="524"/>
        <v>42705</v>
      </c>
      <c r="AA97" s="104">
        <f t="shared" si="524"/>
        <v>42752</v>
      </c>
      <c r="AB97" s="104">
        <f t="shared" si="524"/>
        <v>42783</v>
      </c>
      <c r="AC97" s="104">
        <f t="shared" si="524"/>
        <v>42811</v>
      </c>
      <c r="AD97" s="104">
        <f t="shared" si="524"/>
        <v>42842</v>
      </c>
      <c r="AE97" s="104">
        <f t="shared" si="524"/>
        <v>42872</v>
      </c>
      <c r="AF97" s="104">
        <f t="shared" si="524"/>
        <v>42903</v>
      </c>
      <c r="AG97" s="104">
        <f t="shared" si="524"/>
        <v>42933</v>
      </c>
      <c r="AH97" s="104">
        <f t="shared" si="524"/>
        <v>42964</v>
      </c>
      <c r="AI97" s="104">
        <f t="shared" si="524"/>
        <v>42995</v>
      </c>
      <c r="AJ97" s="104">
        <f t="shared" si="524"/>
        <v>43025</v>
      </c>
      <c r="AK97" s="104">
        <f t="shared" si="524"/>
        <v>43056</v>
      </c>
      <c r="AL97" s="105">
        <f t="shared" si="524"/>
        <v>43086</v>
      </c>
      <c r="AM97" s="104">
        <f t="shared" si="524"/>
        <v>43118</v>
      </c>
      <c r="AN97" s="104">
        <f t="shared" si="524"/>
        <v>43149</v>
      </c>
      <c r="AO97" s="104">
        <f t="shared" si="524"/>
        <v>43177</v>
      </c>
      <c r="AP97" s="104">
        <f t="shared" si="524"/>
        <v>43208</v>
      </c>
      <c r="AQ97" s="104">
        <f t="shared" si="524"/>
        <v>43238</v>
      </c>
      <c r="AR97" s="104">
        <f t="shared" si="524"/>
        <v>43269</v>
      </c>
      <c r="AS97" s="104">
        <f t="shared" si="524"/>
        <v>43299</v>
      </c>
      <c r="AT97" s="104">
        <f t="shared" si="524"/>
        <v>43330</v>
      </c>
      <c r="AU97" s="104">
        <f t="shared" si="524"/>
        <v>43361</v>
      </c>
      <c r="AV97" s="104">
        <f t="shared" si="524"/>
        <v>43391</v>
      </c>
      <c r="AW97" s="104">
        <f t="shared" si="524"/>
        <v>43422</v>
      </c>
      <c r="AX97" s="105">
        <f t="shared" si="524"/>
        <v>43452</v>
      </c>
      <c r="AY97" s="104">
        <f t="shared" si="524"/>
        <v>43483</v>
      </c>
      <c r="AZ97" s="104">
        <f t="shared" si="524"/>
        <v>43514</v>
      </c>
      <c r="BA97" s="104">
        <f t="shared" si="524"/>
        <v>43542</v>
      </c>
      <c r="BB97" s="104">
        <f t="shared" si="524"/>
        <v>43573</v>
      </c>
      <c r="BC97" s="104">
        <f t="shared" si="524"/>
        <v>43603</v>
      </c>
      <c r="BD97" s="104">
        <f t="shared" si="524"/>
        <v>43634</v>
      </c>
      <c r="BE97" s="104">
        <f t="shared" si="524"/>
        <v>43664</v>
      </c>
      <c r="BF97" s="104">
        <f t="shared" si="524"/>
        <v>43695</v>
      </c>
      <c r="BG97" s="104">
        <f t="shared" si="524"/>
        <v>43726</v>
      </c>
      <c r="BH97" s="104">
        <f t="shared" si="524"/>
        <v>43756</v>
      </c>
      <c r="BI97" s="104">
        <f t="shared" si="524"/>
        <v>43787</v>
      </c>
      <c r="BJ97" s="105">
        <f t="shared" si="524"/>
        <v>43817</v>
      </c>
      <c r="BK97" s="104">
        <f t="shared" si="524"/>
        <v>43848</v>
      </c>
      <c r="BL97" s="104">
        <f t="shared" si="524"/>
        <v>43879</v>
      </c>
      <c r="BM97" s="104">
        <f t="shared" si="524"/>
        <v>43908</v>
      </c>
      <c r="BN97" s="104">
        <f t="shared" si="524"/>
        <v>43939</v>
      </c>
      <c r="BO97" s="104">
        <f t="shared" ref="BO97:CT97" si="525">BO33</f>
        <v>43969</v>
      </c>
      <c r="BP97" s="104">
        <f t="shared" si="525"/>
        <v>44000</v>
      </c>
      <c r="BQ97" s="104">
        <f t="shared" si="525"/>
        <v>44030</v>
      </c>
      <c r="BR97" s="104">
        <f t="shared" si="525"/>
        <v>44061</v>
      </c>
      <c r="BS97" s="104">
        <f t="shared" si="525"/>
        <v>44092</v>
      </c>
      <c r="BT97" s="104">
        <f t="shared" si="525"/>
        <v>44122</v>
      </c>
      <c r="BU97" s="104">
        <f t="shared" si="525"/>
        <v>44153</v>
      </c>
      <c r="BV97" s="105">
        <f t="shared" si="525"/>
        <v>44183</v>
      </c>
      <c r="BW97" s="104">
        <f t="shared" si="525"/>
        <v>44214</v>
      </c>
      <c r="BX97" s="104">
        <f t="shared" si="525"/>
        <v>44245</v>
      </c>
      <c r="BY97" s="104">
        <f t="shared" si="525"/>
        <v>44273</v>
      </c>
      <c r="BZ97" s="104">
        <f t="shared" si="525"/>
        <v>44304</v>
      </c>
      <c r="CA97" s="104">
        <f t="shared" si="525"/>
        <v>44334</v>
      </c>
      <c r="CB97" s="104">
        <f t="shared" si="525"/>
        <v>44365</v>
      </c>
      <c r="CC97" s="104">
        <f t="shared" si="525"/>
        <v>44395</v>
      </c>
      <c r="CD97" s="104">
        <f t="shared" si="525"/>
        <v>44426</v>
      </c>
      <c r="CE97" s="104">
        <f t="shared" si="525"/>
        <v>44457</v>
      </c>
      <c r="CF97" s="104">
        <f t="shared" si="525"/>
        <v>44487</v>
      </c>
      <c r="CG97" s="104">
        <f t="shared" si="525"/>
        <v>44518</v>
      </c>
      <c r="CH97" s="105">
        <f t="shared" si="525"/>
        <v>44548</v>
      </c>
      <c r="CI97" s="104">
        <f t="shared" si="525"/>
        <v>44579</v>
      </c>
      <c r="CJ97" s="104">
        <f t="shared" si="525"/>
        <v>44610</v>
      </c>
      <c r="CK97" s="104">
        <f t="shared" si="525"/>
        <v>44638</v>
      </c>
      <c r="CL97" s="104">
        <f t="shared" si="525"/>
        <v>44669</v>
      </c>
      <c r="CM97" s="104">
        <f t="shared" si="525"/>
        <v>44699</v>
      </c>
      <c r="CN97" s="104">
        <f t="shared" si="525"/>
        <v>44730</v>
      </c>
      <c r="CO97" s="104">
        <f t="shared" si="525"/>
        <v>44760</v>
      </c>
      <c r="CP97" s="104">
        <f t="shared" si="525"/>
        <v>44791</v>
      </c>
      <c r="CQ97" s="104">
        <f t="shared" si="525"/>
        <v>44822</v>
      </c>
      <c r="CR97" s="104">
        <f t="shared" si="525"/>
        <v>44852</v>
      </c>
      <c r="CS97" s="104">
        <f t="shared" si="525"/>
        <v>44883</v>
      </c>
      <c r="CT97" s="105">
        <f t="shared" si="525"/>
        <v>44913</v>
      </c>
    </row>
    <row r="98" spans="1:98" s="13" customFormat="1" x14ac:dyDescent="0.25">
      <c r="A98" s="13" t="s">
        <v>191</v>
      </c>
      <c r="B98" s="13" t="s">
        <v>142</v>
      </c>
      <c r="C98" s="13">
        <f>IFERROR(C22/C74,"")</f>
        <v>26.30713636363636</v>
      </c>
      <c r="D98" s="13">
        <f t="shared" ref="D98:N98" si="526">IFERROR(D22/D74,"")</f>
        <v>28.190874999999998</v>
      </c>
      <c r="E98" s="13">
        <f t="shared" si="526"/>
        <v>47.249829268292679</v>
      </c>
      <c r="F98" s="13">
        <f t="shared" si="526"/>
        <v>44.29642105263158</v>
      </c>
      <c r="G98" s="13">
        <f t="shared" si="526"/>
        <v>31.103526315789473</v>
      </c>
      <c r="H98" s="13">
        <f t="shared" si="526"/>
        <v>19.682884615384616</v>
      </c>
      <c r="I98" s="13">
        <f t="shared" si="526"/>
        <v>58.362652173913041</v>
      </c>
      <c r="J98" s="13">
        <f t="shared" si="526"/>
        <v>22.092565217391304</v>
      </c>
      <c r="K98" s="13">
        <f t="shared" si="526"/>
        <v>25.36646153846154</v>
      </c>
      <c r="L98" s="13">
        <f t="shared" si="526"/>
        <v>21.27864705882353</v>
      </c>
      <c r="M98" s="13">
        <f t="shared" si="526"/>
        <v>24.353574074074075</v>
      </c>
      <c r="N98" s="100">
        <f t="shared" si="526"/>
        <v>31.791135000000001</v>
      </c>
      <c r="O98" s="787">
        <v>39.548705882352898</v>
      </c>
      <c r="P98" s="788">
        <v>36.599166666666697</v>
      </c>
      <c r="Q98" s="789">
        <v>17.2880681818182</v>
      </c>
      <c r="R98" s="790">
        <v>45.611800000000002</v>
      </c>
      <c r="S98" s="791">
        <v>45.190708333333298</v>
      </c>
      <c r="T98" s="792">
        <v>39.544058823529397</v>
      </c>
      <c r="U98" s="793">
        <v>30.750441176470598</v>
      </c>
      <c r="V98" s="794">
        <v>22.620833333333302</v>
      </c>
      <c r="W98" s="795">
        <v>27.8671111111111</v>
      </c>
      <c r="X98" s="796">
        <v>20.943280000000001</v>
      </c>
      <c r="Y98" s="797">
        <v>32.650750000000002</v>
      </c>
      <c r="Z98" s="798">
        <v>37.708366336633702</v>
      </c>
      <c r="AA98" s="1807">
        <v>21.312368932038833</v>
      </c>
      <c r="AB98" s="1808">
        <v>22.8813783783784</v>
      </c>
      <c r="AC98" s="1809">
        <v>20.6361951219512</v>
      </c>
      <c r="AD98" s="1810">
        <v>15.0447289156627</v>
      </c>
      <c r="AE98" s="1811">
        <v>15.8680082987552</v>
      </c>
      <c r="AF98" s="1812">
        <v>19.978019169329102</v>
      </c>
      <c r="AG98" s="1813">
        <v>16.254143646408799</v>
      </c>
      <c r="AH98" s="315">
        <f t="shared" ref="AH98:AL98" si="527">AG98</f>
        <v>16.254143646408799</v>
      </c>
      <c r="AI98" s="315">
        <f t="shared" si="527"/>
        <v>16.254143646408799</v>
      </c>
      <c r="AJ98" s="315">
        <f t="shared" si="527"/>
        <v>16.254143646408799</v>
      </c>
      <c r="AK98" s="315">
        <f t="shared" si="527"/>
        <v>16.254143646408799</v>
      </c>
      <c r="AL98" s="316">
        <f t="shared" si="527"/>
        <v>16.254143646408799</v>
      </c>
      <c r="AM98" s="317">
        <f>AVERAGE(AA98:AL98)*1.05</f>
        <v>18.658986560774725</v>
      </c>
      <c r="AN98" s="315">
        <f>AM98</f>
        <v>18.658986560774725</v>
      </c>
      <c r="AO98" s="315">
        <f t="shared" ref="AO98:AW98" si="528">AN98</f>
        <v>18.658986560774725</v>
      </c>
      <c r="AP98" s="315">
        <f t="shared" si="528"/>
        <v>18.658986560774725</v>
      </c>
      <c r="AQ98" s="315">
        <f t="shared" si="528"/>
        <v>18.658986560774725</v>
      </c>
      <c r="AR98" s="315">
        <f t="shared" si="528"/>
        <v>18.658986560774725</v>
      </c>
      <c r="AS98" s="315">
        <f t="shared" si="528"/>
        <v>18.658986560774725</v>
      </c>
      <c r="AT98" s="315">
        <f t="shared" si="528"/>
        <v>18.658986560774725</v>
      </c>
      <c r="AU98" s="315">
        <f t="shared" si="528"/>
        <v>18.658986560774725</v>
      </c>
      <c r="AV98" s="315">
        <f t="shared" si="528"/>
        <v>18.658986560774725</v>
      </c>
      <c r="AW98" s="315">
        <f t="shared" si="528"/>
        <v>18.658986560774725</v>
      </c>
      <c r="AX98" s="316">
        <v>35.218745010109338</v>
      </c>
      <c r="AY98" s="317">
        <f>AVERAGE(AM98:AX98)*1.07</f>
        <v>21.441694081761298</v>
      </c>
      <c r="AZ98" s="315">
        <f>AY98</f>
        <v>21.441694081761298</v>
      </c>
      <c r="BA98" s="315">
        <f t="shared" ref="BA98:BJ98" si="529">AZ98</f>
        <v>21.441694081761298</v>
      </c>
      <c r="BB98" s="315">
        <f t="shared" si="529"/>
        <v>21.441694081761298</v>
      </c>
      <c r="BC98" s="315">
        <f t="shared" si="529"/>
        <v>21.441694081761298</v>
      </c>
      <c r="BD98" s="315">
        <f t="shared" si="529"/>
        <v>21.441694081761298</v>
      </c>
      <c r="BE98" s="315">
        <f t="shared" si="529"/>
        <v>21.441694081761298</v>
      </c>
      <c r="BF98" s="315">
        <f t="shared" si="529"/>
        <v>21.441694081761298</v>
      </c>
      <c r="BG98" s="315">
        <f t="shared" si="529"/>
        <v>21.441694081761298</v>
      </c>
      <c r="BH98" s="315">
        <f t="shared" si="529"/>
        <v>21.441694081761298</v>
      </c>
      <c r="BI98" s="315">
        <f t="shared" si="529"/>
        <v>21.441694081761298</v>
      </c>
      <c r="BJ98" s="316">
        <f t="shared" si="529"/>
        <v>21.441694081761298</v>
      </c>
      <c r="BK98" s="317">
        <f>AVERAGE(AY98:BJ98)*1.06</f>
        <v>22.728195726666975</v>
      </c>
      <c r="BL98" s="315">
        <f>BK98</f>
        <v>22.728195726666975</v>
      </c>
      <c r="BM98" s="315">
        <f t="shared" ref="BM98:BV98" si="530">BL98</f>
        <v>22.728195726666975</v>
      </c>
      <c r="BN98" s="315">
        <f t="shared" si="530"/>
        <v>22.728195726666975</v>
      </c>
      <c r="BO98" s="315">
        <f t="shared" si="530"/>
        <v>22.728195726666975</v>
      </c>
      <c r="BP98" s="315">
        <f t="shared" si="530"/>
        <v>22.728195726666975</v>
      </c>
      <c r="BQ98" s="315">
        <f t="shared" si="530"/>
        <v>22.728195726666975</v>
      </c>
      <c r="BR98" s="315">
        <f t="shared" si="530"/>
        <v>22.728195726666975</v>
      </c>
      <c r="BS98" s="315">
        <f t="shared" si="530"/>
        <v>22.728195726666975</v>
      </c>
      <c r="BT98" s="315">
        <f t="shared" si="530"/>
        <v>22.728195726666975</v>
      </c>
      <c r="BU98" s="315">
        <f t="shared" si="530"/>
        <v>22.728195726666975</v>
      </c>
      <c r="BV98" s="316">
        <f t="shared" si="530"/>
        <v>22.728195726666975</v>
      </c>
      <c r="BW98" s="317">
        <f>AVERAGE(BK98:BV98)*1.08</f>
        <v>24.546451384800331</v>
      </c>
      <c r="BX98" s="315">
        <f>BW98</f>
        <v>24.546451384800331</v>
      </c>
      <c r="BY98" s="315">
        <f t="shared" ref="BY98:CH98" si="531">BX98</f>
        <v>24.546451384800331</v>
      </c>
      <c r="BZ98" s="315">
        <f t="shared" si="531"/>
        <v>24.546451384800331</v>
      </c>
      <c r="CA98" s="315">
        <f t="shared" si="531"/>
        <v>24.546451384800331</v>
      </c>
      <c r="CB98" s="315">
        <f t="shared" si="531"/>
        <v>24.546451384800331</v>
      </c>
      <c r="CC98" s="315">
        <f t="shared" si="531"/>
        <v>24.546451384800331</v>
      </c>
      <c r="CD98" s="315">
        <f t="shared" si="531"/>
        <v>24.546451384800331</v>
      </c>
      <c r="CE98" s="315">
        <f t="shared" si="531"/>
        <v>24.546451384800331</v>
      </c>
      <c r="CF98" s="315">
        <f t="shared" si="531"/>
        <v>24.546451384800331</v>
      </c>
      <c r="CG98" s="315">
        <f t="shared" si="531"/>
        <v>24.546451384800331</v>
      </c>
      <c r="CH98" s="316">
        <f t="shared" si="531"/>
        <v>24.546451384800331</v>
      </c>
      <c r="CI98" s="317">
        <f>AVERAGE(BW98:CH98)*1.09</f>
        <v>26.755632009432354</v>
      </c>
      <c r="CJ98" s="315">
        <f>CI98</f>
        <v>26.755632009432354</v>
      </c>
      <c r="CK98" s="315">
        <f t="shared" ref="CK98:CT98" si="532">CJ98</f>
        <v>26.755632009432354</v>
      </c>
      <c r="CL98" s="315">
        <f t="shared" si="532"/>
        <v>26.755632009432354</v>
      </c>
      <c r="CM98" s="315">
        <f t="shared" si="532"/>
        <v>26.755632009432354</v>
      </c>
      <c r="CN98" s="315">
        <f t="shared" si="532"/>
        <v>26.755632009432354</v>
      </c>
      <c r="CO98" s="315">
        <f t="shared" si="532"/>
        <v>26.755632009432354</v>
      </c>
      <c r="CP98" s="315">
        <f t="shared" si="532"/>
        <v>26.755632009432354</v>
      </c>
      <c r="CQ98" s="315">
        <f t="shared" si="532"/>
        <v>26.755632009432354</v>
      </c>
      <c r="CR98" s="315">
        <f t="shared" si="532"/>
        <v>26.755632009432354</v>
      </c>
      <c r="CS98" s="315">
        <f t="shared" si="532"/>
        <v>26.755632009432354</v>
      </c>
      <c r="CT98" s="316">
        <f t="shared" si="532"/>
        <v>26.755632009432354</v>
      </c>
    </row>
    <row r="99" spans="1:98" s="13" customFormat="1" x14ac:dyDescent="0.25">
      <c r="A99" s="13" t="s">
        <v>192</v>
      </c>
      <c r="B99" s="13" t="s">
        <v>5</v>
      </c>
      <c r="C99" s="13">
        <f t="shared" ref="C99:N99" si="533">IFERROR(C23/C75,"")</f>
        <v>14.291</v>
      </c>
      <c r="D99" s="13">
        <f t="shared" si="533"/>
        <v>12.264639344262296</v>
      </c>
      <c r="E99" s="13">
        <f t="shared" si="533"/>
        <v>13.721019607843138</v>
      </c>
      <c r="F99" s="13">
        <f t="shared" si="533"/>
        <v>18.990310606060607</v>
      </c>
      <c r="G99" s="13">
        <f t="shared" si="533"/>
        <v>16.552014084507043</v>
      </c>
      <c r="H99" s="13">
        <f t="shared" si="533"/>
        <v>13.411503759398496</v>
      </c>
      <c r="I99" s="13">
        <f t="shared" si="533"/>
        <v>12.273387850467291</v>
      </c>
      <c r="J99" s="13">
        <f t="shared" si="533"/>
        <v>12.617048</v>
      </c>
      <c r="K99" s="13">
        <f t="shared" si="533"/>
        <v>15.188284210526316</v>
      </c>
      <c r="L99" s="13">
        <f t="shared" si="533"/>
        <v>13.283150289017343</v>
      </c>
      <c r="M99" s="13">
        <f t="shared" si="533"/>
        <v>13.998921113689164</v>
      </c>
      <c r="N99" s="100">
        <f t="shared" si="533"/>
        <v>12.906109311740892</v>
      </c>
      <c r="O99" s="799">
        <v>16.773777777777799</v>
      </c>
      <c r="P99" s="800">
        <v>12.8626382978723</v>
      </c>
      <c r="Q99" s="801">
        <v>14.5143127035831</v>
      </c>
      <c r="R99" s="802">
        <v>22.127795744680899</v>
      </c>
      <c r="S99" s="803">
        <v>14.617838815789501</v>
      </c>
      <c r="T99" s="804">
        <v>12.9157350993378</v>
      </c>
      <c r="U99" s="805">
        <v>12.430647519582299</v>
      </c>
      <c r="V99" s="806">
        <v>12.8955613636364</v>
      </c>
      <c r="W99" s="807">
        <v>13.7266717281273</v>
      </c>
      <c r="X99" s="808">
        <v>13.1045788944724</v>
      </c>
      <c r="Y99" s="809">
        <v>14.3001988742965</v>
      </c>
      <c r="Z99" s="810">
        <v>13.6267635135136</v>
      </c>
      <c r="AA99" s="1814">
        <v>14.136574358974359</v>
      </c>
      <c r="AB99" s="1815">
        <v>13.929567164179099</v>
      </c>
      <c r="AC99" s="1816">
        <v>13.825523415977999</v>
      </c>
      <c r="AD99" s="1817">
        <v>14.331085106383</v>
      </c>
      <c r="AE99" s="1818">
        <v>14.003493449781701</v>
      </c>
      <c r="AF99" s="1819">
        <v>13.448803418803401</v>
      </c>
      <c r="AG99" s="1820">
        <v>13.5943485915493</v>
      </c>
      <c r="AH99" s="318">
        <f t="shared" ref="AH99:AL99" si="534">AG99</f>
        <v>13.5943485915493</v>
      </c>
      <c r="AI99" s="318">
        <f t="shared" si="534"/>
        <v>13.5943485915493</v>
      </c>
      <c r="AJ99" s="318">
        <f t="shared" si="534"/>
        <v>13.5943485915493</v>
      </c>
      <c r="AK99" s="318">
        <f t="shared" si="534"/>
        <v>13.5943485915493</v>
      </c>
      <c r="AL99" s="319">
        <f t="shared" si="534"/>
        <v>13.5943485915493</v>
      </c>
      <c r="AM99" s="317">
        <f>AVERAGE(AA99:AL99)*1</f>
        <v>13.770094871949617</v>
      </c>
      <c r="AN99" s="318">
        <f t="shared" ref="AN99:AX104" si="535">AM99</f>
        <v>13.770094871949617</v>
      </c>
      <c r="AO99" s="318">
        <f t="shared" si="535"/>
        <v>13.770094871949617</v>
      </c>
      <c r="AP99" s="318">
        <f t="shared" si="535"/>
        <v>13.770094871949617</v>
      </c>
      <c r="AQ99" s="318">
        <f t="shared" si="535"/>
        <v>13.770094871949617</v>
      </c>
      <c r="AR99" s="318">
        <f t="shared" si="535"/>
        <v>13.770094871949617</v>
      </c>
      <c r="AS99" s="318">
        <f t="shared" si="535"/>
        <v>13.770094871949617</v>
      </c>
      <c r="AT99" s="318">
        <f t="shared" si="535"/>
        <v>13.770094871949617</v>
      </c>
      <c r="AU99" s="318">
        <f t="shared" si="535"/>
        <v>13.770094871949617</v>
      </c>
      <c r="AV99" s="318">
        <f t="shared" si="535"/>
        <v>13.770094871949617</v>
      </c>
      <c r="AW99" s="318">
        <f t="shared" si="535"/>
        <v>13.770094871949617</v>
      </c>
      <c r="AX99" s="319">
        <f t="shared" si="535"/>
        <v>13.770094871949617</v>
      </c>
      <c r="AY99" s="317">
        <f>AVERAGE(AM99:AX99)*1.05</f>
        <v>14.458599615547104</v>
      </c>
      <c r="AZ99" s="318">
        <f t="shared" ref="AZ99:BJ99" si="536">AY99</f>
        <v>14.458599615547104</v>
      </c>
      <c r="BA99" s="318">
        <f t="shared" si="536"/>
        <v>14.458599615547104</v>
      </c>
      <c r="BB99" s="318">
        <f t="shared" si="536"/>
        <v>14.458599615547104</v>
      </c>
      <c r="BC99" s="318">
        <f t="shared" si="536"/>
        <v>14.458599615547104</v>
      </c>
      <c r="BD99" s="318">
        <f t="shared" si="536"/>
        <v>14.458599615547104</v>
      </c>
      <c r="BE99" s="318">
        <f t="shared" si="536"/>
        <v>14.458599615547104</v>
      </c>
      <c r="BF99" s="318">
        <f t="shared" si="536"/>
        <v>14.458599615547104</v>
      </c>
      <c r="BG99" s="318">
        <f t="shared" si="536"/>
        <v>14.458599615547104</v>
      </c>
      <c r="BH99" s="318">
        <f t="shared" si="536"/>
        <v>14.458599615547104</v>
      </c>
      <c r="BI99" s="318">
        <f t="shared" si="536"/>
        <v>14.458599615547104</v>
      </c>
      <c r="BJ99" s="319">
        <f t="shared" si="536"/>
        <v>14.458599615547104</v>
      </c>
      <c r="BK99" s="317">
        <f t="shared" ref="BK99:BK104" si="537">AVERAGE(AY99:BJ99)*1.06</f>
        <v>15.326115592479933</v>
      </c>
      <c r="BL99" s="318">
        <f t="shared" ref="BL99:BV99" si="538">BK99</f>
        <v>15.326115592479933</v>
      </c>
      <c r="BM99" s="318">
        <f t="shared" si="538"/>
        <v>15.326115592479933</v>
      </c>
      <c r="BN99" s="318">
        <f t="shared" si="538"/>
        <v>15.326115592479933</v>
      </c>
      <c r="BO99" s="318">
        <f t="shared" si="538"/>
        <v>15.326115592479933</v>
      </c>
      <c r="BP99" s="318">
        <f t="shared" si="538"/>
        <v>15.326115592479933</v>
      </c>
      <c r="BQ99" s="318">
        <f t="shared" si="538"/>
        <v>15.326115592479933</v>
      </c>
      <c r="BR99" s="318">
        <f t="shared" si="538"/>
        <v>15.326115592479933</v>
      </c>
      <c r="BS99" s="318">
        <f t="shared" si="538"/>
        <v>15.326115592479933</v>
      </c>
      <c r="BT99" s="318">
        <f t="shared" si="538"/>
        <v>15.326115592479933</v>
      </c>
      <c r="BU99" s="318">
        <f t="shared" si="538"/>
        <v>15.326115592479933</v>
      </c>
      <c r="BV99" s="319">
        <f t="shared" si="538"/>
        <v>15.326115592479933</v>
      </c>
      <c r="BW99" s="317">
        <f t="shared" ref="BW99:BW104" si="539">AVERAGE(BK99:BV99)*1.08</f>
        <v>16.552204839878332</v>
      </c>
      <c r="BX99" s="318">
        <f t="shared" ref="BX99:CH99" si="540">BW99</f>
        <v>16.552204839878332</v>
      </c>
      <c r="BY99" s="318">
        <f t="shared" si="540"/>
        <v>16.552204839878332</v>
      </c>
      <c r="BZ99" s="318">
        <f t="shared" si="540"/>
        <v>16.552204839878332</v>
      </c>
      <c r="CA99" s="318">
        <f t="shared" si="540"/>
        <v>16.552204839878332</v>
      </c>
      <c r="CB99" s="318">
        <f t="shared" si="540"/>
        <v>16.552204839878332</v>
      </c>
      <c r="CC99" s="318">
        <f t="shared" si="540"/>
        <v>16.552204839878332</v>
      </c>
      <c r="CD99" s="318">
        <f t="shared" si="540"/>
        <v>16.552204839878332</v>
      </c>
      <c r="CE99" s="318">
        <f t="shared" si="540"/>
        <v>16.552204839878332</v>
      </c>
      <c r="CF99" s="318">
        <f t="shared" si="540"/>
        <v>16.552204839878332</v>
      </c>
      <c r="CG99" s="318">
        <f t="shared" si="540"/>
        <v>16.552204839878332</v>
      </c>
      <c r="CH99" s="319">
        <f t="shared" si="540"/>
        <v>16.552204839878332</v>
      </c>
      <c r="CI99" s="317">
        <f t="shared" ref="CI99:CI104" si="541">AVERAGE(BW99:CH99)*1.09</f>
        <v>18.041903275467384</v>
      </c>
      <c r="CJ99" s="318">
        <f t="shared" ref="CJ99:CT99" si="542">CI99</f>
        <v>18.041903275467384</v>
      </c>
      <c r="CK99" s="318">
        <f t="shared" si="542"/>
        <v>18.041903275467384</v>
      </c>
      <c r="CL99" s="318">
        <f t="shared" si="542"/>
        <v>18.041903275467384</v>
      </c>
      <c r="CM99" s="318">
        <f t="shared" si="542"/>
        <v>18.041903275467384</v>
      </c>
      <c r="CN99" s="318">
        <f t="shared" si="542"/>
        <v>18.041903275467384</v>
      </c>
      <c r="CO99" s="318">
        <f t="shared" si="542"/>
        <v>18.041903275467384</v>
      </c>
      <c r="CP99" s="318">
        <f t="shared" si="542"/>
        <v>18.041903275467384</v>
      </c>
      <c r="CQ99" s="318">
        <f t="shared" si="542"/>
        <v>18.041903275467384</v>
      </c>
      <c r="CR99" s="318">
        <f t="shared" si="542"/>
        <v>18.041903275467384</v>
      </c>
      <c r="CS99" s="318">
        <f t="shared" si="542"/>
        <v>18.041903275467384</v>
      </c>
      <c r="CT99" s="319">
        <f t="shared" si="542"/>
        <v>18.041903275467384</v>
      </c>
    </row>
    <row r="100" spans="1:98" s="13" customFormat="1" x14ac:dyDescent="0.25">
      <c r="A100" s="13" t="s">
        <v>193</v>
      </c>
      <c r="B100" s="13" t="s">
        <v>6</v>
      </c>
      <c r="C100" s="13">
        <f t="shared" ref="C100:N100" si="543">IFERROR(C24/C76,"")</f>
        <v>13.443238805970148</v>
      </c>
      <c r="D100" s="13">
        <f t="shared" si="543"/>
        <v>12.978</v>
      </c>
      <c r="E100" s="13">
        <f t="shared" si="543"/>
        <v>14.086987500000001</v>
      </c>
      <c r="F100" s="13">
        <f t="shared" si="543"/>
        <v>13.371373493975904</v>
      </c>
      <c r="G100" s="13">
        <f t="shared" si="543"/>
        <v>13.507051063829788</v>
      </c>
      <c r="H100" s="13">
        <f t="shared" si="543"/>
        <v>15.468089108910892</v>
      </c>
      <c r="I100" s="13">
        <f t="shared" si="543"/>
        <v>14.562409090909091</v>
      </c>
      <c r="J100" s="13">
        <f t="shared" si="543"/>
        <v>13.340843137254902</v>
      </c>
      <c r="K100" s="13">
        <f t="shared" si="543"/>
        <v>13.446340425531913</v>
      </c>
      <c r="L100" s="13">
        <f t="shared" si="543"/>
        <v>14.598518134715027</v>
      </c>
      <c r="M100" s="13">
        <f t="shared" si="543"/>
        <v>12.332295454545456</v>
      </c>
      <c r="N100" s="100">
        <f t="shared" si="543"/>
        <v>14.40502793296095</v>
      </c>
      <c r="O100" s="811">
        <v>12.6821780821918</v>
      </c>
      <c r="P100" s="812">
        <v>12.4004426229508</v>
      </c>
      <c r="Q100" s="813">
        <v>12.884282051282099</v>
      </c>
      <c r="R100" s="814">
        <v>14.84295</v>
      </c>
      <c r="S100" s="815">
        <v>11.007173076923101</v>
      </c>
      <c r="T100" s="816">
        <v>14.1370199335548</v>
      </c>
      <c r="U100" s="817">
        <v>12.947330827067701</v>
      </c>
      <c r="V100" s="818">
        <v>11.4765247933884</v>
      </c>
      <c r="W100" s="819">
        <v>13.722053921568699</v>
      </c>
      <c r="X100" s="820">
        <v>14.185758812615999</v>
      </c>
      <c r="Y100" s="821">
        <v>13.054851063829799</v>
      </c>
      <c r="Z100" s="822">
        <v>14.0679508700103</v>
      </c>
      <c r="AA100" s="1821">
        <v>12.063328042328042</v>
      </c>
      <c r="AB100" s="1822">
        <v>13.648775862069</v>
      </c>
      <c r="AC100" s="1823">
        <v>13.3702491103203</v>
      </c>
      <c r="AD100" s="1824">
        <v>13.084897260273999</v>
      </c>
      <c r="AE100" s="1825">
        <v>13.0430150753769</v>
      </c>
      <c r="AF100" s="1826">
        <v>13.7234951456311</v>
      </c>
      <c r="AG100" s="1827">
        <v>14.1602192982456</v>
      </c>
      <c r="AH100" s="318">
        <f t="shared" ref="AH100:AL104" si="544">AG100</f>
        <v>14.1602192982456</v>
      </c>
      <c r="AI100" s="318">
        <f t="shared" si="544"/>
        <v>14.1602192982456</v>
      </c>
      <c r="AJ100" s="318">
        <f t="shared" si="544"/>
        <v>14.1602192982456</v>
      </c>
      <c r="AK100" s="318">
        <f t="shared" si="544"/>
        <v>14.1602192982456</v>
      </c>
      <c r="AL100" s="319">
        <f t="shared" si="544"/>
        <v>14.1602192982456</v>
      </c>
      <c r="AM100" s="317">
        <f>AVERAGE(AA100:AL100)*1</f>
        <v>13.657923023789415</v>
      </c>
      <c r="AN100" s="318">
        <f t="shared" si="535"/>
        <v>13.657923023789415</v>
      </c>
      <c r="AO100" s="318">
        <f t="shared" si="535"/>
        <v>13.657923023789415</v>
      </c>
      <c r="AP100" s="318">
        <f t="shared" si="535"/>
        <v>13.657923023789415</v>
      </c>
      <c r="AQ100" s="318">
        <f t="shared" si="535"/>
        <v>13.657923023789415</v>
      </c>
      <c r="AR100" s="318">
        <f t="shared" si="535"/>
        <v>13.657923023789415</v>
      </c>
      <c r="AS100" s="318">
        <f t="shared" si="535"/>
        <v>13.657923023789415</v>
      </c>
      <c r="AT100" s="318">
        <f t="shared" si="535"/>
        <v>13.657923023789415</v>
      </c>
      <c r="AU100" s="318">
        <f t="shared" si="535"/>
        <v>13.657923023789415</v>
      </c>
      <c r="AV100" s="318">
        <f t="shared" si="535"/>
        <v>13.657923023789415</v>
      </c>
      <c r="AW100" s="318">
        <f t="shared" si="535"/>
        <v>13.657923023789415</v>
      </c>
      <c r="AX100" s="319">
        <f t="shared" si="535"/>
        <v>13.657923023789415</v>
      </c>
      <c r="AY100" s="317">
        <f t="shared" ref="AY100:AY104" si="545">AVERAGE(AM100:AX100)*1.05</f>
        <v>14.340819174978881</v>
      </c>
      <c r="AZ100" s="318">
        <f t="shared" ref="AZ100:BJ100" si="546">AY100</f>
        <v>14.340819174978881</v>
      </c>
      <c r="BA100" s="318">
        <f t="shared" si="546"/>
        <v>14.340819174978881</v>
      </c>
      <c r="BB100" s="318">
        <f t="shared" si="546"/>
        <v>14.340819174978881</v>
      </c>
      <c r="BC100" s="318">
        <f t="shared" si="546"/>
        <v>14.340819174978881</v>
      </c>
      <c r="BD100" s="318">
        <f t="shared" si="546"/>
        <v>14.340819174978881</v>
      </c>
      <c r="BE100" s="318">
        <f t="shared" si="546"/>
        <v>14.340819174978881</v>
      </c>
      <c r="BF100" s="318">
        <f t="shared" si="546"/>
        <v>14.340819174978881</v>
      </c>
      <c r="BG100" s="318">
        <f t="shared" si="546"/>
        <v>14.340819174978881</v>
      </c>
      <c r="BH100" s="318">
        <f t="shared" si="546"/>
        <v>14.340819174978881</v>
      </c>
      <c r="BI100" s="318">
        <f t="shared" si="546"/>
        <v>14.340819174978881</v>
      </c>
      <c r="BJ100" s="319">
        <f t="shared" si="546"/>
        <v>14.340819174978881</v>
      </c>
      <c r="BK100" s="317">
        <f t="shared" si="537"/>
        <v>15.201268325477617</v>
      </c>
      <c r="BL100" s="318">
        <f t="shared" ref="BL100:BV100" si="547">BK100</f>
        <v>15.201268325477617</v>
      </c>
      <c r="BM100" s="318">
        <f t="shared" si="547"/>
        <v>15.201268325477617</v>
      </c>
      <c r="BN100" s="318">
        <f t="shared" si="547"/>
        <v>15.201268325477617</v>
      </c>
      <c r="BO100" s="318">
        <f t="shared" si="547"/>
        <v>15.201268325477617</v>
      </c>
      <c r="BP100" s="318">
        <f t="shared" si="547"/>
        <v>15.201268325477617</v>
      </c>
      <c r="BQ100" s="318">
        <f t="shared" si="547"/>
        <v>15.201268325477617</v>
      </c>
      <c r="BR100" s="318">
        <f t="shared" si="547"/>
        <v>15.201268325477617</v>
      </c>
      <c r="BS100" s="318">
        <f t="shared" si="547"/>
        <v>15.201268325477617</v>
      </c>
      <c r="BT100" s="318">
        <f t="shared" si="547"/>
        <v>15.201268325477617</v>
      </c>
      <c r="BU100" s="318">
        <f t="shared" si="547"/>
        <v>15.201268325477617</v>
      </c>
      <c r="BV100" s="319">
        <f t="shared" si="547"/>
        <v>15.201268325477617</v>
      </c>
      <c r="BW100" s="317">
        <f t="shared" si="539"/>
        <v>16.417369791515828</v>
      </c>
      <c r="BX100" s="318">
        <f t="shared" ref="BX100:CH100" si="548">BW100</f>
        <v>16.417369791515828</v>
      </c>
      <c r="BY100" s="318">
        <f t="shared" si="548"/>
        <v>16.417369791515828</v>
      </c>
      <c r="BZ100" s="318">
        <f t="shared" si="548"/>
        <v>16.417369791515828</v>
      </c>
      <c r="CA100" s="318">
        <f t="shared" si="548"/>
        <v>16.417369791515828</v>
      </c>
      <c r="CB100" s="318">
        <f t="shared" si="548"/>
        <v>16.417369791515828</v>
      </c>
      <c r="CC100" s="318">
        <f t="shared" si="548"/>
        <v>16.417369791515828</v>
      </c>
      <c r="CD100" s="318">
        <f t="shared" si="548"/>
        <v>16.417369791515828</v>
      </c>
      <c r="CE100" s="318">
        <f t="shared" si="548"/>
        <v>16.417369791515828</v>
      </c>
      <c r="CF100" s="318">
        <f t="shared" si="548"/>
        <v>16.417369791515828</v>
      </c>
      <c r="CG100" s="318">
        <f t="shared" si="548"/>
        <v>16.417369791515828</v>
      </c>
      <c r="CH100" s="319">
        <f t="shared" si="548"/>
        <v>16.417369791515828</v>
      </c>
      <c r="CI100" s="317">
        <f t="shared" si="541"/>
        <v>17.894933072752252</v>
      </c>
      <c r="CJ100" s="318">
        <f t="shared" ref="CJ100:CT100" si="549">CI100</f>
        <v>17.894933072752252</v>
      </c>
      <c r="CK100" s="318">
        <f t="shared" si="549"/>
        <v>17.894933072752252</v>
      </c>
      <c r="CL100" s="318">
        <f t="shared" si="549"/>
        <v>17.894933072752252</v>
      </c>
      <c r="CM100" s="318">
        <f t="shared" si="549"/>
        <v>17.894933072752252</v>
      </c>
      <c r="CN100" s="318">
        <f t="shared" si="549"/>
        <v>17.894933072752252</v>
      </c>
      <c r="CO100" s="318">
        <f t="shared" si="549"/>
        <v>17.894933072752252</v>
      </c>
      <c r="CP100" s="318">
        <f t="shared" si="549"/>
        <v>17.894933072752252</v>
      </c>
      <c r="CQ100" s="318">
        <f t="shared" si="549"/>
        <v>17.894933072752252</v>
      </c>
      <c r="CR100" s="318">
        <f t="shared" si="549"/>
        <v>17.894933072752252</v>
      </c>
      <c r="CS100" s="318">
        <f t="shared" si="549"/>
        <v>17.894933072752252</v>
      </c>
      <c r="CT100" s="319">
        <f t="shared" si="549"/>
        <v>17.894933072752252</v>
      </c>
    </row>
    <row r="101" spans="1:98" s="13" customFormat="1" x14ac:dyDescent="0.25">
      <c r="A101" s="13" t="s">
        <v>194</v>
      </c>
      <c r="B101" s="13" t="s">
        <v>7</v>
      </c>
      <c r="C101" s="13">
        <f t="shared" ref="C101:N101" si="550">IFERROR(C25/C77,"")</f>
        <v>14.0415375</v>
      </c>
      <c r="D101" s="13">
        <f t="shared" si="550"/>
        <v>13.919492307692309</v>
      </c>
      <c r="E101" s="13">
        <f t="shared" si="550"/>
        <v>13.928612068965517</v>
      </c>
      <c r="F101" s="13">
        <f t="shared" si="550"/>
        <v>13.356906666666667</v>
      </c>
      <c r="G101" s="13">
        <f t="shared" si="550"/>
        <v>12.324620253164557</v>
      </c>
      <c r="H101" s="13">
        <f t="shared" si="550"/>
        <v>13.983312101910828</v>
      </c>
      <c r="I101" s="13">
        <f t="shared" si="550"/>
        <v>13.493135802469135</v>
      </c>
      <c r="J101" s="13">
        <f t="shared" si="550"/>
        <v>12.78872340425532</v>
      </c>
      <c r="K101" s="13">
        <f t="shared" si="550"/>
        <v>13.802342857142857</v>
      </c>
      <c r="L101" s="13">
        <f t="shared" si="550"/>
        <v>14.327853107344634</v>
      </c>
      <c r="M101" s="13">
        <f t="shared" si="550"/>
        <v>13.960453376205788</v>
      </c>
      <c r="N101" s="100">
        <f t="shared" si="550"/>
        <v>15.715616766467067</v>
      </c>
      <c r="O101" s="823">
        <v>11.609454545454501</v>
      </c>
      <c r="P101" s="824">
        <v>12.460513333333299</v>
      </c>
      <c r="Q101" s="825">
        <v>15.9324712643678</v>
      </c>
      <c r="R101" s="826">
        <v>16.215705128205101</v>
      </c>
      <c r="S101" s="827">
        <v>13.5933255813953</v>
      </c>
      <c r="T101" s="828">
        <v>13.730288209607</v>
      </c>
      <c r="U101" s="829">
        <v>15.101141242937899</v>
      </c>
      <c r="V101" s="830">
        <v>11.5962153846154</v>
      </c>
      <c r="W101" s="831">
        <v>13.4550199161426</v>
      </c>
      <c r="X101" s="832">
        <v>13.6999067164179</v>
      </c>
      <c r="Y101" s="833">
        <v>13.496574829931999</v>
      </c>
      <c r="Z101" s="834">
        <v>13.665561767358</v>
      </c>
      <c r="AA101" s="1828">
        <v>13.190883089770354</v>
      </c>
      <c r="AB101" s="1829">
        <v>13.008937649880099</v>
      </c>
      <c r="AC101" s="1830">
        <v>13.217147239263801</v>
      </c>
      <c r="AD101" s="1831">
        <v>13.5339512195122</v>
      </c>
      <c r="AE101" s="1832">
        <v>13.6423008849558</v>
      </c>
      <c r="AF101" s="1833">
        <v>13.526584766584801</v>
      </c>
      <c r="AG101" s="1834">
        <v>15.391105651105701</v>
      </c>
      <c r="AH101" s="318">
        <f t="shared" si="544"/>
        <v>15.391105651105701</v>
      </c>
      <c r="AI101" s="318">
        <f t="shared" si="544"/>
        <v>15.391105651105701</v>
      </c>
      <c r="AJ101" s="318">
        <f t="shared" si="544"/>
        <v>15.391105651105701</v>
      </c>
      <c r="AK101" s="318">
        <f t="shared" si="544"/>
        <v>15.391105651105701</v>
      </c>
      <c r="AL101" s="319">
        <f t="shared" si="544"/>
        <v>15.391105651105701</v>
      </c>
      <c r="AM101" s="317">
        <f>AVERAGE(AA101:AL101)*1</f>
        <v>14.372203229716774</v>
      </c>
      <c r="AN101" s="318">
        <f t="shared" si="535"/>
        <v>14.372203229716774</v>
      </c>
      <c r="AO101" s="318">
        <f t="shared" si="535"/>
        <v>14.372203229716774</v>
      </c>
      <c r="AP101" s="318">
        <f t="shared" si="535"/>
        <v>14.372203229716774</v>
      </c>
      <c r="AQ101" s="318">
        <f t="shared" si="535"/>
        <v>14.372203229716774</v>
      </c>
      <c r="AR101" s="318">
        <f t="shared" si="535"/>
        <v>14.372203229716774</v>
      </c>
      <c r="AS101" s="318">
        <f t="shared" si="535"/>
        <v>14.372203229716774</v>
      </c>
      <c r="AT101" s="318">
        <f t="shared" si="535"/>
        <v>14.372203229716774</v>
      </c>
      <c r="AU101" s="318">
        <f t="shared" si="535"/>
        <v>14.372203229716774</v>
      </c>
      <c r="AV101" s="318">
        <f t="shared" si="535"/>
        <v>14.372203229716774</v>
      </c>
      <c r="AW101" s="318">
        <f t="shared" si="535"/>
        <v>14.372203229716774</v>
      </c>
      <c r="AX101" s="319">
        <f t="shared" si="535"/>
        <v>14.372203229716774</v>
      </c>
      <c r="AY101" s="317">
        <f t="shared" si="545"/>
        <v>15.090813391202614</v>
      </c>
      <c r="AZ101" s="318">
        <f t="shared" ref="AZ101:BJ101" si="551">AY101</f>
        <v>15.090813391202614</v>
      </c>
      <c r="BA101" s="318">
        <f t="shared" si="551"/>
        <v>15.090813391202614</v>
      </c>
      <c r="BB101" s="318">
        <f t="shared" si="551"/>
        <v>15.090813391202614</v>
      </c>
      <c r="BC101" s="318">
        <f t="shared" si="551"/>
        <v>15.090813391202614</v>
      </c>
      <c r="BD101" s="318">
        <f t="shared" si="551"/>
        <v>15.090813391202614</v>
      </c>
      <c r="BE101" s="318">
        <f t="shared" si="551"/>
        <v>15.090813391202614</v>
      </c>
      <c r="BF101" s="318">
        <f t="shared" si="551"/>
        <v>15.090813391202614</v>
      </c>
      <c r="BG101" s="318">
        <f t="shared" si="551"/>
        <v>15.090813391202614</v>
      </c>
      <c r="BH101" s="318">
        <f t="shared" si="551"/>
        <v>15.090813391202614</v>
      </c>
      <c r="BI101" s="318">
        <f t="shared" si="551"/>
        <v>15.090813391202614</v>
      </c>
      <c r="BJ101" s="319">
        <f t="shared" si="551"/>
        <v>15.090813391202614</v>
      </c>
      <c r="BK101" s="317">
        <f t="shared" si="537"/>
        <v>15.996262194674769</v>
      </c>
      <c r="BL101" s="318">
        <f t="shared" ref="BL101:BV101" si="552">BK101</f>
        <v>15.996262194674769</v>
      </c>
      <c r="BM101" s="318">
        <f t="shared" si="552"/>
        <v>15.996262194674769</v>
      </c>
      <c r="BN101" s="318">
        <f t="shared" si="552"/>
        <v>15.996262194674769</v>
      </c>
      <c r="BO101" s="318">
        <f t="shared" si="552"/>
        <v>15.996262194674769</v>
      </c>
      <c r="BP101" s="318">
        <f t="shared" si="552"/>
        <v>15.996262194674769</v>
      </c>
      <c r="BQ101" s="318">
        <f t="shared" si="552"/>
        <v>15.996262194674769</v>
      </c>
      <c r="BR101" s="318">
        <f t="shared" si="552"/>
        <v>15.996262194674769</v>
      </c>
      <c r="BS101" s="318">
        <f t="shared" si="552"/>
        <v>15.996262194674769</v>
      </c>
      <c r="BT101" s="318">
        <f t="shared" si="552"/>
        <v>15.996262194674769</v>
      </c>
      <c r="BU101" s="318">
        <f t="shared" si="552"/>
        <v>15.996262194674769</v>
      </c>
      <c r="BV101" s="319">
        <f t="shared" si="552"/>
        <v>15.996262194674769</v>
      </c>
      <c r="BW101" s="317">
        <f t="shared" si="539"/>
        <v>17.275963170248748</v>
      </c>
      <c r="BX101" s="318">
        <f t="shared" ref="BX101:CH101" si="553">BW101</f>
        <v>17.275963170248748</v>
      </c>
      <c r="BY101" s="318">
        <f t="shared" si="553"/>
        <v>17.275963170248748</v>
      </c>
      <c r="BZ101" s="318">
        <f t="shared" si="553"/>
        <v>17.275963170248748</v>
      </c>
      <c r="CA101" s="318">
        <f t="shared" si="553"/>
        <v>17.275963170248748</v>
      </c>
      <c r="CB101" s="318">
        <f t="shared" si="553"/>
        <v>17.275963170248748</v>
      </c>
      <c r="CC101" s="318">
        <f t="shared" si="553"/>
        <v>17.275963170248748</v>
      </c>
      <c r="CD101" s="318">
        <f t="shared" si="553"/>
        <v>17.275963170248748</v>
      </c>
      <c r="CE101" s="318">
        <f t="shared" si="553"/>
        <v>17.275963170248748</v>
      </c>
      <c r="CF101" s="318">
        <f t="shared" si="553"/>
        <v>17.275963170248748</v>
      </c>
      <c r="CG101" s="318">
        <f t="shared" si="553"/>
        <v>17.275963170248748</v>
      </c>
      <c r="CH101" s="319">
        <f t="shared" si="553"/>
        <v>17.275963170248748</v>
      </c>
      <c r="CI101" s="317">
        <f t="shared" si="541"/>
        <v>18.83079985557114</v>
      </c>
      <c r="CJ101" s="318">
        <f t="shared" ref="CJ101:CT101" si="554">CI101</f>
        <v>18.83079985557114</v>
      </c>
      <c r="CK101" s="318">
        <f t="shared" si="554"/>
        <v>18.83079985557114</v>
      </c>
      <c r="CL101" s="318">
        <f t="shared" si="554"/>
        <v>18.83079985557114</v>
      </c>
      <c r="CM101" s="318">
        <f t="shared" si="554"/>
        <v>18.83079985557114</v>
      </c>
      <c r="CN101" s="318">
        <f t="shared" si="554"/>
        <v>18.83079985557114</v>
      </c>
      <c r="CO101" s="318">
        <f t="shared" si="554"/>
        <v>18.83079985557114</v>
      </c>
      <c r="CP101" s="318">
        <f t="shared" si="554"/>
        <v>18.83079985557114</v>
      </c>
      <c r="CQ101" s="318">
        <f t="shared" si="554"/>
        <v>18.83079985557114</v>
      </c>
      <c r="CR101" s="318">
        <f t="shared" si="554"/>
        <v>18.83079985557114</v>
      </c>
      <c r="CS101" s="318">
        <f t="shared" si="554"/>
        <v>18.83079985557114</v>
      </c>
      <c r="CT101" s="319">
        <f t="shared" si="554"/>
        <v>18.83079985557114</v>
      </c>
    </row>
    <row r="102" spans="1:98" s="13" customFormat="1" x14ac:dyDescent="0.25">
      <c r="A102" s="13" t="s">
        <v>195</v>
      </c>
      <c r="B102" s="13" t="s">
        <v>8</v>
      </c>
      <c r="C102" s="13">
        <f t="shared" ref="C102:N102" si="555">IFERROR(C26/C78,"")</f>
        <v>14.326594594594592</v>
      </c>
      <c r="D102" s="13">
        <f t="shared" si="555"/>
        <v>13.277911764705882</v>
      </c>
      <c r="E102" s="13">
        <f t="shared" si="555"/>
        <v>12.615961038961039</v>
      </c>
      <c r="F102" s="13">
        <f t="shared" si="555"/>
        <v>23.001364077669901</v>
      </c>
      <c r="G102" s="13">
        <f t="shared" si="555"/>
        <v>12.360366071428572</v>
      </c>
      <c r="H102" s="13">
        <f t="shared" si="555"/>
        <v>13.583870588235293</v>
      </c>
      <c r="I102" s="13">
        <f t="shared" si="555"/>
        <v>17.750412499999999</v>
      </c>
      <c r="J102" s="13">
        <f t="shared" si="555"/>
        <v>13.863290322580646</v>
      </c>
      <c r="K102" s="13">
        <f t="shared" si="555"/>
        <v>14.494885416666667</v>
      </c>
      <c r="L102" s="13">
        <f t="shared" si="555"/>
        <v>13.429901408450704</v>
      </c>
      <c r="M102" s="13">
        <f t="shared" si="555"/>
        <v>14.589820388349516</v>
      </c>
      <c r="N102" s="100">
        <f t="shared" si="555"/>
        <v>16.079436619718312</v>
      </c>
      <c r="O102" s="835">
        <v>13.1766633663366</v>
      </c>
      <c r="P102" s="836">
        <v>12.2363571428571</v>
      </c>
      <c r="Q102" s="837">
        <v>13.167722891566299</v>
      </c>
      <c r="R102" s="838">
        <v>11.816342857142899</v>
      </c>
      <c r="S102" s="839">
        <v>13.432971428571401</v>
      </c>
      <c r="T102" s="840">
        <v>13.4030112359551</v>
      </c>
      <c r="U102" s="841">
        <v>15.6501571428571</v>
      </c>
      <c r="V102" s="842">
        <v>14.438734693877599</v>
      </c>
      <c r="W102" s="843">
        <v>14.3956204620462</v>
      </c>
      <c r="X102" s="844">
        <v>16.863966101694899</v>
      </c>
      <c r="Y102" s="845">
        <v>13.090885</v>
      </c>
      <c r="Z102" s="846">
        <v>16.220231884057998</v>
      </c>
      <c r="AA102" s="1835">
        <v>13.818108433734938</v>
      </c>
      <c r="AB102" s="1836">
        <v>12.7752647058824</v>
      </c>
      <c r="AC102" s="1837">
        <v>13.8036879432624</v>
      </c>
      <c r="AD102" s="1838">
        <v>14.128</v>
      </c>
      <c r="AE102" s="1839">
        <v>16.579000000000001</v>
      </c>
      <c r="AF102" s="1840">
        <v>14.8786868686869</v>
      </c>
      <c r="AG102" s="1841">
        <v>14.430593220339</v>
      </c>
      <c r="AH102" s="318">
        <f t="shared" si="544"/>
        <v>14.430593220339</v>
      </c>
      <c r="AI102" s="318">
        <f t="shared" si="544"/>
        <v>14.430593220339</v>
      </c>
      <c r="AJ102" s="318">
        <f t="shared" si="544"/>
        <v>14.430593220339</v>
      </c>
      <c r="AK102" s="318">
        <f t="shared" si="544"/>
        <v>14.430593220339</v>
      </c>
      <c r="AL102" s="319">
        <f t="shared" si="544"/>
        <v>14.430593220339</v>
      </c>
      <c r="AM102" s="317">
        <f t="shared" ref="AM102:AM104" si="556">AVERAGE(AA102:AL102)*1.05</f>
        <v>15.099551886440059</v>
      </c>
      <c r="AN102" s="318">
        <f t="shared" si="535"/>
        <v>15.099551886440059</v>
      </c>
      <c r="AO102" s="318">
        <f t="shared" si="535"/>
        <v>15.099551886440059</v>
      </c>
      <c r="AP102" s="318">
        <f t="shared" si="535"/>
        <v>15.099551886440059</v>
      </c>
      <c r="AQ102" s="318">
        <f t="shared" si="535"/>
        <v>15.099551886440059</v>
      </c>
      <c r="AR102" s="318">
        <f t="shared" si="535"/>
        <v>15.099551886440059</v>
      </c>
      <c r="AS102" s="318">
        <f t="shared" si="535"/>
        <v>15.099551886440059</v>
      </c>
      <c r="AT102" s="318">
        <f t="shared" si="535"/>
        <v>15.099551886440059</v>
      </c>
      <c r="AU102" s="318">
        <f t="shared" si="535"/>
        <v>15.099551886440059</v>
      </c>
      <c r="AV102" s="318">
        <f t="shared" si="535"/>
        <v>15.099551886440059</v>
      </c>
      <c r="AW102" s="318">
        <f t="shared" si="535"/>
        <v>15.099551886440059</v>
      </c>
      <c r="AX102" s="319">
        <f t="shared" si="535"/>
        <v>15.099551886440059</v>
      </c>
      <c r="AY102" s="317">
        <f t="shared" si="545"/>
        <v>15.854529480762059</v>
      </c>
      <c r="AZ102" s="318">
        <f t="shared" ref="AZ102:BJ102" si="557">AY102</f>
        <v>15.854529480762059</v>
      </c>
      <c r="BA102" s="318">
        <f t="shared" si="557"/>
        <v>15.854529480762059</v>
      </c>
      <c r="BB102" s="318">
        <f t="shared" si="557"/>
        <v>15.854529480762059</v>
      </c>
      <c r="BC102" s="318">
        <f t="shared" si="557"/>
        <v>15.854529480762059</v>
      </c>
      <c r="BD102" s="318">
        <f t="shared" si="557"/>
        <v>15.854529480762059</v>
      </c>
      <c r="BE102" s="318">
        <f t="shared" si="557"/>
        <v>15.854529480762059</v>
      </c>
      <c r="BF102" s="318">
        <f t="shared" si="557"/>
        <v>15.854529480762059</v>
      </c>
      <c r="BG102" s="318">
        <f t="shared" si="557"/>
        <v>15.854529480762059</v>
      </c>
      <c r="BH102" s="318">
        <f t="shared" si="557"/>
        <v>15.854529480762059</v>
      </c>
      <c r="BI102" s="318">
        <f t="shared" si="557"/>
        <v>15.854529480762059</v>
      </c>
      <c r="BJ102" s="319">
        <f t="shared" si="557"/>
        <v>15.854529480762059</v>
      </c>
      <c r="BK102" s="317">
        <f t="shared" si="537"/>
        <v>16.805801249607786</v>
      </c>
      <c r="BL102" s="318">
        <f t="shared" ref="BL102:BV102" si="558">BK102</f>
        <v>16.805801249607786</v>
      </c>
      <c r="BM102" s="318">
        <f t="shared" si="558"/>
        <v>16.805801249607786</v>
      </c>
      <c r="BN102" s="318">
        <f t="shared" si="558"/>
        <v>16.805801249607786</v>
      </c>
      <c r="BO102" s="318">
        <f t="shared" si="558"/>
        <v>16.805801249607786</v>
      </c>
      <c r="BP102" s="318">
        <f t="shared" si="558"/>
        <v>16.805801249607786</v>
      </c>
      <c r="BQ102" s="318">
        <f t="shared" si="558"/>
        <v>16.805801249607786</v>
      </c>
      <c r="BR102" s="318">
        <f t="shared" si="558"/>
        <v>16.805801249607786</v>
      </c>
      <c r="BS102" s="318">
        <f t="shared" si="558"/>
        <v>16.805801249607786</v>
      </c>
      <c r="BT102" s="318">
        <f t="shared" si="558"/>
        <v>16.805801249607786</v>
      </c>
      <c r="BU102" s="318">
        <f t="shared" si="558"/>
        <v>16.805801249607786</v>
      </c>
      <c r="BV102" s="319">
        <f t="shared" si="558"/>
        <v>16.805801249607786</v>
      </c>
      <c r="BW102" s="317">
        <f t="shared" si="539"/>
        <v>18.150265349576411</v>
      </c>
      <c r="BX102" s="318">
        <f t="shared" ref="BX102:CH102" si="559">BW102</f>
        <v>18.150265349576411</v>
      </c>
      <c r="BY102" s="318">
        <f t="shared" si="559"/>
        <v>18.150265349576411</v>
      </c>
      <c r="BZ102" s="318">
        <f t="shared" si="559"/>
        <v>18.150265349576411</v>
      </c>
      <c r="CA102" s="318">
        <f t="shared" si="559"/>
        <v>18.150265349576411</v>
      </c>
      <c r="CB102" s="318">
        <f t="shared" si="559"/>
        <v>18.150265349576411</v>
      </c>
      <c r="CC102" s="318">
        <f t="shared" si="559"/>
        <v>18.150265349576411</v>
      </c>
      <c r="CD102" s="318">
        <f t="shared" si="559"/>
        <v>18.150265349576411</v>
      </c>
      <c r="CE102" s="318">
        <f t="shared" si="559"/>
        <v>18.150265349576411</v>
      </c>
      <c r="CF102" s="318">
        <f t="shared" si="559"/>
        <v>18.150265349576411</v>
      </c>
      <c r="CG102" s="318">
        <f t="shared" si="559"/>
        <v>18.150265349576411</v>
      </c>
      <c r="CH102" s="319">
        <f t="shared" si="559"/>
        <v>18.150265349576411</v>
      </c>
      <c r="CI102" s="317">
        <f t="shared" si="541"/>
        <v>19.783789231038291</v>
      </c>
      <c r="CJ102" s="318">
        <f t="shared" ref="CJ102:CT102" si="560">CI102</f>
        <v>19.783789231038291</v>
      </c>
      <c r="CK102" s="318">
        <f t="shared" si="560"/>
        <v>19.783789231038291</v>
      </c>
      <c r="CL102" s="318">
        <f t="shared" si="560"/>
        <v>19.783789231038291</v>
      </c>
      <c r="CM102" s="318">
        <f t="shared" si="560"/>
        <v>19.783789231038291</v>
      </c>
      <c r="CN102" s="318">
        <f t="shared" si="560"/>
        <v>19.783789231038291</v>
      </c>
      <c r="CO102" s="318">
        <f t="shared" si="560"/>
        <v>19.783789231038291</v>
      </c>
      <c r="CP102" s="318">
        <f t="shared" si="560"/>
        <v>19.783789231038291</v>
      </c>
      <c r="CQ102" s="318">
        <f t="shared" si="560"/>
        <v>19.783789231038291</v>
      </c>
      <c r="CR102" s="318">
        <f t="shared" si="560"/>
        <v>19.783789231038291</v>
      </c>
      <c r="CS102" s="318">
        <f t="shared" si="560"/>
        <v>19.783789231038291</v>
      </c>
      <c r="CT102" s="319">
        <f t="shared" si="560"/>
        <v>19.783789231038291</v>
      </c>
    </row>
    <row r="103" spans="1:98" s="13" customFormat="1" x14ac:dyDescent="0.25">
      <c r="A103" s="13" t="s">
        <v>196</v>
      </c>
      <c r="B103" s="13" t="s">
        <v>1</v>
      </c>
      <c r="C103" s="13">
        <f t="shared" ref="C103:N103" si="561">IFERROR(C27/C79,"")</f>
        <v>17.450212121212122</v>
      </c>
      <c r="D103" s="13">
        <f t="shared" si="561"/>
        <v>21.493322580645163</v>
      </c>
      <c r="E103" s="13">
        <f t="shared" si="561"/>
        <v>14.916863636363637</v>
      </c>
      <c r="F103" s="13">
        <f t="shared" si="561"/>
        <v>25.259331168831167</v>
      </c>
      <c r="G103" s="13">
        <f t="shared" si="561"/>
        <v>13.783142857142858</v>
      </c>
      <c r="H103" s="13">
        <f t="shared" si="561"/>
        <v>14.781901639344262</v>
      </c>
      <c r="I103" s="13">
        <f t="shared" si="561"/>
        <v>18.225328947368421</v>
      </c>
      <c r="J103" s="13">
        <f t="shared" si="561"/>
        <v>14.662344827586208</v>
      </c>
      <c r="K103" s="13">
        <f t="shared" si="561"/>
        <v>13.745799242424242</v>
      </c>
      <c r="L103" s="13">
        <f t="shared" si="561"/>
        <v>15.212297297297297</v>
      </c>
      <c r="M103" s="13">
        <f t="shared" si="561"/>
        <v>15.120005649717514</v>
      </c>
      <c r="N103" s="100">
        <f t="shared" si="561"/>
        <v>17.680094674556212</v>
      </c>
      <c r="O103" s="847">
        <v>12.8526785714286</v>
      </c>
      <c r="P103" s="848">
        <v>15.0465903614458</v>
      </c>
      <c r="Q103" s="849">
        <v>16.188942857142901</v>
      </c>
      <c r="R103" s="850">
        <v>16.416063636363599</v>
      </c>
      <c r="S103" s="851">
        <v>16.652473684210499</v>
      </c>
      <c r="T103" s="852">
        <v>13.8626936170213</v>
      </c>
      <c r="U103" s="853">
        <v>20.470346938775499</v>
      </c>
      <c r="V103" s="854">
        <v>16.6449866666667</v>
      </c>
      <c r="W103" s="855">
        <v>14.62595</v>
      </c>
      <c r="X103" s="856">
        <v>15.4765</v>
      </c>
      <c r="Y103" s="857">
        <v>19.315999999999999</v>
      </c>
      <c r="Z103" s="858">
        <v>24.1601123188406</v>
      </c>
      <c r="AA103" s="1842">
        <v>12.350317073170732</v>
      </c>
      <c r="AB103" s="1843">
        <v>13.227147727272699</v>
      </c>
      <c r="AC103" s="1844">
        <v>14.2864646464646</v>
      </c>
      <c r="AD103" s="1845">
        <v>14.338712121212099</v>
      </c>
      <c r="AE103" s="1846">
        <v>14.6422680412371</v>
      </c>
      <c r="AF103" s="1847">
        <v>13.3316339869281</v>
      </c>
      <c r="AG103" s="1848">
        <v>14.265942028985499</v>
      </c>
      <c r="AH103" s="318">
        <f t="shared" si="544"/>
        <v>14.265942028985499</v>
      </c>
      <c r="AI103" s="318">
        <f t="shared" si="544"/>
        <v>14.265942028985499</v>
      </c>
      <c r="AJ103" s="318">
        <f t="shared" si="544"/>
        <v>14.265942028985499</v>
      </c>
      <c r="AK103" s="318">
        <f t="shared" si="544"/>
        <v>14.265942028985499</v>
      </c>
      <c r="AL103" s="319">
        <f t="shared" si="544"/>
        <v>14.265942028985499</v>
      </c>
      <c r="AM103" s="317">
        <f t="shared" si="556"/>
        <v>14.680067129892356</v>
      </c>
      <c r="AN103" s="318">
        <f t="shared" si="535"/>
        <v>14.680067129892356</v>
      </c>
      <c r="AO103" s="318">
        <f t="shared" si="535"/>
        <v>14.680067129892356</v>
      </c>
      <c r="AP103" s="318">
        <f t="shared" si="535"/>
        <v>14.680067129892356</v>
      </c>
      <c r="AQ103" s="318">
        <f t="shared" si="535"/>
        <v>14.680067129892356</v>
      </c>
      <c r="AR103" s="318">
        <f t="shared" si="535"/>
        <v>14.680067129892356</v>
      </c>
      <c r="AS103" s="318">
        <f t="shared" si="535"/>
        <v>14.680067129892356</v>
      </c>
      <c r="AT103" s="318">
        <f t="shared" si="535"/>
        <v>14.680067129892356</v>
      </c>
      <c r="AU103" s="318">
        <f t="shared" si="535"/>
        <v>14.680067129892356</v>
      </c>
      <c r="AV103" s="318">
        <f t="shared" si="535"/>
        <v>14.680067129892356</v>
      </c>
      <c r="AW103" s="318">
        <f t="shared" si="535"/>
        <v>14.680067129892356</v>
      </c>
      <c r="AX103" s="319">
        <f t="shared" si="535"/>
        <v>14.680067129892356</v>
      </c>
      <c r="AY103" s="317">
        <f t="shared" si="545"/>
        <v>15.414070486386976</v>
      </c>
      <c r="AZ103" s="318">
        <f t="shared" ref="AZ103:BJ103" si="562">AY103</f>
        <v>15.414070486386976</v>
      </c>
      <c r="BA103" s="318">
        <f t="shared" si="562"/>
        <v>15.414070486386976</v>
      </c>
      <c r="BB103" s="318">
        <f t="shared" si="562"/>
        <v>15.414070486386976</v>
      </c>
      <c r="BC103" s="318">
        <f t="shared" si="562"/>
        <v>15.414070486386976</v>
      </c>
      <c r="BD103" s="318">
        <f t="shared" si="562"/>
        <v>15.414070486386976</v>
      </c>
      <c r="BE103" s="318">
        <f t="shared" si="562"/>
        <v>15.414070486386976</v>
      </c>
      <c r="BF103" s="318">
        <f t="shared" si="562"/>
        <v>15.414070486386976</v>
      </c>
      <c r="BG103" s="318">
        <f t="shared" si="562"/>
        <v>15.414070486386976</v>
      </c>
      <c r="BH103" s="318">
        <f t="shared" si="562"/>
        <v>15.414070486386976</v>
      </c>
      <c r="BI103" s="318">
        <f t="shared" si="562"/>
        <v>15.414070486386976</v>
      </c>
      <c r="BJ103" s="319">
        <f t="shared" si="562"/>
        <v>15.414070486386976</v>
      </c>
      <c r="BK103" s="317">
        <f t="shared" si="537"/>
        <v>16.338914715570194</v>
      </c>
      <c r="BL103" s="318">
        <f t="shared" ref="BL103:BV103" si="563">BK103</f>
        <v>16.338914715570194</v>
      </c>
      <c r="BM103" s="318">
        <f t="shared" si="563"/>
        <v>16.338914715570194</v>
      </c>
      <c r="BN103" s="318">
        <f t="shared" si="563"/>
        <v>16.338914715570194</v>
      </c>
      <c r="BO103" s="318">
        <f t="shared" si="563"/>
        <v>16.338914715570194</v>
      </c>
      <c r="BP103" s="318">
        <f t="shared" si="563"/>
        <v>16.338914715570194</v>
      </c>
      <c r="BQ103" s="318">
        <f t="shared" si="563"/>
        <v>16.338914715570194</v>
      </c>
      <c r="BR103" s="318">
        <f t="shared" si="563"/>
        <v>16.338914715570194</v>
      </c>
      <c r="BS103" s="318">
        <f t="shared" si="563"/>
        <v>16.338914715570194</v>
      </c>
      <c r="BT103" s="318">
        <f t="shared" si="563"/>
        <v>16.338914715570194</v>
      </c>
      <c r="BU103" s="318">
        <f t="shared" si="563"/>
        <v>16.338914715570194</v>
      </c>
      <c r="BV103" s="319">
        <f t="shared" si="563"/>
        <v>16.338914715570194</v>
      </c>
      <c r="BW103" s="317">
        <f t="shared" si="539"/>
        <v>17.646027892815805</v>
      </c>
      <c r="BX103" s="318">
        <f t="shared" ref="BX103:CH103" si="564">BW103</f>
        <v>17.646027892815805</v>
      </c>
      <c r="BY103" s="318">
        <f t="shared" si="564"/>
        <v>17.646027892815805</v>
      </c>
      <c r="BZ103" s="318">
        <f t="shared" si="564"/>
        <v>17.646027892815805</v>
      </c>
      <c r="CA103" s="318">
        <f t="shared" si="564"/>
        <v>17.646027892815805</v>
      </c>
      <c r="CB103" s="318">
        <f t="shared" si="564"/>
        <v>17.646027892815805</v>
      </c>
      <c r="CC103" s="318">
        <f t="shared" si="564"/>
        <v>17.646027892815805</v>
      </c>
      <c r="CD103" s="318">
        <f t="shared" si="564"/>
        <v>17.646027892815805</v>
      </c>
      <c r="CE103" s="318">
        <f t="shared" si="564"/>
        <v>17.646027892815805</v>
      </c>
      <c r="CF103" s="318">
        <f t="shared" si="564"/>
        <v>17.646027892815805</v>
      </c>
      <c r="CG103" s="318">
        <f t="shared" si="564"/>
        <v>17.646027892815805</v>
      </c>
      <c r="CH103" s="319">
        <f t="shared" si="564"/>
        <v>17.646027892815805</v>
      </c>
      <c r="CI103" s="317">
        <f t="shared" si="541"/>
        <v>19.234170403169227</v>
      </c>
      <c r="CJ103" s="318">
        <f t="shared" ref="CJ103:CT103" si="565">CI103</f>
        <v>19.234170403169227</v>
      </c>
      <c r="CK103" s="318">
        <f t="shared" si="565"/>
        <v>19.234170403169227</v>
      </c>
      <c r="CL103" s="318">
        <f t="shared" si="565"/>
        <v>19.234170403169227</v>
      </c>
      <c r="CM103" s="318">
        <f t="shared" si="565"/>
        <v>19.234170403169227</v>
      </c>
      <c r="CN103" s="318">
        <f t="shared" si="565"/>
        <v>19.234170403169227</v>
      </c>
      <c r="CO103" s="318">
        <f t="shared" si="565"/>
        <v>19.234170403169227</v>
      </c>
      <c r="CP103" s="318">
        <f t="shared" si="565"/>
        <v>19.234170403169227</v>
      </c>
      <c r="CQ103" s="318">
        <f t="shared" si="565"/>
        <v>19.234170403169227</v>
      </c>
      <c r="CR103" s="318">
        <f t="shared" si="565"/>
        <v>19.234170403169227</v>
      </c>
      <c r="CS103" s="318">
        <f t="shared" si="565"/>
        <v>19.234170403169227</v>
      </c>
      <c r="CT103" s="319">
        <f t="shared" si="565"/>
        <v>19.234170403169227</v>
      </c>
    </row>
    <row r="104" spans="1:98" s="13" customFormat="1" x14ac:dyDescent="0.25">
      <c r="A104" s="13" t="s">
        <v>197</v>
      </c>
      <c r="B104" s="13" t="s">
        <v>2</v>
      </c>
      <c r="C104" s="13">
        <f t="shared" ref="C104:N104" si="566">IFERROR(C28/C80,"")</f>
        <v>18.035</v>
      </c>
      <c r="D104" s="13">
        <f t="shared" si="566"/>
        <v>16.153142857142857</v>
      </c>
      <c r="E104" s="13">
        <f t="shared" si="566"/>
        <v>25.133749999999999</v>
      </c>
      <c r="F104" s="13">
        <f t="shared" si="566"/>
        <v>15.746666666666668</v>
      </c>
      <c r="G104" s="13">
        <f t="shared" si="566"/>
        <v>-2.3321333333333332</v>
      </c>
      <c r="H104" s="13">
        <f t="shared" si="566"/>
        <v>22.924933333333335</v>
      </c>
      <c r="I104" s="13">
        <f t="shared" si="566"/>
        <v>19.643999999999998</v>
      </c>
      <c r="J104" s="13">
        <f t="shared" si="566"/>
        <v>20.519526315789474</v>
      </c>
      <c r="K104" s="13">
        <f t="shared" si="566"/>
        <v>24.327249999999999</v>
      </c>
      <c r="L104" s="13">
        <f t="shared" si="566"/>
        <v>19.109044444444446</v>
      </c>
      <c r="M104" s="13">
        <f t="shared" si="566"/>
        <v>17.160306451612904</v>
      </c>
      <c r="N104" s="100">
        <f t="shared" si="566"/>
        <v>23.862016393442623</v>
      </c>
      <c r="O104" s="859">
        <v>16.526125</v>
      </c>
      <c r="P104" s="860">
        <v>26.7690625</v>
      </c>
      <c r="Q104" s="861">
        <v>19.275043956044001</v>
      </c>
      <c r="R104" s="862">
        <v>9.7587441860465098</v>
      </c>
      <c r="S104" s="863">
        <v>17.981029411764698</v>
      </c>
      <c r="T104" s="864">
        <v>14.970957264957301</v>
      </c>
      <c r="U104" s="865">
        <v>14.0956896551724</v>
      </c>
      <c r="V104" s="866">
        <v>20.1928378378378</v>
      </c>
      <c r="W104" s="867">
        <v>15.7462543554007</v>
      </c>
      <c r="X104" s="868">
        <v>21.3565503355705</v>
      </c>
      <c r="Y104" s="869">
        <v>13.8158761061947</v>
      </c>
      <c r="Z104" s="870">
        <v>20.3987543581617</v>
      </c>
      <c r="AA104" s="1849">
        <v>18.74718881118881</v>
      </c>
      <c r="AB104" s="1850">
        <v>17.770990430622</v>
      </c>
      <c r="AC104" s="1851">
        <v>18.805608465608501</v>
      </c>
      <c r="AD104" s="1852">
        <v>16.3995</v>
      </c>
      <c r="AE104" s="1853">
        <v>17.9574782608696</v>
      </c>
      <c r="AF104" s="1854">
        <v>18.829082568807301</v>
      </c>
      <c r="AG104" s="1855">
        <v>22.202484472049701</v>
      </c>
      <c r="AH104" s="318">
        <f t="shared" si="544"/>
        <v>22.202484472049701</v>
      </c>
      <c r="AI104" s="318">
        <f t="shared" si="544"/>
        <v>22.202484472049701</v>
      </c>
      <c r="AJ104" s="318">
        <f t="shared" si="544"/>
        <v>22.202484472049701</v>
      </c>
      <c r="AK104" s="318">
        <f t="shared" si="544"/>
        <v>22.202484472049701</v>
      </c>
      <c r="AL104" s="319">
        <f t="shared" si="544"/>
        <v>22.202484472049701</v>
      </c>
      <c r="AM104" s="317">
        <f t="shared" si="556"/>
        <v>21.150916094822009</v>
      </c>
      <c r="AN104" s="318">
        <f t="shared" si="535"/>
        <v>21.150916094822009</v>
      </c>
      <c r="AO104" s="318">
        <f t="shared" si="535"/>
        <v>21.150916094822009</v>
      </c>
      <c r="AP104" s="318">
        <f t="shared" si="535"/>
        <v>21.150916094822009</v>
      </c>
      <c r="AQ104" s="318">
        <f t="shared" si="535"/>
        <v>21.150916094822009</v>
      </c>
      <c r="AR104" s="318">
        <f t="shared" si="535"/>
        <v>21.150916094822009</v>
      </c>
      <c r="AS104" s="318">
        <f t="shared" si="535"/>
        <v>21.150916094822009</v>
      </c>
      <c r="AT104" s="318">
        <f t="shared" si="535"/>
        <v>21.150916094822009</v>
      </c>
      <c r="AU104" s="318">
        <f t="shared" si="535"/>
        <v>21.150916094822009</v>
      </c>
      <c r="AV104" s="318">
        <f t="shared" si="535"/>
        <v>21.150916094822009</v>
      </c>
      <c r="AW104" s="318">
        <f t="shared" si="535"/>
        <v>21.150916094822009</v>
      </c>
      <c r="AX104" s="319">
        <f t="shared" si="535"/>
        <v>21.150916094822009</v>
      </c>
      <c r="AY104" s="317">
        <f t="shared" si="545"/>
        <v>22.208461899563108</v>
      </c>
      <c r="AZ104" s="318">
        <f t="shared" ref="AZ104:BJ104" si="567">AY104</f>
        <v>22.208461899563108</v>
      </c>
      <c r="BA104" s="318">
        <f t="shared" si="567"/>
        <v>22.208461899563108</v>
      </c>
      <c r="BB104" s="318">
        <f t="shared" si="567"/>
        <v>22.208461899563108</v>
      </c>
      <c r="BC104" s="318">
        <f t="shared" si="567"/>
        <v>22.208461899563108</v>
      </c>
      <c r="BD104" s="318">
        <f t="shared" si="567"/>
        <v>22.208461899563108</v>
      </c>
      <c r="BE104" s="318">
        <f t="shared" si="567"/>
        <v>22.208461899563108</v>
      </c>
      <c r="BF104" s="318">
        <f t="shared" si="567"/>
        <v>22.208461899563108</v>
      </c>
      <c r="BG104" s="318">
        <f t="shared" si="567"/>
        <v>22.208461899563108</v>
      </c>
      <c r="BH104" s="318">
        <f t="shared" si="567"/>
        <v>22.208461899563108</v>
      </c>
      <c r="BI104" s="318">
        <f t="shared" si="567"/>
        <v>22.208461899563108</v>
      </c>
      <c r="BJ104" s="319">
        <f t="shared" si="567"/>
        <v>22.208461899563108</v>
      </c>
      <c r="BK104" s="317">
        <f t="shared" si="537"/>
        <v>23.540969613536895</v>
      </c>
      <c r="BL104" s="318">
        <f t="shared" ref="BL104:BV104" si="568">BK104</f>
        <v>23.540969613536895</v>
      </c>
      <c r="BM104" s="318">
        <f t="shared" si="568"/>
        <v>23.540969613536895</v>
      </c>
      <c r="BN104" s="318">
        <f t="shared" si="568"/>
        <v>23.540969613536895</v>
      </c>
      <c r="BO104" s="318">
        <f t="shared" si="568"/>
        <v>23.540969613536895</v>
      </c>
      <c r="BP104" s="318">
        <f t="shared" si="568"/>
        <v>23.540969613536895</v>
      </c>
      <c r="BQ104" s="318">
        <f t="shared" si="568"/>
        <v>23.540969613536895</v>
      </c>
      <c r="BR104" s="318">
        <f t="shared" si="568"/>
        <v>23.540969613536895</v>
      </c>
      <c r="BS104" s="318">
        <f t="shared" si="568"/>
        <v>23.540969613536895</v>
      </c>
      <c r="BT104" s="318">
        <f t="shared" si="568"/>
        <v>23.540969613536895</v>
      </c>
      <c r="BU104" s="318">
        <f t="shared" si="568"/>
        <v>23.540969613536895</v>
      </c>
      <c r="BV104" s="319">
        <f t="shared" si="568"/>
        <v>23.540969613536895</v>
      </c>
      <c r="BW104" s="317">
        <f t="shared" si="539"/>
        <v>25.424247182619851</v>
      </c>
      <c r="BX104" s="318">
        <f t="shared" ref="BX104:CH104" si="569">BW104</f>
        <v>25.424247182619851</v>
      </c>
      <c r="BY104" s="318">
        <f t="shared" si="569"/>
        <v>25.424247182619851</v>
      </c>
      <c r="BZ104" s="318">
        <f t="shared" si="569"/>
        <v>25.424247182619851</v>
      </c>
      <c r="CA104" s="318">
        <f t="shared" si="569"/>
        <v>25.424247182619851</v>
      </c>
      <c r="CB104" s="318">
        <f t="shared" si="569"/>
        <v>25.424247182619851</v>
      </c>
      <c r="CC104" s="318">
        <f t="shared" si="569"/>
        <v>25.424247182619851</v>
      </c>
      <c r="CD104" s="318">
        <f t="shared" si="569"/>
        <v>25.424247182619851</v>
      </c>
      <c r="CE104" s="318">
        <f t="shared" si="569"/>
        <v>25.424247182619851</v>
      </c>
      <c r="CF104" s="318">
        <f t="shared" si="569"/>
        <v>25.424247182619851</v>
      </c>
      <c r="CG104" s="318">
        <f t="shared" si="569"/>
        <v>25.424247182619851</v>
      </c>
      <c r="CH104" s="319">
        <f t="shared" si="569"/>
        <v>25.424247182619851</v>
      </c>
      <c r="CI104" s="317">
        <f t="shared" si="541"/>
        <v>27.712429429055643</v>
      </c>
      <c r="CJ104" s="318">
        <f t="shared" ref="CJ104:CT104" si="570">CI104</f>
        <v>27.712429429055643</v>
      </c>
      <c r="CK104" s="318">
        <f t="shared" si="570"/>
        <v>27.712429429055643</v>
      </c>
      <c r="CL104" s="318">
        <f t="shared" si="570"/>
        <v>27.712429429055643</v>
      </c>
      <c r="CM104" s="318">
        <f t="shared" si="570"/>
        <v>27.712429429055643</v>
      </c>
      <c r="CN104" s="318">
        <f t="shared" si="570"/>
        <v>27.712429429055643</v>
      </c>
      <c r="CO104" s="318">
        <f t="shared" si="570"/>
        <v>27.712429429055643</v>
      </c>
      <c r="CP104" s="318">
        <f t="shared" si="570"/>
        <v>27.712429429055643</v>
      </c>
      <c r="CQ104" s="318">
        <f t="shared" si="570"/>
        <v>27.712429429055643</v>
      </c>
      <c r="CR104" s="318">
        <f t="shared" si="570"/>
        <v>27.712429429055643</v>
      </c>
      <c r="CS104" s="318">
        <f t="shared" si="570"/>
        <v>27.712429429055643</v>
      </c>
      <c r="CT104" s="319">
        <f t="shared" si="570"/>
        <v>27.712429429055643</v>
      </c>
    </row>
    <row r="105" spans="1:98" s="13" customFormat="1" x14ac:dyDescent="0.25">
      <c r="A105" s="13" t="s">
        <v>198</v>
      </c>
      <c r="B105" s="13" t="s">
        <v>150</v>
      </c>
      <c r="N105" s="100"/>
      <c r="O105" s="871"/>
      <c r="P105" s="871"/>
      <c r="Q105" s="871"/>
      <c r="R105" s="871"/>
      <c r="S105" s="871"/>
      <c r="T105" s="871"/>
      <c r="U105" s="871"/>
      <c r="V105" s="871"/>
      <c r="W105" s="871"/>
      <c r="X105" s="871"/>
      <c r="Y105" s="871"/>
      <c r="Z105" s="871"/>
      <c r="AA105" s="871"/>
      <c r="AB105" s="1856">
        <v>13.266456790123501</v>
      </c>
      <c r="AC105" s="1857">
        <v>12.5153125</v>
      </c>
      <c r="AD105" s="1858">
        <v>13.7087421383648</v>
      </c>
      <c r="AE105" s="1859">
        <v>15.695263157894701</v>
      </c>
      <c r="AF105" s="1860">
        <v>13.931914893617</v>
      </c>
      <c r="AG105" s="1861">
        <v>15.3577551020408</v>
      </c>
      <c r="AH105" s="318"/>
      <c r="AI105" s="318"/>
      <c r="AJ105" s="318"/>
      <c r="AK105" s="318"/>
      <c r="AL105" s="319"/>
      <c r="AM105" s="317"/>
      <c r="AN105" s="318"/>
      <c r="AO105" s="318"/>
      <c r="AP105" s="318"/>
      <c r="AQ105" s="318"/>
      <c r="AR105" s="318"/>
      <c r="AS105" s="318"/>
      <c r="AT105" s="318"/>
      <c r="AU105" s="318"/>
      <c r="AV105" s="318"/>
      <c r="AW105" s="318"/>
      <c r="AX105" s="319"/>
      <c r="AY105" s="317"/>
      <c r="AZ105" s="318"/>
      <c r="BA105" s="318"/>
      <c r="BB105" s="318"/>
      <c r="BC105" s="318"/>
      <c r="BD105" s="318"/>
      <c r="BE105" s="318"/>
      <c r="BF105" s="318"/>
      <c r="BG105" s="318"/>
      <c r="BH105" s="318"/>
      <c r="BI105" s="318"/>
      <c r="BJ105" s="319"/>
      <c r="BK105" s="317"/>
      <c r="BL105" s="318"/>
      <c r="BM105" s="318"/>
      <c r="BN105" s="318"/>
      <c r="BO105" s="318"/>
      <c r="BP105" s="318"/>
      <c r="BQ105" s="318"/>
      <c r="BR105" s="318"/>
      <c r="BS105" s="318"/>
      <c r="BT105" s="318"/>
      <c r="BU105" s="318"/>
      <c r="BV105" s="319"/>
      <c r="BW105" s="317"/>
      <c r="BX105" s="318"/>
      <c r="BY105" s="318"/>
      <c r="BZ105" s="318"/>
      <c r="CA105" s="318"/>
      <c r="CB105" s="318"/>
      <c r="CC105" s="318"/>
      <c r="CD105" s="318"/>
      <c r="CE105" s="318"/>
      <c r="CF105" s="318"/>
      <c r="CG105" s="318"/>
      <c r="CH105" s="319"/>
      <c r="CI105" s="317"/>
      <c r="CJ105" s="318"/>
      <c r="CK105" s="318"/>
      <c r="CL105" s="318"/>
      <c r="CM105" s="318"/>
      <c r="CN105" s="318"/>
      <c r="CO105" s="318"/>
      <c r="CP105" s="318"/>
      <c r="CQ105" s="318"/>
      <c r="CR105" s="318"/>
      <c r="CS105" s="318"/>
      <c r="CT105" s="319"/>
    </row>
    <row r="106" spans="1:98" s="14" customFormat="1" x14ac:dyDescent="0.25">
      <c r="B106" s="14" t="s">
        <v>3</v>
      </c>
      <c r="C106" s="14">
        <f t="shared" ref="C106:BN106" si="571">IFERROR(C30/C82,"")</f>
        <v>16.213059375</v>
      </c>
      <c r="D106" s="14">
        <f t="shared" si="571"/>
        <v>14.947368613138689</v>
      </c>
      <c r="E106" s="14">
        <f t="shared" si="571"/>
        <v>18.28301573033708</v>
      </c>
      <c r="F106" s="14">
        <f t="shared" si="571"/>
        <v>20.76383509513742</v>
      </c>
      <c r="G106" s="14">
        <f t="shared" si="571"/>
        <v>14.457357999999997</v>
      </c>
      <c r="H106" s="14">
        <f t="shared" si="571"/>
        <v>15.314023550724638</v>
      </c>
      <c r="I106" s="14">
        <f t="shared" si="571"/>
        <v>18.446419590643274</v>
      </c>
      <c r="J106" s="14">
        <f t="shared" si="571"/>
        <v>14.669515217391305</v>
      </c>
      <c r="K106" s="14">
        <f t="shared" si="571"/>
        <v>16.05175237191651</v>
      </c>
      <c r="L106" s="14">
        <f t="shared" si="571"/>
        <v>15.228360153256705</v>
      </c>
      <c r="M106" s="14">
        <f t="shared" si="571"/>
        <v>15.298923968139052</v>
      </c>
      <c r="N106" s="101">
        <f t="shared" si="571"/>
        <v>18.101516177577142</v>
      </c>
      <c r="O106" s="14">
        <f t="shared" si="571"/>
        <v>15.023862527716183</v>
      </c>
      <c r="P106" s="14">
        <f t="shared" si="571"/>
        <v>14.806535031847133</v>
      </c>
      <c r="Q106" s="14">
        <f t="shared" si="571"/>
        <v>15.804022222222223</v>
      </c>
      <c r="R106" s="14">
        <f t="shared" si="571"/>
        <v>18.711707898658734</v>
      </c>
      <c r="S106" s="14">
        <f t="shared" si="571"/>
        <v>15.519617363344052</v>
      </c>
      <c r="T106" s="14">
        <f t="shared" si="571"/>
        <v>14.309130938586366</v>
      </c>
      <c r="U106" s="156">
        <f t="shared" si="571"/>
        <v>15.059410646387843</v>
      </c>
      <c r="V106" s="156">
        <f t="shared" si="571"/>
        <v>13.790500387296692</v>
      </c>
      <c r="W106" s="156">
        <f t="shared" si="571"/>
        <v>14.477977403966896</v>
      </c>
      <c r="X106" s="156">
        <f t="shared" si="571"/>
        <v>15.225470258922336</v>
      </c>
      <c r="Y106" s="156">
        <f t="shared" si="571"/>
        <v>14.47602908415845</v>
      </c>
      <c r="Z106" s="157">
        <f t="shared" si="571"/>
        <v>16.24153933829356</v>
      </c>
      <c r="AA106" s="14">
        <f t="shared" si="571"/>
        <v>14.945434049970945</v>
      </c>
      <c r="AB106" s="14">
        <f t="shared" si="571"/>
        <v>15.362734064149429</v>
      </c>
      <c r="AC106" s="14">
        <f>IFERROR(AC30/AC82,"")</f>
        <v>15.028695877625099</v>
      </c>
      <c r="AD106" s="14">
        <f t="shared" si="571"/>
        <v>17.747767341040461</v>
      </c>
      <c r="AE106" s="14">
        <f t="shared" si="571"/>
        <v>17.623280334728033</v>
      </c>
      <c r="AF106" s="14">
        <f t="shared" si="571"/>
        <v>15.75129460336184</v>
      </c>
      <c r="AG106" s="14">
        <f t="shared" si="571"/>
        <v>16.968168902920283</v>
      </c>
      <c r="AH106" s="14">
        <f t="shared" si="571"/>
        <v>16.836640037835835</v>
      </c>
      <c r="AI106" s="14">
        <f t="shared" si="571"/>
        <v>16.80438304411096</v>
      </c>
      <c r="AJ106" s="14">
        <f t="shared" si="571"/>
        <v>17.032625661145584</v>
      </c>
      <c r="AK106" s="14">
        <f t="shared" si="571"/>
        <v>17.086197632627204</v>
      </c>
      <c r="AL106" s="101">
        <f t="shared" si="571"/>
        <v>16.935420034308148</v>
      </c>
      <c r="AM106" s="14">
        <f t="shared" si="571"/>
        <v>16.462987508987101</v>
      </c>
      <c r="AN106" s="14">
        <f t="shared" si="571"/>
        <v>16.966802519555493</v>
      </c>
      <c r="AO106" s="14">
        <f t="shared" si="571"/>
        <v>16.041423386878947</v>
      </c>
      <c r="AP106" s="14">
        <f t="shared" si="571"/>
        <v>16.696353929684651</v>
      </c>
      <c r="AQ106" s="14">
        <f t="shared" si="571"/>
        <v>15.862758537561644</v>
      </c>
      <c r="AR106" s="14">
        <f t="shared" si="571"/>
        <v>15.379720196051409</v>
      </c>
      <c r="AS106" s="14">
        <f t="shared" si="571"/>
        <v>15.636615080068939</v>
      </c>
      <c r="AT106" s="14">
        <f t="shared" si="571"/>
        <v>15.631035912643789</v>
      </c>
      <c r="AU106" s="14">
        <f t="shared" si="571"/>
        <v>15.61058255896957</v>
      </c>
      <c r="AV106" s="14">
        <f t="shared" si="571"/>
        <v>15.674922492549943</v>
      </c>
      <c r="AW106" s="14">
        <f t="shared" si="571"/>
        <v>15.69030888540288</v>
      </c>
      <c r="AX106" s="101">
        <f t="shared" si="571"/>
        <v>15.910781690234165</v>
      </c>
      <c r="AY106" s="14">
        <f t="shared" si="571"/>
        <v>17.446384604768838</v>
      </c>
      <c r="AZ106" s="14">
        <f t="shared" si="571"/>
        <v>17.924082812107816</v>
      </c>
      <c r="BA106" s="14">
        <f t="shared" si="571"/>
        <v>16.908324635943259</v>
      </c>
      <c r="BB106" s="14">
        <f t="shared" si="571"/>
        <v>17.407335596816175</v>
      </c>
      <c r="BC106" s="14">
        <f t="shared" si="571"/>
        <v>16.600629254335207</v>
      </c>
      <c r="BD106" s="14">
        <f t="shared" si="571"/>
        <v>16.061157904022544</v>
      </c>
      <c r="BE106" s="14">
        <f t="shared" si="571"/>
        <v>16.297534222899689</v>
      </c>
      <c r="BF106" s="14">
        <f t="shared" si="571"/>
        <v>16.320886701484927</v>
      </c>
      <c r="BG106" s="14">
        <f t="shared" si="571"/>
        <v>16.388502544147194</v>
      </c>
      <c r="BH106" s="14">
        <f t="shared" si="571"/>
        <v>16.36218078937117</v>
      </c>
      <c r="BI106" s="14">
        <f t="shared" si="571"/>
        <v>16.385516388360159</v>
      </c>
      <c r="BJ106" s="101">
        <f t="shared" si="571"/>
        <v>16.353022303416552</v>
      </c>
      <c r="BK106" s="14">
        <f t="shared" si="571"/>
        <v>18.375280769021352</v>
      </c>
      <c r="BL106" s="14">
        <f t="shared" si="571"/>
        <v>18.890556688717044</v>
      </c>
      <c r="BM106" s="14">
        <f t="shared" si="571"/>
        <v>17.934325819668903</v>
      </c>
      <c r="BN106" s="14">
        <f t="shared" si="571"/>
        <v>18.522810207878827</v>
      </c>
      <c r="BO106" s="14">
        <f t="shared" ref="BO106:CT106" si="572">IFERROR(BO30/BO82,"")</f>
        <v>17.681921247770557</v>
      </c>
      <c r="BP106" s="14">
        <f t="shared" si="572"/>
        <v>17.116472869872887</v>
      </c>
      <c r="BQ106" s="14">
        <f t="shared" si="572"/>
        <v>17.426184644908869</v>
      </c>
      <c r="BR106" s="14">
        <f t="shared" si="572"/>
        <v>17.465115574583695</v>
      </c>
      <c r="BS106" s="14">
        <f t="shared" si="572"/>
        <v>17.546011212691685</v>
      </c>
      <c r="BT106" s="14">
        <f t="shared" si="572"/>
        <v>17.55681206833108</v>
      </c>
      <c r="BU106" s="14">
        <f t="shared" si="572"/>
        <v>17.575549490903455</v>
      </c>
      <c r="BV106" s="101">
        <f t="shared" si="572"/>
        <v>17.544639836628349</v>
      </c>
      <c r="BW106" s="14">
        <f t="shared" si="572"/>
        <v>20.091460935591083</v>
      </c>
      <c r="BX106" s="14">
        <f t="shared" si="572"/>
        <v>20.628764234262761</v>
      </c>
      <c r="BY106" s="14">
        <f t="shared" si="572"/>
        <v>19.531857873999503</v>
      </c>
      <c r="BZ106" s="14">
        <f t="shared" si="572"/>
        <v>20.187179072667298</v>
      </c>
      <c r="CA106" s="14">
        <f t="shared" si="572"/>
        <v>19.186171916931809</v>
      </c>
      <c r="CB106" s="14">
        <f t="shared" si="572"/>
        <v>18.534037146237107</v>
      </c>
      <c r="CC106" s="14">
        <f t="shared" si="572"/>
        <v>18.852022926010029</v>
      </c>
      <c r="CD106" s="14">
        <f t="shared" si="572"/>
        <v>18.878632763100711</v>
      </c>
      <c r="CE106" s="14">
        <f t="shared" si="572"/>
        <v>18.959367340703484</v>
      </c>
      <c r="CF106" s="14">
        <f t="shared" si="572"/>
        <v>18.951249164201631</v>
      </c>
      <c r="CG106" s="14">
        <f t="shared" si="572"/>
        <v>18.957322752620279</v>
      </c>
      <c r="CH106" s="101">
        <f t="shared" si="572"/>
        <v>18.935999822528824</v>
      </c>
      <c r="CI106" s="14">
        <f t="shared" si="572"/>
        <v>21.859203322115391</v>
      </c>
      <c r="CJ106" s="14">
        <f t="shared" si="572"/>
        <v>22.454327664667286</v>
      </c>
      <c r="CK106" s="14">
        <f t="shared" si="572"/>
        <v>21.267577485514593</v>
      </c>
      <c r="CL106" s="14">
        <f t="shared" si="572"/>
        <v>21.965622318215338</v>
      </c>
      <c r="CM106" s="14">
        <f t="shared" si="572"/>
        <v>20.87547750849798</v>
      </c>
      <c r="CN106" s="14">
        <f t="shared" si="572"/>
        <v>20.176800514793651</v>
      </c>
      <c r="CO106" s="14">
        <f t="shared" si="572"/>
        <v>20.539026582009253</v>
      </c>
      <c r="CP106" s="14">
        <f t="shared" si="572"/>
        <v>20.56822995366106</v>
      </c>
      <c r="CQ106" s="14">
        <f t="shared" si="572"/>
        <v>20.658676590652554</v>
      </c>
      <c r="CR106" s="14">
        <f t="shared" si="572"/>
        <v>20.657496377890904</v>
      </c>
      <c r="CS106" s="14">
        <f t="shared" si="572"/>
        <v>20.668786711229419</v>
      </c>
      <c r="CT106" s="101">
        <f t="shared" si="572"/>
        <v>20.649950684288566</v>
      </c>
    </row>
    <row r="108" spans="1:98" s="116" customFormat="1" x14ac:dyDescent="0.25">
      <c r="B108" s="63"/>
      <c r="C108" s="63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5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5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5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5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5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5"/>
      <c r="BW108" s="114"/>
      <c r="BX108" s="114"/>
      <c r="BY108" s="114"/>
      <c r="BZ108" s="114"/>
      <c r="CA108" s="114"/>
      <c r="CB108" s="114"/>
      <c r="CC108" s="114"/>
      <c r="CD108" s="114"/>
      <c r="CE108" s="114"/>
      <c r="CF108" s="114"/>
      <c r="CG108" s="114"/>
      <c r="CH108" s="115"/>
      <c r="CI108" s="114"/>
      <c r="CJ108" s="114"/>
      <c r="CK108" s="114"/>
      <c r="CL108" s="114"/>
      <c r="CM108" s="114"/>
      <c r="CN108" s="114"/>
      <c r="CO108" s="114"/>
      <c r="CP108" s="114"/>
      <c r="CQ108" s="114"/>
      <c r="CR108" s="114"/>
      <c r="CS108" s="114"/>
      <c r="CT108" s="115"/>
    </row>
    <row r="109" spans="1:98" s="104" customFormat="1" x14ac:dyDescent="0.25">
      <c r="B109" s="104" t="s">
        <v>15</v>
      </c>
      <c r="C109" s="104">
        <f t="shared" ref="C109:BN109" si="573">C49</f>
        <v>42005</v>
      </c>
      <c r="D109" s="104">
        <f t="shared" si="573"/>
        <v>42036</v>
      </c>
      <c r="E109" s="104">
        <f t="shared" si="573"/>
        <v>42064</v>
      </c>
      <c r="F109" s="104">
        <f t="shared" si="573"/>
        <v>42095</v>
      </c>
      <c r="G109" s="104">
        <f t="shared" si="573"/>
        <v>42125</v>
      </c>
      <c r="H109" s="104">
        <f t="shared" si="573"/>
        <v>42156</v>
      </c>
      <c r="I109" s="104">
        <f t="shared" si="573"/>
        <v>42186</v>
      </c>
      <c r="J109" s="104">
        <f t="shared" si="573"/>
        <v>42217</v>
      </c>
      <c r="K109" s="104">
        <f t="shared" si="573"/>
        <v>42248</v>
      </c>
      <c r="L109" s="104">
        <f t="shared" si="573"/>
        <v>42278</v>
      </c>
      <c r="M109" s="104">
        <f t="shared" si="573"/>
        <v>42309</v>
      </c>
      <c r="N109" s="105">
        <f t="shared" si="573"/>
        <v>42339</v>
      </c>
      <c r="O109" s="144">
        <f t="shared" si="573"/>
        <v>42370</v>
      </c>
      <c r="P109" s="144">
        <f t="shared" si="573"/>
        <v>42401</v>
      </c>
      <c r="Q109" s="144">
        <f t="shared" si="573"/>
        <v>42430</v>
      </c>
      <c r="R109" s="144">
        <f t="shared" si="573"/>
        <v>42461</v>
      </c>
      <c r="S109" s="144">
        <f t="shared" si="573"/>
        <v>42491</v>
      </c>
      <c r="T109" s="144">
        <f t="shared" si="573"/>
        <v>42522</v>
      </c>
      <c r="U109" s="104">
        <f t="shared" si="573"/>
        <v>42552</v>
      </c>
      <c r="V109" s="104">
        <f t="shared" si="573"/>
        <v>42583</v>
      </c>
      <c r="W109" s="104">
        <f t="shared" si="573"/>
        <v>42614</v>
      </c>
      <c r="X109" s="104">
        <f t="shared" si="573"/>
        <v>42644</v>
      </c>
      <c r="Y109" s="104">
        <f t="shared" si="573"/>
        <v>42675</v>
      </c>
      <c r="Z109" s="105">
        <f t="shared" si="573"/>
        <v>42705</v>
      </c>
      <c r="AA109" s="104">
        <f t="shared" si="573"/>
        <v>42752</v>
      </c>
      <c r="AB109" s="104">
        <f t="shared" si="573"/>
        <v>42783</v>
      </c>
      <c r="AC109" s="104">
        <f t="shared" si="573"/>
        <v>42811</v>
      </c>
      <c r="AD109" s="104">
        <f t="shared" si="573"/>
        <v>42842</v>
      </c>
      <c r="AE109" s="104">
        <f t="shared" si="573"/>
        <v>42872</v>
      </c>
      <c r="AF109" s="104">
        <f t="shared" si="573"/>
        <v>42903</v>
      </c>
      <c r="AG109" s="104">
        <f t="shared" si="573"/>
        <v>42933</v>
      </c>
      <c r="AH109" s="104">
        <f t="shared" si="573"/>
        <v>42964</v>
      </c>
      <c r="AI109" s="104">
        <f t="shared" si="573"/>
        <v>42995</v>
      </c>
      <c r="AJ109" s="104">
        <f t="shared" si="573"/>
        <v>43025</v>
      </c>
      <c r="AK109" s="104">
        <f t="shared" si="573"/>
        <v>43056</v>
      </c>
      <c r="AL109" s="105">
        <f t="shared" si="573"/>
        <v>43086</v>
      </c>
      <c r="AM109" s="104">
        <f t="shared" si="573"/>
        <v>43118</v>
      </c>
      <c r="AN109" s="104">
        <f t="shared" si="573"/>
        <v>43149</v>
      </c>
      <c r="AO109" s="104">
        <f t="shared" si="573"/>
        <v>43177</v>
      </c>
      <c r="AP109" s="104">
        <f t="shared" si="573"/>
        <v>43208</v>
      </c>
      <c r="AQ109" s="104">
        <f t="shared" si="573"/>
        <v>43238</v>
      </c>
      <c r="AR109" s="104">
        <f t="shared" si="573"/>
        <v>43269</v>
      </c>
      <c r="AS109" s="104">
        <f t="shared" si="573"/>
        <v>43299</v>
      </c>
      <c r="AT109" s="104">
        <f t="shared" si="573"/>
        <v>43330</v>
      </c>
      <c r="AU109" s="104">
        <f t="shared" si="573"/>
        <v>43361</v>
      </c>
      <c r="AV109" s="104">
        <f t="shared" si="573"/>
        <v>43391</v>
      </c>
      <c r="AW109" s="104">
        <f t="shared" si="573"/>
        <v>43422</v>
      </c>
      <c r="AX109" s="105">
        <f t="shared" si="573"/>
        <v>43452</v>
      </c>
      <c r="AY109" s="104">
        <f t="shared" si="573"/>
        <v>43483</v>
      </c>
      <c r="AZ109" s="104">
        <f t="shared" si="573"/>
        <v>43514</v>
      </c>
      <c r="BA109" s="104">
        <f t="shared" si="573"/>
        <v>43542</v>
      </c>
      <c r="BB109" s="104">
        <f t="shared" si="573"/>
        <v>43573</v>
      </c>
      <c r="BC109" s="104">
        <f t="shared" si="573"/>
        <v>43603</v>
      </c>
      <c r="BD109" s="104">
        <f t="shared" si="573"/>
        <v>43634</v>
      </c>
      <c r="BE109" s="104">
        <f t="shared" si="573"/>
        <v>43664</v>
      </c>
      <c r="BF109" s="104">
        <f t="shared" si="573"/>
        <v>43695</v>
      </c>
      <c r="BG109" s="104">
        <f t="shared" si="573"/>
        <v>43726</v>
      </c>
      <c r="BH109" s="104">
        <f t="shared" si="573"/>
        <v>43756</v>
      </c>
      <c r="BI109" s="104">
        <f t="shared" si="573"/>
        <v>43787</v>
      </c>
      <c r="BJ109" s="105">
        <f t="shared" si="573"/>
        <v>43817</v>
      </c>
      <c r="BK109" s="104">
        <f t="shared" si="573"/>
        <v>43848</v>
      </c>
      <c r="BL109" s="104">
        <f t="shared" si="573"/>
        <v>43879</v>
      </c>
      <c r="BM109" s="104">
        <f t="shared" si="573"/>
        <v>43908</v>
      </c>
      <c r="BN109" s="104">
        <f t="shared" si="573"/>
        <v>43939</v>
      </c>
      <c r="BO109" s="104">
        <f t="shared" ref="BO109:CT109" si="574">BO49</f>
        <v>43969</v>
      </c>
      <c r="BP109" s="104">
        <f t="shared" si="574"/>
        <v>44000</v>
      </c>
      <c r="BQ109" s="104">
        <f t="shared" si="574"/>
        <v>44030</v>
      </c>
      <c r="BR109" s="104">
        <f t="shared" si="574"/>
        <v>44061</v>
      </c>
      <c r="BS109" s="104">
        <f t="shared" si="574"/>
        <v>44092</v>
      </c>
      <c r="BT109" s="104">
        <f t="shared" si="574"/>
        <v>44122</v>
      </c>
      <c r="BU109" s="104">
        <f t="shared" si="574"/>
        <v>44153</v>
      </c>
      <c r="BV109" s="105">
        <f t="shared" si="574"/>
        <v>44183</v>
      </c>
      <c r="BW109" s="104">
        <f t="shared" si="574"/>
        <v>44214</v>
      </c>
      <c r="BX109" s="104">
        <f t="shared" si="574"/>
        <v>44245</v>
      </c>
      <c r="BY109" s="104">
        <f t="shared" si="574"/>
        <v>44273</v>
      </c>
      <c r="BZ109" s="104">
        <f t="shared" si="574"/>
        <v>44304</v>
      </c>
      <c r="CA109" s="104">
        <f t="shared" si="574"/>
        <v>44334</v>
      </c>
      <c r="CB109" s="104">
        <f t="shared" si="574"/>
        <v>44365</v>
      </c>
      <c r="CC109" s="104">
        <f t="shared" si="574"/>
        <v>44395</v>
      </c>
      <c r="CD109" s="104">
        <f t="shared" si="574"/>
        <v>44426</v>
      </c>
      <c r="CE109" s="104">
        <f t="shared" si="574"/>
        <v>44457</v>
      </c>
      <c r="CF109" s="104">
        <f t="shared" si="574"/>
        <v>44487</v>
      </c>
      <c r="CG109" s="104">
        <f t="shared" si="574"/>
        <v>44518</v>
      </c>
      <c r="CH109" s="105">
        <f t="shared" si="574"/>
        <v>44548</v>
      </c>
      <c r="CI109" s="104">
        <f t="shared" si="574"/>
        <v>44579</v>
      </c>
      <c r="CJ109" s="104">
        <f t="shared" si="574"/>
        <v>44610</v>
      </c>
      <c r="CK109" s="104">
        <f t="shared" si="574"/>
        <v>44638</v>
      </c>
      <c r="CL109" s="104">
        <f t="shared" si="574"/>
        <v>44669</v>
      </c>
      <c r="CM109" s="104">
        <f t="shared" si="574"/>
        <v>44699</v>
      </c>
      <c r="CN109" s="104">
        <f t="shared" si="574"/>
        <v>44730</v>
      </c>
      <c r="CO109" s="104">
        <f t="shared" si="574"/>
        <v>44760</v>
      </c>
      <c r="CP109" s="104">
        <f t="shared" si="574"/>
        <v>44791</v>
      </c>
      <c r="CQ109" s="104">
        <f t="shared" si="574"/>
        <v>44822</v>
      </c>
      <c r="CR109" s="104">
        <f t="shared" si="574"/>
        <v>44852</v>
      </c>
      <c r="CS109" s="104">
        <f t="shared" si="574"/>
        <v>44883</v>
      </c>
      <c r="CT109" s="105">
        <f t="shared" si="574"/>
        <v>44913</v>
      </c>
    </row>
    <row r="110" spans="1:98" x14ac:dyDescent="0.25">
      <c r="B110" t="s">
        <v>142</v>
      </c>
      <c r="C110" s="6">
        <f t="shared" ref="C110:S110" si="575">IFERROR(C22/C50,"")</f>
        <v>52.61427272727272</v>
      </c>
      <c r="D110" s="6">
        <f t="shared" si="575"/>
        <v>45.105399999999996</v>
      </c>
      <c r="E110" s="6">
        <f t="shared" si="575"/>
        <v>176.113</v>
      </c>
      <c r="F110" s="6">
        <f t="shared" si="575"/>
        <v>76.512</v>
      </c>
      <c r="G110" s="6">
        <f t="shared" si="575"/>
        <v>36.935437499999999</v>
      </c>
      <c r="H110" s="6">
        <f t="shared" si="575"/>
        <v>39.365769230769232</v>
      </c>
      <c r="I110" s="6">
        <f t="shared" si="575"/>
        <v>191.76299999999998</v>
      </c>
      <c r="J110" s="6">
        <f t="shared" si="575"/>
        <v>39.086846153846153</v>
      </c>
      <c r="K110" s="6">
        <f t="shared" si="575"/>
        <v>77.591529411764711</v>
      </c>
      <c r="L110" s="6">
        <f t="shared" si="575"/>
        <v>38.077578947368423</v>
      </c>
      <c r="M110" s="6">
        <f t="shared" si="575"/>
        <v>109.59108333333334</v>
      </c>
      <c r="N110" s="102">
        <f t="shared" si="575"/>
        <v>211.9409</v>
      </c>
      <c r="O110" s="6">
        <f t="shared" si="575"/>
        <v>56.027333333333331</v>
      </c>
      <c r="P110" s="6">
        <f t="shared" si="575"/>
        <v>54.89875</v>
      </c>
      <c r="Q110" s="6">
        <f t="shared" si="575"/>
        <v>42.259722222222223</v>
      </c>
      <c r="R110" s="6">
        <f t="shared" si="575"/>
        <v>87.715000000000003</v>
      </c>
      <c r="S110" s="6">
        <f t="shared" si="575"/>
        <v>83.429000000000002</v>
      </c>
      <c r="T110" s="6">
        <f t="shared" ref="T110:Z110" si="576">IFERROR(T22/T50,"")</f>
        <v>89.633200000000002</v>
      </c>
      <c r="U110" s="6">
        <f t="shared" si="576"/>
        <v>69.701000000000008</v>
      </c>
      <c r="V110" s="6">
        <f t="shared" si="576"/>
        <v>56.552083333333336</v>
      </c>
      <c r="W110" s="6">
        <f t="shared" si="576"/>
        <v>86.816769230769225</v>
      </c>
      <c r="X110" s="6">
        <f t="shared" si="576"/>
        <v>47.598363636363636</v>
      </c>
      <c r="Y110" s="6">
        <f t="shared" si="576"/>
        <v>59.365000000000002</v>
      </c>
      <c r="Z110" s="102">
        <f t="shared" si="576"/>
        <v>146.48250000000002</v>
      </c>
      <c r="AA110" s="4">
        <f t="shared" ref="AA110:CL110" si="577">IFERROR(AA22/AA50,"")</f>
        <v>42.214884615384612</v>
      </c>
      <c r="AB110" s="4">
        <f t="shared" si="577"/>
        <v>60.472214285714287</v>
      </c>
      <c r="AC110" s="4">
        <f t="shared" si="577"/>
        <v>64.097272727272724</v>
      </c>
      <c r="AD110" s="4">
        <f t="shared" si="577"/>
        <v>31.814331210191085</v>
      </c>
      <c r="AE110" s="4">
        <f t="shared" si="577"/>
        <v>37.492058823529412</v>
      </c>
      <c r="AF110" s="4">
        <f t="shared" si="577"/>
        <v>33.984347826086953</v>
      </c>
      <c r="AG110" s="4">
        <f t="shared" si="577"/>
        <v>45.96875</v>
      </c>
      <c r="AH110" s="4">
        <f t="shared" si="577"/>
        <v>34.133701657458474</v>
      </c>
      <c r="AI110" s="4">
        <f t="shared" si="577"/>
        <v>37.384530386740238</v>
      </c>
      <c r="AJ110" s="4">
        <f t="shared" si="577"/>
        <v>33.646077348066214</v>
      </c>
      <c r="AK110" s="4">
        <f t="shared" si="577"/>
        <v>35.759116022099363</v>
      </c>
      <c r="AL110" s="108">
        <f t="shared" si="577"/>
        <v>37.384530386740238</v>
      </c>
      <c r="AM110" s="4">
        <f t="shared" si="577"/>
        <v>38.437512315195931</v>
      </c>
      <c r="AN110" s="4">
        <f t="shared" si="577"/>
        <v>50.792426987937432</v>
      </c>
      <c r="AO110" s="4">
        <f t="shared" si="577"/>
        <v>59.694621398599828</v>
      </c>
      <c r="AP110" s="4">
        <f t="shared" si="577"/>
        <v>40.640936588041519</v>
      </c>
      <c r="AQ110" s="4">
        <f t="shared" si="577"/>
        <v>45.409021901775674</v>
      </c>
      <c r="AR110" s="4">
        <f t="shared" si="577"/>
        <v>32.692775420261775</v>
      </c>
      <c r="AS110" s="4">
        <f t="shared" si="577"/>
        <v>55.408443685550573</v>
      </c>
      <c r="AT110" s="4">
        <f t="shared" si="577"/>
        <v>41.143065366508274</v>
      </c>
      <c r="AU110" s="4">
        <f t="shared" si="577"/>
        <v>45.061452544270963</v>
      </c>
      <c r="AV110" s="4">
        <f t="shared" si="577"/>
        <v>41.32778933345994</v>
      </c>
      <c r="AW110" s="4">
        <f t="shared" si="577"/>
        <v>43.923254364063709</v>
      </c>
      <c r="AX110" s="108">
        <f t="shared" si="577"/>
        <v>86.673331469879088</v>
      </c>
      <c r="AY110" s="4">
        <f t="shared" si="577"/>
        <v>46.378384298849689</v>
      </c>
      <c r="AZ110" s="4">
        <f t="shared" si="577"/>
        <v>61.285722109194168</v>
      </c>
      <c r="BA110" s="4">
        <f t="shared" si="577"/>
        <v>72.027036221698467</v>
      </c>
      <c r="BB110" s="4">
        <f t="shared" si="577"/>
        <v>49.03701779368815</v>
      </c>
      <c r="BC110" s="4">
        <f t="shared" si="577"/>
        <v>54.790150078543114</v>
      </c>
      <c r="BD110" s="4">
        <f t="shared" si="577"/>
        <v>39.446832297662937</v>
      </c>
      <c r="BE110" s="4">
        <f t="shared" si="577"/>
        <v>66.855369660166744</v>
      </c>
      <c r="BF110" s="4">
        <f t="shared" si="577"/>
        <v>49.642882222797851</v>
      </c>
      <c r="BG110" s="4">
        <f t="shared" si="577"/>
        <v>54.370775767826217</v>
      </c>
      <c r="BH110" s="4">
        <f t="shared" si="577"/>
        <v>49.865768632777758</v>
      </c>
      <c r="BI110" s="4">
        <f t="shared" si="577"/>
        <v>52.997435261889414</v>
      </c>
      <c r="BJ110" s="108">
        <f t="shared" si="577"/>
        <v>55.406409591975283</v>
      </c>
      <c r="BK110" s="4">
        <f t="shared" si="577"/>
        <v>50.144309103916285</v>
      </c>
      <c r="BL110" s="4">
        <f t="shared" si="577"/>
        <v>66.26212274446074</v>
      </c>
      <c r="BM110" s="4">
        <f t="shared" si="577"/>
        <v>77.875631562900381</v>
      </c>
      <c r="BN110" s="4">
        <f t="shared" si="577"/>
        <v>53.018823638535629</v>
      </c>
      <c r="BO110" s="4">
        <f t="shared" si="577"/>
        <v>59.239110264920818</v>
      </c>
      <c r="BP110" s="4">
        <f t="shared" si="577"/>
        <v>42.649915080233171</v>
      </c>
      <c r="BQ110" s="4">
        <f t="shared" si="577"/>
        <v>72.284025676572284</v>
      </c>
      <c r="BR110" s="4">
        <f t="shared" si="577"/>
        <v>53.673884259289046</v>
      </c>
      <c r="BS110" s="4">
        <f t="shared" si="577"/>
        <v>58.785682760173692</v>
      </c>
      <c r="BT110" s="4">
        <f t="shared" si="577"/>
        <v>53.914869045759318</v>
      </c>
      <c r="BU110" s="4">
        <f t="shared" si="577"/>
        <v>57.300827005154837</v>
      </c>
      <c r="BV110" s="108">
        <f t="shared" si="577"/>
        <v>59.905410050843663</v>
      </c>
      <c r="BW110" s="4">
        <f t="shared" si="577"/>
        <v>55.780529447196486</v>
      </c>
      <c r="BX110" s="4">
        <f t="shared" si="577"/>
        <v>73.709985340938118</v>
      </c>
      <c r="BY110" s="4">
        <f t="shared" si="577"/>
        <v>86.628852550570372</v>
      </c>
      <c r="BZ110" s="4">
        <f t="shared" si="577"/>
        <v>58.978139415507037</v>
      </c>
      <c r="CA110" s="4">
        <f t="shared" si="577"/>
        <v>65.897586258697928</v>
      </c>
      <c r="CB110" s="4">
        <f t="shared" si="577"/>
        <v>47.44376553525138</v>
      </c>
      <c r="CC110" s="4">
        <f t="shared" si="577"/>
        <v>80.408750162619</v>
      </c>
      <c r="CD110" s="4">
        <f t="shared" si="577"/>
        <v>59.706828850033119</v>
      </c>
      <c r="CE110" s="4">
        <f t="shared" si="577"/>
        <v>65.393193502417219</v>
      </c>
      <c r="CF110" s="4">
        <f t="shared" si="577"/>
        <v>59.974900326502663</v>
      </c>
      <c r="CG110" s="4">
        <f t="shared" si="577"/>
        <v>63.741439960534244</v>
      </c>
      <c r="CH110" s="108">
        <f t="shared" si="577"/>
        <v>66.6387781405585</v>
      </c>
      <c r="CI110" s="4">
        <f t="shared" si="577"/>
        <v>62.624800410367477</v>
      </c>
      <c r="CJ110" s="4">
        <f t="shared" si="577"/>
        <v>82.754200542271192</v>
      </c>
      <c r="CK110" s="4">
        <f t="shared" si="577"/>
        <v>97.258212758525332</v>
      </c>
      <c r="CL110" s="4">
        <f t="shared" si="577"/>
        <v>66.214757121789731</v>
      </c>
      <c r="CM110" s="4">
        <f t="shared" ref="CM110:CT110" si="578">IFERROR(CM22/CM50,"")</f>
        <v>73.983220092640124</v>
      </c>
      <c r="CN110" s="4">
        <f t="shared" si="578"/>
        <v>53.265115566426701</v>
      </c>
      <c r="CO110" s="4">
        <f t="shared" si="578"/>
        <v>90.274903807572329</v>
      </c>
      <c r="CP110" s="4">
        <f t="shared" si="578"/>
        <v>67.032856749932179</v>
      </c>
      <c r="CQ110" s="4">
        <f t="shared" si="578"/>
        <v>73.4169383451638</v>
      </c>
      <c r="CR110" s="4">
        <f t="shared" si="578"/>
        <v>67.333820596564522</v>
      </c>
      <c r="CS110" s="4">
        <f t="shared" si="578"/>
        <v>71.562514643691784</v>
      </c>
      <c r="CT110" s="108">
        <f t="shared" si="578"/>
        <v>74.815356218405</v>
      </c>
    </row>
    <row r="111" spans="1:98" x14ac:dyDescent="0.25">
      <c r="B111" t="s">
        <v>5</v>
      </c>
      <c r="C111" s="6">
        <f t="shared" ref="C111:S111" si="579">IFERROR(C23/C51,"")</f>
        <v>18.745337662337665</v>
      </c>
      <c r="D111" s="6">
        <f t="shared" si="579"/>
        <v>14.387365384615386</v>
      </c>
      <c r="E111" s="6">
        <f t="shared" si="579"/>
        <v>17.715746835443039</v>
      </c>
      <c r="F111" s="6">
        <f t="shared" si="579"/>
        <v>27.852455555555554</v>
      </c>
      <c r="G111" s="6">
        <f t="shared" si="579"/>
        <v>20.497552325581395</v>
      </c>
      <c r="H111" s="6">
        <f t="shared" si="579"/>
        <v>18.201326530612246</v>
      </c>
      <c r="I111" s="6">
        <f t="shared" si="579"/>
        <v>17.867380952380952</v>
      </c>
      <c r="J111" s="6">
        <f t="shared" si="579"/>
        <v>15.930616161616163</v>
      </c>
      <c r="K111" s="6">
        <f t="shared" si="579"/>
        <v>22.782426315789476</v>
      </c>
      <c r="L111" s="6">
        <f t="shared" si="579"/>
        <v>17.541870229007635</v>
      </c>
      <c r="M111" s="6">
        <f t="shared" si="579"/>
        <v>23.568496093750117</v>
      </c>
      <c r="N111" s="102">
        <f t="shared" si="579"/>
        <v>19.800055900621118</v>
      </c>
      <c r="O111" s="6">
        <f t="shared" si="579"/>
        <v>22.972782608695653</v>
      </c>
      <c r="P111" s="6">
        <f t="shared" si="579"/>
        <v>15.1136</v>
      </c>
      <c r="Q111" s="6">
        <f t="shared" si="579"/>
        <v>23.828310160427808</v>
      </c>
      <c r="R111" s="6">
        <f t="shared" si="579"/>
        <v>29.714468571428629</v>
      </c>
      <c r="S111" s="6">
        <f t="shared" si="579"/>
        <v>19.750324444444445</v>
      </c>
      <c r="T111" s="6">
        <f t="shared" ref="T111:Z111" si="580">IFERROR(T23/T51,"")</f>
        <v>21.198652173913196</v>
      </c>
      <c r="U111" s="6">
        <f t="shared" si="580"/>
        <v>17.003350000000037</v>
      </c>
      <c r="V111" s="6">
        <f t="shared" si="580"/>
        <v>16.98816467065874</v>
      </c>
      <c r="W111" s="6">
        <f t="shared" si="580"/>
        <v>22.22949297423899</v>
      </c>
      <c r="X111" s="6">
        <f t="shared" si="580"/>
        <v>18.897182608695712</v>
      </c>
      <c r="Y111" s="6">
        <f t="shared" si="580"/>
        <v>27.221450000000178</v>
      </c>
      <c r="Z111" s="102">
        <f t="shared" si="580"/>
        <v>25.209512500000166</v>
      </c>
      <c r="AA111" s="4">
        <f t="shared" ref="AA111:CL111" si="581">IFERROR(AA23/AA51,"")</f>
        <v>24.394973451327434</v>
      </c>
      <c r="AB111" s="4">
        <f t="shared" si="581"/>
        <v>18.389773399014828</v>
      </c>
      <c r="AC111" s="4">
        <f t="shared" si="581"/>
        <v>22.404754464285713</v>
      </c>
      <c r="AD111" s="4">
        <f t="shared" si="581"/>
        <v>21.247981072555206</v>
      </c>
      <c r="AE111" s="4">
        <f t="shared" si="581"/>
        <v>23.322181818181818</v>
      </c>
      <c r="AF111" s="4">
        <f t="shared" si="581"/>
        <v>20.058909348441926</v>
      </c>
      <c r="AG111" s="4">
        <f t="shared" si="581"/>
        <v>21.44886111111111</v>
      </c>
      <c r="AH111" s="4">
        <f t="shared" si="581"/>
        <v>19.032088028169017</v>
      </c>
      <c r="AI111" s="4">
        <f t="shared" si="581"/>
        <v>20.391522887323951</v>
      </c>
      <c r="AJ111" s="4">
        <f t="shared" si="581"/>
        <v>18.352370598591556</v>
      </c>
      <c r="AK111" s="4">
        <f t="shared" si="581"/>
        <v>19.032088028169021</v>
      </c>
      <c r="AL111" s="108">
        <f t="shared" si="581"/>
        <v>20.391522887323951</v>
      </c>
      <c r="AM111" s="4">
        <f t="shared" si="581"/>
        <v>24.713055221516662</v>
      </c>
      <c r="AN111" s="4">
        <f t="shared" si="581"/>
        <v>18.724615706664956</v>
      </c>
      <c r="AO111" s="4">
        <f t="shared" si="581"/>
        <v>22.984378444969767</v>
      </c>
      <c r="AP111" s="4">
        <f t="shared" si="581"/>
        <v>21.028715859655502</v>
      </c>
      <c r="AQ111" s="4">
        <f t="shared" si="581"/>
        <v>23.621471108703744</v>
      </c>
      <c r="AR111" s="4">
        <f t="shared" si="581"/>
        <v>21.15425948607335</v>
      </c>
      <c r="AS111" s="4">
        <f t="shared" si="581"/>
        <v>22.812457171196559</v>
      </c>
      <c r="AT111" s="4">
        <f t="shared" si="581"/>
        <v>20.242039461765938</v>
      </c>
      <c r="AU111" s="4">
        <f t="shared" si="581"/>
        <v>21.687899423320648</v>
      </c>
      <c r="AV111" s="4">
        <f t="shared" si="581"/>
        <v>19.890902042531224</v>
      </c>
      <c r="AW111" s="4">
        <f t="shared" si="581"/>
        <v>20.627602118180526</v>
      </c>
      <c r="AX111" s="108">
        <f t="shared" si="581"/>
        <v>22.101002269479135</v>
      </c>
      <c r="AY111" s="4">
        <f t="shared" si="581"/>
        <v>27.246143381722131</v>
      </c>
      <c r="AZ111" s="4">
        <f t="shared" si="581"/>
        <v>20.643888816598125</v>
      </c>
      <c r="BA111" s="4">
        <f t="shared" si="581"/>
        <v>25.340277235579183</v>
      </c>
      <c r="BB111" s="4">
        <f t="shared" si="581"/>
        <v>23.184159235270201</v>
      </c>
      <c r="BC111" s="4">
        <f t="shared" si="581"/>
        <v>26.042671897345887</v>
      </c>
      <c r="BD111" s="4">
        <f t="shared" si="581"/>
        <v>23.322571083395879</v>
      </c>
      <c r="BE111" s="4">
        <f t="shared" si="581"/>
        <v>25.150734031244223</v>
      </c>
      <c r="BF111" s="4">
        <f t="shared" si="581"/>
        <v>22.316848506596958</v>
      </c>
      <c r="BG111" s="4">
        <f t="shared" si="581"/>
        <v>23.91090911421103</v>
      </c>
      <c r="BH111" s="4">
        <f t="shared" si="581"/>
        <v>21.929719501890684</v>
      </c>
      <c r="BI111" s="4">
        <f t="shared" si="581"/>
        <v>22.741931335294037</v>
      </c>
      <c r="BJ111" s="108">
        <f t="shared" si="581"/>
        <v>24.366355002100757</v>
      </c>
      <c r="BK111" s="4">
        <f t="shared" si="581"/>
        <v>29.458530224317972</v>
      </c>
      <c r="BL111" s="4">
        <f t="shared" si="581"/>
        <v>22.320172588505898</v>
      </c>
      <c r="BM111" s="4">
        <f t="shared" si="581"/>
        <v>27.397907747108217</v>
      </c>
      <c r="BN111" s="4">
        <f t="shared" si="581"/>
        <v>25.066712965174148</v>
      </c>
      <c r="BO111" s="4">
        <f t="shared" si="581"/>
        <v>28.157336855410382</v>
      </c>
      <c r="BP111" s="4">
        <f t="shared" si="581"/>
        <v>25.216363855367632</v>
      </c>
      <c r="BQ111" s="4">
        <f t="shared" si="581"/>
        <v>27.192973634581257</v>
      </c>
      <c r="BR111" s="4">
        <f t="shared" si="581"/>
        <v>24.128976605332632</v>
      </c>
      <c r="BS111" s="4">
        <f t="shared" si="581"/>
        <v>25.852474934284967</v>
      </c>
      <c r="BT111" s="4">
        <f t="shared" si="581"/>
        <v>23.710412725444211</v>
      </c>
      <c r="BU111" s="4">
        <f t="shared" si="581"/>
        <v>24.588576159719921</v>
      </c>
      <c r="BV111" s="108">
        <f t="shared" si="581"/>
        <v>26.344903028271347</v>
      </c>
      <c r="BW111" s="4">
        <f t="shared" si="581"/>
        <v>32.769669021531321</v>
      </c>
      <c r="BX111" s="4">
        <f t="shared" si="581"/>
        <v>24.828959987453967</v>
      </c>
      <c r="BY111" s="4">
        <f t="shared" si="581"/>
        <v>30.477432577883189</v>
      </c>
      <c r="BZ111" s="4">
        <f t="shared" si="581"/>
        <v>27.884211502459728</v>
      </c>
      <c r="CA111" s="4">
        <f t="shared" si="581"/>
        <v>31.322221517958518</v>
      </c>
      <c r="CB111" s="4">
        <f t="shared" si="581"/>
        <v>28.05068315271096</v>
      </c>
      <c r="CC111" s="4">
        <f t="shared" si="581"/>
        <v>30.249463871108205</v>
      </c>
      <c r="CD111" s="4">
        <f t="shared" si="581"/>
        <v>26.841073575772032</v>
      </c>
      <c r="CE111" s="4">
        <f t="shared" si="581"/>
        <v>28.758293116898603</v>
      </c>
      <c r="CF111" s="4">
        <f t="shared" si="581"/>
        <v>26.375463115784143</v>
      </c>
      <c r="CG111" s="4">
        <f t="shared" si="581"/>
        <v>27.352332120072447</v>
      </c>
      <c r="CH111" s="108">
        <f t="shared" si="581"/>
        <v>29.306070128649054</v>
      </c>
      <c r="CI111" s="4">
        <f t="shared" si="581"/>
        <v>36.790507410473218</v>
      </c>
      <c r="CJ111" s="4">
        <f t="shared" si="581"/>
        <v>27.875473377914574</v>
      </c>
      <c r="CK111" s="4">
        <f t="shared" si="581"/>
        <v>34.217013555189453</v>
      </c>
      <c r="CL111" s="4">
        <f t="shared" si="581"/>
        <v>31.305604253811545</v>
      </c>
      <c r="CM111" s="4">
        <f t="shared" ref="CM111:CT111" si="582">IFERROR(CM23/CM51,"")</f>
        <v>35.165458098212035</v>
      </c>
      <c r="CN111" s="4">
        <f t="shared" si="582"/>
        <v>31.492501975548596</v>
      </c>
      <c r="CO111" s="4">
        <f t="shared" si="582"/>
        <v>33.96107308809318</v>
      </c>
      <c r="CP111" s="4">
        <f t="shared" si="582"/>
        <v>30.134473303519261</v>
      </c>
      <c r="CQ111" s="4">
        <f t="shared" si="582"/>
        <v>32.286935682342069</v>
      </c>
      <c r="CR111" s="4">
        <f t="shared" si="582"/>
        <v>29.611732440090865</v>
      </c>
      <c r="CS111" s="4">
        <f t="shared" si="582"/>
        <v>30.708463271205336</v>
      </c>
      <c r="CT111" s="108">
        <f t="shared" si="582"/>
        <v>32.901924933434302</v>
      </c>
    </row>
    <row r="112" spans="1:98" x14ac:dyDescent="0.25">
      <c r="B112" t="s">
        <v>6</v>
      </c>
      <c r="C112" s="6">
        <f t="shared" ref="C112:S112" si="583">IFERROR(C24/C52,"")</f>
        <v>19.580369565217392</v>
      </c>
      <c r="D112" s="6">
        <f t="shared" si="583"/>
        <v>15.411375</v>
      </c>
      <c r="E112" s="6">
        <f t="shared" si="583"/>
        <v>22.539180000000002</v>
      </c>
      <c r="F112" s="6">
        <f t="shared" si="583"/>
        <v>16.320941176470591</v>
      </c>
      <c r="G112" s="6">
        <f t="shared" si="583"/>
        <v>19.354615853658537</v>
      </c>
      <c r="H112" s="6">
        <f t="shared" si="583"/>
        <v>20.029192307692309</v>
      </c>
      <c r="I112" s="6">
        <f t="shared" si="583"/>
        <v>21.598179775280901</v>
      </c>
      <c r="J112" s="6">
        <f t="shared" si="583"/>
        <v>16.39477108433735</v>
      </c>
      <c r="K112" s="6">
        <f t="shared" si="583"/>
        <v>22.773981981981979</v>
      </c>
      <c r="L112" s="6">
        <f t="shared" si="583"/>
        <v>20.1251</v>
      </c>
      <c r="M112" s="6">
        <f t="shared" si="583"/>
        <v>22.299493150684931</v>
      </c>
      <c r="N112" s="102">
        <f t="shared" si="583"/>
        <v>26.446153846153948</v>
      </c>
      <c r="O112" s="6">
        <f t="shared" si="583"/>
        <v>13.817895522388044</v>
      </c>
      <c r="P112" s="6">
        <f t="shared" si="583"/>
        <v>18.010166666666667</v>
      </c>
      <c r="Q112" s="6">
        <f t="shared" si="583"/>
        <v>20.09948</v>
      </c>
      <c r="R112" s="6">
        <f t="shared" si="583"/>
        <v>18.101158536585366</v>
      </c>
      <c r="S112" s="6">
        <f t="shared" si="583"/>
        <v>16.671058252427184</v>
      </c>
      <c r="T112" s="6">
        <f t="shared" ref="T112:Z112" si="584">IFERROR(T24/T52,"")</f>
        <v>25.946603658536588</v>
      </c>
      <c r="U112" s="6">
        <f t="shared" si="584"/>
        <v>16.018558139534882</v>
      </c>
      <c r="V112" s="6">
        <f t="shared" si="584"/>
        <v>17.577968354430379</v>
      </c>
      <c r="W112" s="6">
        <f t="shared" si="584"/>
        <v>23.425096234309706</v>
      </c>
      <c r="X112" s="6">
        <f t="shared" si="584"/>
        <v>18.926049504950495</v>
      </c>
      <c r="Y112" s="6">
        <f t="shared" si="584"/>
        <v>19.266942028985508</v>
      </c>
      <c r="Z112" s="102">
        <f t="shared" si="584"/>
        <v>25.358649446494578</v>
      </c>
      <c r="AA112" s="4">
        <f t="shared" ref="AA112:CL112" si="585">IFERROR(AA24/AA52,"")</f>
        <v>13.987539877300614</v>
      </c>
      <c r="AB112" s="4">
        <f t="shared" si="585"/>
        <v>22.299408450704227</v>
      </c>
      <c r="AC112" s="4">
        <f t="shared" si="585"/>
        <v>20.989050279329607</v>
      </c>
      <c r="AD112" s="4">
        <f t="shared" si="585"/>
        <v>20.323351063829787</v>
      </c>
      <c r="AE112" s="4">
        <f t="shared" si="585"/>
        <v>18.945693430656934</v>
      </c>
      <c r="AF112" s="4">
        <f t="shared" si="585"/>
        <v>19.632222222222225</v>
      </c>
      <c r="AG112" s="4">
        <f t="shared" si="585"/>
        <v>17.936277777777779</v>
      </c>
      <c r="AH112" s="4">
        <f t="shared" si="585"/>
        <v>21.2403289473684</v>
      </c>
      <c r="AI112" s="4">
        <f t="shared" si="585"/>
        <v>22.656350877192963</v>
      </c>
      <c r="AJ112" s="4">
        <f t="shared" si="585"/>
        <v>20.390715789473667</v>
      </c>
      <c r="AK112" s="4">
        <f t="shared" si="585"/>
        <v>21.2403289473684</v>
      </c>
      <c r="AL112" s="108">
        <f t="shared" si="585"/>
        <v>22.656350877192963</v>
      </c>
      <c r="AM112" s="4">
        <f t="shared" si="585"/>
        <v>16.469946929791703</v>
      </c>
      <c r="AN112" s="4">
        <f t="shared" si="585"/>
        <v>22.983783702568463</v>
      </c>
      <c r="AO112" s="4">
        <f t="shared" si="585"/>
        <v>22.08386961327027</v>
      </c>
      <c r="AP112" s="4">
        <f t="shared" si="585"/>
        <v>21.849770896994144</v>
      </c>
      <c r="AQ112" s="4">
        <f t="shared" si="585"/>
        <v>20.434047315227165</v>
      </c>
      <c r="AR112" s="4">
        <f t="shared" si="585"/>
        <v>20.124570188803109</v>
      </c>
      <c r="AS112" s="4">
        <f t="shared" si="585"/>
        <v>18.165037621639971</v>
      </c>
      <c r="AT112" s="4">
        <f t="shared" si="585"/>
        <v>21.511228762468331</v>
      </c>
      <c r="AU112" s="4">
        <f t="shared" si="585"/>
        <v>22.945310679966223</v>
      </c>
      <c r="AV112" s="4">
        <f t="shared" si="585"/>
        <v>21.044127795054735</v>
      </c>
      <c r="AW112" s="4">
        <f t="shared" si="585"/>
        <v>21.920966453182011</v>
      </c>
      <c r="AX112" s="108">
        <f t="shared" si="585"/>
        <v>23.382364216727481</v>
      </c>
      <c r="AY112" s="4">
        <f t="shared" si="585"/>
        <v>18.158116490095345</v>
      </c>
      <c r="AZ112" s="4">
        <f t="shared" si="585"/>
        <v>25.339621532081722</v>
      </c>
      <c r="BA112" s="4">
        <f t="shared" si="585"/>
        <v>24.347466248630464</v>
      </c>
      <c r="BB112" s="4">
        <f t="shared" si="585"/>
        <v>24.089372413936037</v>
      </c>
      <c r="BC112" s="4">
        <f t="shared" si="585"/>
        <v>22.528537165037942</v>
      </c>
      <c r="BD112" s="4">
        <f t="shared" si="585"/>
        <v>22.18733863315542</v>
      </c>
      <c r="BE112" s="4">
        <f t="shared" si="585"/>
        <v>20.02695397785806</v>
      </c>
      <c r="BF112" s="4">
        <f t="shared" si="585"/>
        <v>23.716129710621328</v>
      </c>
      <c r="BG112" s="4">
        <f t="shared" si="585"/>
        <v>25.297205024662748</v>
      </c>
      <c r="BH112" s="4">
        <f t="shared" si="585"/>
        <v>23.201150894047835</v>
      </c>
      <c r="BI112" s="4">
        <f t="shared" si="585"/>
        <v>24.16786551463316</v>
      </c>
      <c r="BJ112" s="108">
        <f t="shared" si="585"/>
        <v>25.779056548942037</v>
      </c>
      <c r="BK112" s="4">
        <f t="shared" si="585"/>
        <v>19.632555549091094</v>
      </c>
      <c r="BL112" s="4">
        <f t="shared" si="585"/>
        <v>27.39719880048677</v>
      </c>
      <c r="BM112" s="4">
        <f t="shared" si="585"/>
        <v>26.324480508019263</v>
      </c>
      <c r="BN112" s="4">
        <f t="shared" si="585"/>
        <v>26.045429453947651</v>
      </c>
      <c r="BO112" s="4">
        <f t="shared" si="585"/>
        <v>24.357854382839033</v>
      </c>
      <c r="BP112" s="4">
        <f t="shared" si="585"/>
        <v>23.988950530167646</v>
      </c>
      <c r="BQ112" s="4">
        <f t="shared" si="585"/>
        <v>21.653142640860136</v>
      </c>
      <c r="BR112" s="4">
        <f t="shared" si="585"/>
        <v>25.641879443123788</v>
      </c>
      <c r="BS112" s="4">
        <f t="shared" si="585"/>
        <v>27.351338072665367</v>
      </c>
      <c r="BT112" s="4">
        <f t="shared" si="585"/>
        <v>25.085084346644528</v>
      </c>
      <c r="BU112" s="4">
        <f t="shared" si="585"/>
        <v>26.13029619442138</v>
      </c>
      <c r="BV112" s="108">
        <f t="shared" si="585"/>
        <v>27.872315940716142</v>
      </c>
      <c r="BW112" s="4">
        <f t="shared" si="585"/>
        <v>21.839254792808934</v>
      </c>
      <c r="BX112" s="4">
        <f t="shared" si="585"/>
        <v>30.476643945661483</v>
      </c>
      <c r="BY112" s="4">
        <f t="shared" si="585"/>
        <v>29.283352117120629</v>
      </c>
      <c r="BZ112" s="4">
        <f t="shared" si="585"/>
        <v>28.972935724571371</v>
      </c>
      <c r="CA112" s="4">
        <f t="shared" si="585"/>
        <v>27.09567721547014</v>
      </c>
      <c r="CB112" s="4">
        <f t="shared" si="585"/>
        <v>26.685308569758494</v>
      </c>
      <c r="CC112" s="4">
        <f t="shared" si="585"/>
        <v>24.086955873692816</v>
      </c>
      <c r="CD112" s="4">
        <f t="shared" si="585"/>
        <v>28.524026692530896</v>
      </c>
      <c r="CE112" s="4">
        <f t="shared" si="585"/>
        <v>30.425628472032965</v>
      </c>
      <c r="CF112" s="4">
        <f t="shared" si="585"/>
        <v>27.904647827207377</v>
      </c>
      <c r="CG112" s="4">
        <f t="shared" si="585"/>
        <v>29.067341486674348</v>
      </c>
      <c r="CH112" s="108">
        <f t="shared" si="585"/>
        <v>31.005164252452637</v>
      </c>
      <c r="CI112" s="4">
        <f t="shared" si="585"/>
        <v>24.51893135588659</v>
      </c>
      <c r="CJ112" s="4">
        <f t="shared" si="585"/>
        <v>34.216128157794145</v>
      </c>
      <c r="CK112" s="4">
        <f t="shared" si="585"/>
        <v>32.876419421891335</v>
      </c>
      <c r="CL112" s="4">
        <f t="shared" si="585"/>
        <v>32.527914937976284</v>
      </c>
      <c r="CM112" s="4">
        <f t="shared" ref="CM112:CT112" si="586">IFERROR(CM24/CM52,"")</f>
        <v>30.42031680980833</v>
      </c>
      <c r="CN112" s="4">
        <f t="shared" si="586"/>
        <v>29.959595931267859</v>
      </c>
      <c r="CO112" s="4">
        <f t="shared" si="586"/>
        <v>27.042425359394926</v>
      </c>
      <c r="CP112" s="4">
        <f t="shared" si="586"/>
        <v>32.023924767704443</v>
      </c>
      <c r="CQ112" s="4">
        <f t="shared" si="586"/>
        <v>34.158853085551407</v>
      </c>
      <c r="CR112" s="4">
        <f t="shared" si="586"/>
        <v>31.32854811560572</v>
      </c>
      <c r="CS112" s="4">
        <f t="shared" si="586"/>
        <v>32.633904287089294</v>
      </c>
      <c r="CT112" s="108">
        <f t="shared" si="586"/>
        <v>34.809497906228579</v>
      </c>
    </row>
    <row r="113" spans="2:98" x14ac:dyDescent="0.25">
      <c r="B113" t="s">
        <v>7</v>
      </c>
      <c r="C113" s="6">
        <f t="shared" ref="C113:S113" si="587">IFERROR(C25/C53,"")</f>
        <v>17.551921875000001</v>
      </c>
      <c r="D113" s="6">
        <f t="shared" si="587"/>
        <v>16.754944444444444</v>
      </c>
      <c r="E113" s="6">
        <f t="shared" si="587"/>
        <v>19.234750000000002</v>
      </c>
      <c r="F113" s="6">
        <f t="shared" si="587"/>
        <v>17.271862068965518</v>
      </c>
      <c r="G113" s="6">
        <f t="shared" si="587"/>
        <v>15.213203125</v>
      </c>
      <c r="H113" s="6">
        <f t="shared" si="587"/>
        <v>18.44857142857143</v>
      </c>
      <c r="I113" s="6">
        <f t="shared" si="587"/>
        <v>19.692684684684686</v>
      </c>
      <c r="J113" s="6">
        <f t="shared" si="587"/>
        <v>13.978372093023257</v>
      </c>
      <c r="K113" s="6">
        <f t="shared" si="587"/>
        <v>21.1348375</v>
      </c>
      <c r="L113" s="6">
        <f t="shared" si="587"/>
        <v>18.925597014925376</v>
      </c>
      <c r="M113" s="6">
        <f t="shared" si="587"/>
        <v>27.306295597484276</v>
      </c>
      <c r="N113" s="102">
        <f t="shared" si="587"/>
        <v>23.294449704142014</v>
      </c>
      <c r="O113" s="6">
        <f t="shared" si="587"/>
        <v>13.165360824742267</v>
      </c>
      <c r="P113" s="6">
        <f t="shared" si="587"/>
        <v>15.446917355371902</v>
      </c>
      <c r="Q113" s="6">
        <f t="shared" si="587"/>
        <v>28.877604166666668</v>
      </c>
      <c r="R113" s="6">
        <f t="shared" si="587"/>
        <v>34.184459459459461</v>
      </c>
      <c r="S113" s="6">
        <f t="shared" si="587"/>
        <v>25.050557142857144</v>
      </c>
      <c r="T113" s="6">
        <f t="shared" ref="T113:Z113" si="588">IFERROR(T25/T53,"")</f>
        <v>20.822754966887416</v>
      </c>
      <c r="U113" s="6">
        <f t="shared" si="588"/>
        <v>20.560784615384616</v>
      </c>
      <c r="V113" s="6">
        <f t="shared" si="588"/>
        <v>16.315021645021687</v>
      </c>
      <c r="W113" s="6">
        <f t="shared" si="588"/>
        <v>23.682821033210331</v>
      </c>
      <c r="X113" s="6">
        <f t="shared" si="588"/>
        <v>20.51159217877095</v>
      </c>
      <c r="Y113" s="6">
        <f t="shared" si="588"/>
        <v>18.370337962962964</v>
      </c>
      <c r="Z113" s="102">
        <f t="shared" si="588"/>
        <v>23.102298780487896</v>
      </c>
      <c r="AA113" s="4">
        <f t="shared" ref="AA113:CL113" si="589">IFERROR(AA25/AA53,"")</f>
        <v>20.514392857142859</v>
      </c>
      <c r="AB113" s="4">
        <f t="shared" si="589"/>
        <v>18.142899665551873</v>
      </c>
      <c r="AC113" s="4">
        <f t="shared" si="589"/>
        <v>22.210257731958762</v>
      </c>
      <c r="AD113" s="4">
        <f t="shared" si="589"/>
        <v>19.960143884892087</v>
      </c>
      <c r="AE113" s="4">
        <f t="shared" si="589"/>
        <v>20.020519480519479</v>
      </c>
      <c r="AF113" s="4">
        <f t="shared" si="589"/>
        <v>20.240147058823528</v>
      </c>
      <c r="AG113" s="4">
        <f t="shared" si="589"/>
        <v>27.235565217391304</v>
      </c>
      <c r="AH113" s="4">
        <f t="shared" si="589"/>
        <v>24.625769041769122</v>
      </c>
      <c r="AI113" s="4">
        <f t="shared" si="589"/>
        <v>26.164879606879687</v>
      </c>
      <c r="AJ113" s="4">
        <f t="shared" si="589"/>
        <v>23.548391646191725</v>
      </c>
      <c r="AK113" s="4">
        <f t="shared" si="589"/>
        <v>24.625769041769122</v>
      </c>
      <c r="AL113" s="108">
        <f t="shared" si="589"/>
        <v>26.16487960687969</v>
      </c>
      <c r="AM113" s="4">
        <f t="shared" si="589"/>
        <v>23.245638834141911</v>
      </c>
      <c r="AN113" s="4">
        <f t="shared" si="589"/>
        <v>20.645501702995521</v>
      </c>
      <c r="AO113" s="4">
        <f t="shared" si="589"/>
        <v>24.875764950898436</v>
      </c>
      <c r="AP113" s="4">
        <f t="shared" si="589"/>
        <v>21.832307280249591</v>
      </c>
      <c r="AQ113" s="4">
        <f t="shared" si="589"/>
        <v>21.724425115671924</v>
      </c>
      <c r="AR113" s="4">
        <f t="shared" si="589"/>
        <v>22.15062983797629</v>
      </c>
      <c r="AS113" s="4">
        <f t="shared" si="589"/>
        <v>26.704178479214995</v>
      </c>
      <c r="AT113" s="4">
        <f t="shared" si="589"/>
        <v>24.145301425924185</v>
      </c>
      <c r="AU113" s="4">
        <f t="shared" si="589"/>
        <v>25.654382765044442</v>
      </c>
      <c r="AV113" s="4">
        <f t="shared" si="589"/>
        <v>23.528733907369336</v>
      </c>
      <c r="AW113" s="4">
        <f t="shared" si="589"/>
        <v>24.605211929275118</v>
      </c>
      <c r="AX113" s="108">
        <f t="shared" si="589"/>
        <v>26.14303767485481</v>
      </c>
      <c r="AY113" s="4">
        <f t="shared" si="589"/>
        <v>25.628316814641458</v>
      </c>
      <c r="AZ113" s="4">
        <f t="shared" si="589"/>
        <v>22.761665627552564</v>
      </c>
      <c r="BA113" s="4">
        <f t="shared" si="589"/>
        <v>27.42553085836553</v>
      </c>
      <c r="BB113" s="4">
        <f t="shared" si="589"/>
        <v>24.070118776475173</v>
      </c>
      <c r="BC113" s="4">
        <f t="shared" si="589"/>
        <v>23.9511786900283</v>
      </c>
      <c r="BD113" s="4">
        <f t="shared" si="589"/>
        <v>24.421069396368857</v>
      </c>
      <c r="BE113" s="4">
        <f t="shared" si="589"/>
        <v>29.441356773334537</v>
      </c>
      <c r="BF113" s="4">
        <f t="shared" si="589"/>
        <v>26.620194822081416</v>
      </c>
      <c r="BG113" s="4">
        <f t="shared" si="589"/>
        <v>28.283956998461498</v>
      </c>
      <c r="BH113" s="4">
        <f t="shared" si="589"/>
        <v>25.940429132874694</v>
      </c>
      <c r="BI113" s="4">
        <f t="shared" si="589"/>
        <v>27.127246152025823</v>
      </c>
      <c r="BJ113" s="108">
        <f t="shared" si="589"/>
        <v>28.822699036527435</v>
      </c>
      <c r="BK113" s="4">
        <f t="shared" si="589"/>
        <v>27.709336139990342</v>
      </c>
      <c r="BL113" s="4">
        <f t="shared" si="589"/>
        <v>24.609912876509824</v>
      </c>
      <c r="BM113" s="4">
        <f t="shared" si="589"/>
        <v>29.652483964064807</v>
      </c>
      <c r="BN113" s="4">
        <f t="shared" si="589"/>
        <v>26.02461242112496</v>
      </c>
      <c r="BO113" s="4">
        <f t="shared" si="589"/>
        <v>25.89601439965859</v>
      </c>
      <c r="BP113" s="4">
        <f t="shared" si="589"/>
        <v>26.404060231354006</v>
      </c>
      <c r="BQ113" s="4">
        <f t="shared" si="589"/>
        <v>31.831994943329292</v>
      </c>
      <c r="BR113" s="4">
        <f t="shared" si="589"/>
        <v>28.781754641634418</v>
      </c>
      <c r="BS113" s="4">
        <f t="shared" si="589"/>
        <v>30.580614306736571</v>
      </c>
      <c r="BT113" s="4">
        <f t="shared" si="589"/>
        <v>28.046791978464114</v>
      </c>
      <c r="BU113" s="4">
        <f t="shared" si="589"/>
        <v>29.32997853957032</v>
      </c>
      <c r="BV113" s="108">
        <f t="shared" si="589"/>
        <v>31.163102198293462</v>
      </c>
      <c r="BW113" s="4">
        <f t="shared" si="589"/>
        <v>30.823865522125253</v>
      </c>
      <c r="BX113" s="4">
        <f t="shared" si="589"/>
        <v>27.376067083829525</v>
      </c>
      <c r="BY113" s="4">
        <f t="shared" si="589"/>
        <v>32.98542316162569</v>
      </c>
      <c r="BZ113" s="4">
        <f t="shared" si="589"/>
        <v>28.949778857259396</v>
      </c>
      <c r="CA113" s="4">
        <f t="shared" si="589"/>
        <v>28.806726418180215</v>
      </c>
      <c r="CB113" s="4">
        <f t="shared" si="589"/>
        <v>29.371876601358196</v>
      </c>
      <c r="CC113" s="4">
        <f t="shared" si="589"/>
        <v>35.409911174959497</v>
      </c>
      <c r="CD113" s="4">
        <f t="shared" si="589"/>
        <v>32.016823863354126</v>
      </c>
      <c r="CE113" s="4">
        <f t="shared" si="589"/>
        <v>34.017875354813754</v>
      </c>
      <c r="CF113" s="4">
        <f t="shared" si="589"/>
        <v>31.199251396843476</v>
      </c>
      <c r="CG113" s="4">
        <f t="shared" si="589"/>
        <v>32.626668127418014</v>
      </c>
      <c r="CH113" s="108">
        <f t="shared" si="589"/>
        <v>34.665834885381642</v>
      </c>
      <c r="CI113" s="4">
        <f t="shared" si="589"/>
        <v>34.605953821690036</v>
      </c>
      <c r="CJ113" s="4">
        <f t="shared" si="589"/>
        <v>30.735110515015418</v>
      </c>
      <c r="CK113" s="4">
        <f t="shared" si="589"/>
        <v>37.032734583557172</v>
      </c>
      <c r="CL113" s="4">
        <f t="shared" si="589"/>
        <v>32.501916723045134</v>
      </c>
      <c r="CM113" s="4">
        <f t="shared" ref="CM113:CT113" si="590">IFERROR(CM25/CM53,"")</f>
        <v>32.341311749690938</v>
      </c>
      <c r="CN113" s="4">
        <f t="shared" si="590"/>
        <v>32.975805860344856</v>
      </c>
      <c r="CO113" s="4">
        <f t="shared" si="590"/>
        <v>39.754707276127043</v>
      </c>
      <c r="CP113" s="4">
        <f t="shared" si="590"/>
        <v>35.945288151387693</v>
      </c>
      <c r="CQ113" s="4">
        <f t="shared" si="590"/>
        <v>38.191868660849416</v>
      </c>
      <c r="CR113" s="4">
        <f t="shared" si="590"/>
        <v>35.027399543236186</v>
      </c>
      <c r="CS113" s="4">
        <f t="shared" si="590"/>
        <v>36.629960306652215</v>
      </c>
      <c r="CT113" s="108">
        <f t="shared" si="590"/>
        <v>38.919332825817975</v>
      </c>
    </row>
    <row r="114" spans="2:98" x14ac:dyDescent="0.25">
      <c r="B114" t="s">
        <v>8</v>
      </c>
      <c r="C114" s="6">
        <f t="shared" ref="C114:S114" si="591">IFERROR(C26/C54,"")</f>
        <v>17.669466666666665</v>
      </c>
      <c r="D114" s="6">
        <f t="shared" si="591"/>
        <v>15.048300000000001</v>
      </c>
      <c r="E114" s="6">
        <f t="shared" si="591"/>
        <v>14.718621212121212</v>
      </c>
      <c r="F114" s="6">
        <f t="shared" si="591"/>
        <v>38.211943548387097</v>
      </c>
      <c r="G114" s="6">
        <f t="shared" si="591"/>
        <v>16.2866</v>
      </c>
      <c r="H114" s="6">
        <f t="shared" si="591"/>
        <v>15.816835616438356</v>
      </c>
      <c r="I114" s="6">
        <f t="shared" si="591"/>
        <v>23.279229508196721</v>
      </c>
      <c r="J114" s="6">
        <f t="shared" si="591"/>
        <v>15.079368421052632</v>
      </c>
      <c r="K114" s="6">
        <f t="shared" si="591"/>
        <v>16.969621951219512</v>
      </c>
      <c r="L114" s="6">
        <f t="shared" si="591"/>
        <v>15.379403225806451</v>
      </c>
      <c r="M114" s="6">
        <f t="shared" si="591"/>
        <v>27.828731481481483</v>
      </c>
      <c r="N114" s="102">
        <f t="shared" si="591"/>
        <v>31.712222222222223</v>
      </c>
      <c r="O114" s="6">
        <f t="shared" si="591"/>
        <v>15.123215909090909</v>
      </c>
      <c r="P114" s="6">
        <f t="shared" si="591"/>
        <v>13.943755813953489</v>
      </c>
      <c r="Q114" s="6">
        <f t="shared" si="591"/>
        <v>19.062575581395347</v>
      </c>
      <c r="R114" s="6">
        <f t="shared" si="591"/>
        <v>11.48811111111111</v>
      </c>
      <c r="S114" s="6">
        <f t="shared" si="591"/>
        <v>16.993518072289156</v>
      </c>
      <c r="T114" s="6">
        <f t="shared" ref="T114:Z114" si="592">IFERROR(T26/T54,"")</f>
        <v>18.638562499999999</v>
      </c>
      <c r="U114" s="6">
        <f t="shared" si="592"/>
        <v>21.067519230769228</v>
      </c>
      <c r="V114" s="6">
        <f t="shared" si="592"/>
        <v>18.866613333333333</v>
      </c>
      <c r="W114" s="6">
        <f t="shared" si="592"/>
        <v>22.254454081632652</v>
      </c>
      <c r="X114" s="6">
        <f t="shared" si="592"/>
        <v>25.955843478260871</v>
      </c>
      <c r="Y114" s="6">
        <f t="shared" si="592"/>
        <v>24.242379629629632</v>
      </c>
      <c r="Z114" s="102">
        <f t="shared" si="592"/>
        <v>29.196417391304436</v>
      </c>
      <c r="AA114" s="4">
        <f t="shared" ref="AA114:CL114" si="593">IFERROR(AA26/AA54,"")</f>
        <v>16.384328571428572</v>
      </c>
      <c r="AB114" s="4">
        <f t="shared" si="593"/>
        <v>18.098291666666665</v>
      </c>
      <c r="AC114" s="4">
        <f t="shared" si="593"/>
        <v>22.737383177570095</v>
      </c>
      <c r="AD114" s="4">
        <f t="shared" si="593"/>
        <v>15.758153846153846</v>
      </c>
      <c r="AE114" s="4">
        <f t="shared" si="593"/>
        <v>23.684285714285714</v>
      </c>
      <c r="AF114" s="4">
        <f t="shared" si="593"/>
        <v>21.661617647058822</v>
      </c>
      <c r="AG114" s="4">
        <f t="shared" si="593"/>
        <v>26.197076923076921</v>
      </c>
      <c r="AH114" s="4">
        <f t="shared" si="593"/>
        <v>17.316711864406802</v>
      </c>
      <c r="AI114" s="4">
        <f t="shared" si="593"/>
        <v>18.759771186440702</v>
      </c>
      <c r="AJ114" s="4">
        <f t="shared" si="593"/>
        <v>16.883794067796632</v>
      </c>
      <c r="AK114" s="4">
        <f t="shared" si="593"/>
        <v>17.316711864406802</v>
      </c>
      <c r="AL114" s="108">
        <f t="shared" si="593"/>
        <v>18.759771186440698</v>
      </c>
      <c r="AM114" s="4">
        <f t="shared" si="593"/>
        <v>18.619904554821513</v>
      </c>
      <c r="AN114" s="4">
        <f t="shared" si="593"/>
        <v>22.032762794297174</v>
      </c>
      <c r="AO114" s="4">
        <f t="shared" si="593"/>
        <v>25.618083183033708</v>
      </c>
      <c r="AP114" s="4">
        <f t="shared" si="593"/>
        <v>17.347062109537173</v>
      </c>
      <c r="AQ114" s="4">
        <f t="shared" si="593"/>
        <v>22.21791206147611</v>
      </c>
      <c r="AR114" s="4">
        <f t="shared" si="593"/>
        <v>22.642666262651421</v>
      </c>
      <c r="AS114" s="4">
        <f t="shared" si="593"/>
        <v>28.782068903537358</v>
      </c>
      <c r="AT114" s="4">
        <f t="shared" si="593"/>
        <v>19.025435376914473</v>
      </c>
      <c r="AU114" s="4">
        <f t="shared" si="593"/>
        <v>20.610888324990682</v>
      </c>
      <c r="AV114" s="4">
        <f t="shared" si="593"/>
        <v>18.903129006634313</v>
      </c>
      <c r="AW114" s="4">
        <f t="shared" si="593"/>
        <v>19.387824622189036</v>
      </c>
      <c r="AX114" s="108">
        <f t="shared" si="593"/>
        <v>21.003476674038126</v>
      </c>
      <c r="AY114" s="4">
        <f t="shared" si="593"/>
        <v>20.528444771690712</v>
      </c>
      <c r="AZ114" s="4">
        <f t="shared" si="593"/>
        <v>24.29112098071263</v>
      </c>
      <c r="BA114" s="4">
        <f t="shared" si="593"/>
        <v>28.243936709294662</v>
      </c>
      <c r="BB114" s="4">
        <f t="shared" si="593"/>
        <v>19.125135975764731</v>
      </c>
      <c r="BC114" s="4">
        <f t="shared" si="593"/>
        <v>24.495248047777405</v>
      </c>
      <c r="BD114" s="4">
        <f t="shared" si="593"/>
        <v>24.963539554573188</v>
      </c>
      <c r="BE114" s="4">
        <f t="shared" si="593"/>
        <v>31.732230966149928</v>
      </c>
      <c r="BF114" s="4">
        <f t="shared" si="593"/>
        <v>20.975542503048207</v>
      </c>
      <c r="BG114" s="4">
        <f t="shared" si="593"/>
        <v>22.723504378302223</v>
      </c>
      <c r="BH114" s="4">
        <f t="shared" si="593"/>
        <v>20.840699729814329</v>
      </c>
      <c r="BI114" s="4">
        <f t="shared" si="593"/>
        <v>21.375076645963407</v>
      </c>
      <c r="BJ114" s="108">
        <f t="shared" si="593"/>
        <v>23.15633303312703</v>
      </c>
      <c r="BK114" s="4">
        <f t="shared" si="593"/>
        <v>22.195354487152002</v>
      </c>
      <c r="BL114" s="4">
        <f t="shared" si="593"/>
        <v>26.263560004346505</v>
      </c>
      <c r="BM114" s="4">
        <f t="shared" si="593"/>
        <v>30.537344370089397</v>
      </c>
      <c r="BN114" s="4">
        <f t="shared" si="593"/>
        <v>20.67809701699683</v>
      </c>
      <c r="BO114" s="4">
        <f t="shared" si="593"/>
        <v>26.484262189256938</v>
      </c>
      <c r="BP114" s="4">
        <f t="shared" si="593"/>
        <v>26.990578966404538</v>
      </c>
      <c r="BQ114" s="4">
        <f t="shared" si="593"/>
        <v>34.30888812060131</v>
      </c>
      <c r="BR114" s="4">
        <f t="shared" si="593"/>
        <v>22.678756554295724</v>
      </c>
      <c r="BS114" s="4">
        <f t="shared" si="593"/>
        <v>24.568652933820367</v>
      </c>
      <c r="BT114" s="4">
        <f t="shared" si="593"/>
        <v>22.53296454787526</v>
      </c>
      <c r="BU114" s="4">
        <f t="shared" si="593"/>
        <v>23.110732869615642</v>
      </c>
      <c r="BV114" s="108">
        <f t="shared" si="593"/>
        <v>25.036627275416951</v>
      </c>
      <c r="BW114" s="4">
        <f t="shared" si="593"/>
        <v>24.690112331507891</v>
      </c>
      <c r="BX114" s="4">
        <f t="shared" si="593"/>
        <v>29.215584148835056</v>
      </c>
      <c r="BY114" s="4">
        <f t="shared" si="593"/>
        <v>33.969741877287447</v>
      </c>
      <c r="BZ114" s="4">
        <f t="shared" si="593"/>
        <v>23.00231512170728</v>
      </c>
      <c r="CA114" s="4">
        <f t="shared" si="593"/>
        <v>29.46109325932942</v>
      </c>
      <c r="CB114" s="4">
        <f t="shared" si="593"/>
        <v>30.024320042228414</v>
      </c>
      <c r="CC114" s="4">
        <f t="shared" si="593"/>
        <v>38.165207145356902</v>
      </c>
      <c r="CD114" s="4">
        <f t="shared" si="593"/>
        <v>25.227848790998568</v>
      </c>
      <c r="CE114" s="4">
        <f t="shared" si="593"/>
        <v>27.330169523581784</v>
      </c>
      <c r="CF114" s="4">
        <f t="shared" si="593"/>
        <v>25.065669763056444</v>
      </c>
      <c r="CG114" s="4">
        <f t="shared" si="593"/>
        <v>25.708379244160444</v>
      </c>
      <c r="CH114" s="108">
        <f t="shared" si="593"/>
        <v>27.85074418117382</v>
      </c>
      <c r="CI114" s="4">
        <f t="shared" si="593"/>
        <v>27.719589114583911</v>
      </c>
      <c r="CJ114" s="4">
        <f t="shared" si="593"/>
        <v>32.80033632389712</v>
      </c>
      <c r="CK114" s="4">
        <f t="shared" si="593"/>
        <v>38.137829205630624</v>
      </c>
      <c r="CL114" s="4">
        <f t="shared" si="593"/>
        <v>25.824699187140766</v>
      </c>
      <c r="CM114" s="4">
        <f t="shared" ref="CM114:CT114" si="594">IFERROR(CM26/CM54,"")</f>
        <v>33.075969402249143</v>
      </c>
      <c r="CN114" s="4">
        <f t="shared" si="594"/>
        <v>33.708304111409852</v>
      </c>
      <c r="CO114" s="4">
        <f t="shared" si="594"/>
        <v>42.848078062092199</v>
      </c>
      <c r="CP114" s="4">
        <f t="shared" si="594"/>
        <v>28.323305837654097</v>
      </c>
      <c r="CQ114" s="4">
        <f t="shared" si="594"/>
        <v>30.683581324125274</v>
      </c>
      <c r="CR114" s="4">
        <f t="shared" si="594"/>
        <v>28.141227442983471</v>
      </c>
      <c r="CS114" s="4">
        <f t="shared" si="594"/>
        <v>28.862797377418939</v>
      </c>
      <c r="CT114" s="108">
        <f t="shared" si="594"/>
        <v>31.268030492203852</v>
      </c>
    </row>
    <row r="115" spans="2:98" x14ac:dyDescent="0.25">
      <c r="B115" t="s">
        <v>1</v>
      </c>
      <c r="C115" s="6">
        <f t="shared" ref="C115:S115" si="595">IFERROR(C27/C55,"")</f>
        <v>17.995531249999999</v>
      </c>
      <c r="D115" s="6">
        <f t="shared" si="595"/>
        <v>24.677518518518518</v>
      </c>
      <c r="E115" s="6">
        <f t="shared" si="595"/>
        <v>23.440785714285717</v>
      </c>
      <c r="F115" s="6">
        <f t="shared" si="595"/>
        <v>37.403240384615387</v>
      </c>
      <c r="G115" s="6">
        <f t="shared" si="595"/>
        <v>14.400298507462688</v>
      </c>
      <c r="H115" s="6">
        <f t="shared" si="595"/>
        <v>15.282983050847458</v>
      </c>
      <c r="I115" s="6">
        <f t="shared" si="595"/>
        <v>23.085416666666667</v>
      </c>
      <c r="J115" s="6">
        <f t="shared" si="595"/>
        <v>16.674823529411764</v>
      </c>
      <c r="K115" s="6">
        <f t="shared" si="595"/>
        <v>16.20040625</v>
      </c>
      <c r="L115" s="6">
        <f t="shared" si="595"/>
        <v>18.156612903225806</v>
      </c>
      <c r="M115" s="6">
        <f t="shared" si="595"/>
        <v>28.77678494623656</v>
      </c>
      <c r="N115" s="102">
        <f t="shared" si="595"/>
        <v>27.163054545454546</v>
      </c>
      <c r="O115" s="6">
        <f t="shared" si="595"/>
        <v>13.328703703703704</v>
      </c>
      <c r="P115" s="6">
        <f t="shared" si="595"/>
        <v>18.922227272727273</v>
      </c>
      <c r="Q115" s="6">
        <f t="shared" si="595"/>
        <v>26.232083333333335</v>
      </c>
      <c r="R115" s="6">
        <f t="shared" si="595"/>
        <v>16.876327102803739</v>
      </c>
      <c r="S115" s="6">
        <f t="shared" si="595"/>
        <v>24.338230769230769</v>
      </c>
      <c r="T115" s="6">
        <f t="shared" ref="T115:Z115" si="596">IFERROR(T27/T55,"")</f>
        <v>22.941781690140846</v>
      </c>
      <c r="U115" s="6">
        <f t="shared" si="596"/>
        <v>23.32667441860465</v>
      </c>
      <c r="V115" s="6">
        <f t="shared" si="596"/>
        <v>19.815460317460317</v>
      </c>
      <c r="W115" s="6">
        <f t="shared" si="596"/>
        <v>22.793688311688314</v>
      </c>
      <c r="X115" s="6">
        <f t="shared" si="596"/>
        <v>22.391531914893619</v>
      </c>
      <c r="Y115" s="6">
        <f t="shared" si="596"/>
        <v>34.9527619047619</v>
      </c>
      <c r="Z115" s="102">
        <f t="shared" si="596"/>
        <v>49.030816176470658</v>
      </c>
      <c r="AA115" s="4">
        <f t="shared" ref="AA115:CL115" si="597">IFERROR(AA27/AA55,"")</f>
        <v>11.252511111111112</v>
      </c>
      <c r="AB115" s="4">
        <f t="shared" si="597"/>
        <v>15.945054794520548</v>
      </c>
      <c r="AC115" s="4">
        <f t="shared" si="597"/>
        <v>19.112972972972972</v>
      </c>
      <c r="AD115" s="4">
        <f t="shared" si="597"/>
        <v>20.135212765957448</v>
      </c>
      <c r="AE115" s="4">
        <f t="shared" si="597"/>
        <v>21.850769230769231</v>
      </c>
      <c r="AF115" s="4">
        <f t="shared" si="597"/>
        <v>16.449516129032258</v>
      </c>
      <c r="AG115" s="4">
        <f t="shared" si="597"/>
        <v>17.577678571428571</v>
      </c>
      <c r="AH115" s="4">
        <f t="shared" si="597"/>
        <v>19.972318840579696</v>
      </c>
      <c r="AI115" s="4">
        <f t="shared" si="597"/>
        <v>21.398913043478249</v>
      </c>
      <c r="AJ115" s="4">
        <f t="shared" si="597"/>
        <v>19.259021739130425</v>
      </c>
      <c r="AK115" s="4">
        <f t="shared" si="597"/>
        <v>19.972318840579696</v>
      </c>
      <c r="AL115" s="108">
        <f t="shared" si="597"/>
        <v>21.398913043478249</v>
      </c>
      <c r="AM115" s="4">
        <f t="shared" si="597"/>
        <v>13.910179164858002</v>
      </c>
      <c r="AN115" s="4">
        <f t="shared" si="597"/>
        <v>18.227414858266275</v>
      </c>
      <c r="AO115" s="4">
        <f t="shared" si="597"/>
        <v>20.228735746420622</v>
      </c>
      <c r="AP115" s="4">
        <f t="shared" si="597"/>
        <v>21.2329992231933</v>
      </c>
      <c r="AQ115" s="4">
        <f t="shared" si="597"/>
        <v>22.564392414577579</v>
      </c>
      <c r="AR115" s="4">
        <f t="shared" si="597"/>
        <v>18.656707895159229</v>
      </c>
      <c r="AS115" s="4">
        <f t="shared" si="597"/>
        <v>18.99233684929828</v>
      </c>
      <c r="AT115" s="4">
        <f t="shared" si="597"/>
        <v>21.579698680941764</v>
      </c>
      <c r="AU115" s="4">
        <f t="shared" si="597"/>
        <v>23.121105729580464</v>
      </c>
      <c r="AV115" s="4">
        <f t="shared" si="597"/>
        <v>21.205356969129507</v>
      </c>
      <c r="AW115" s="4">
        <f t="shared" si="597"/>
        <v>21.99074056057875</v>
      </c>
      <c r="AX115" s="108">
        <f t="shared" si="597"/>
        <v>23.561507743477229</v>
      </c>
      <c r="AY115" s="4">
        <f t="shared" si="597"/>
        <v>15.335972529255951</v>
      </c>
      <c r="AZ115" s="4">
        <f t="shared" si="597"/>
        <v>20.095724881238567</v>
      </c>
      <c r="BA115" s="4">
        <f t="shared" si="597"/>
        <v>22.302181160428741</v>
      </c>
      <c r="BB115" s="4">
        <f t="shared" si="597"/>
        <v>23.409381643570615</v>
      </c>
      <c r="BC115" s="4">
        <f t="shared" si="597"/>
        <v>24.877242637071792</v>
      </c>
      <c r="BD115" s="4">
        <f t="shared" si="597"/>
        <v>20.56902045441306</v>
      </c>
      <c r="BE115" s="4">
        <f t="shared" si="597"/>
        <v>20.939051376351358</v>
      </c>
      <c r="BF115" s="4">
        <f t="shared" si="597"/>
        <v>23.791617795738297</v>
      </c>
      <c r="BG115" s="4">
        <f t="shared" si="597"/>
        <v>25.49101906686246</v>
      </c>
      <c r="BH115" s="4">
        <f t="shared" si="597"/>
        <v>23.378906058465287</v>
      </c>
      <c r="BI115" s="4">
        <f t="shared" si="597"/>
        <v>24.24479146803807</v>
      </c>
      <c r="BJ115" s="108">
        <f t="shared" si="597"/>
        <v>25.976562287183651</v>
      </c>
      <c r="BK115" s="4">
        <f t="shared" si="597"/>
        <v>16.581253498631533</v>
      </c>
      <c r="BL115" s="4">
        <f t="shared" si="597"/>
        <v>21.727497741595144</v>
      </c>
      <c r="BM115" s="4">
        <f t="shared" si="597"/>
        <v>24.113118270655555</v>
      </c>
      <c r="BN115" s="4">
        <f t="shared" si="597"/>
        <v>25.31022343302855</v>
      </c>
      <c r="BO115" s="4">
        <f t="shared" si="597"/>
        <v>26.897274739202018</v>
      </c>
      <c r="BP115" s="4">
        <f t="shared" si="597"/>
        <v>22.239224915311393</v>
      </c>
      <c r="BQ115" s="4">
        <f t="shared" si="597"/>
        <v>22.639302348111091</v>
      </c>
      <c r="BR115" s="4">
        <f t="shared" si="597"/>
        <v>25.723497160752245</v>
      </c>
      <c r="BS115" s="4">
        <f t="shared" si="597"/>
        <v>27.560889815091695</v>
      </c>
      <c r="BT115" s="4">
        <f t="shared" si="597"/>
        <v>25.277273230412668</v>
      </c>
      <c r="BU115" s="4">
        <f t="shared" si="597"/>
        <v>26.213468535242765</v>
      </c>
      <c r="BV115" s="108">
        <f t="shared" si="597"/>
        <v>28.085859144902965</v>
      </c>
      <c r="BW115" s="4">
        <f t="shared" si="597"/>
        <v>18.444986391877716</v>
      </c>
      <c r="BX115" s="4">
        <f t="shared" si="597"/>
        <v>24.169668487750428</v>
      </c>
      <c r="BY115" s="4">
        <f t="shared" si="597"/>
        <v>26.823432764277236</v>
      </c>
      <c r="BZ115" s="4">
        <f t="shared" si="597"/>
        <v>28.155092546900953</v>
      </c>
      <c r="CA115" s="4">
        <f t="shared" si="597"/>
        <v>29.920528419888321</v>
      </c>
      <c r="CB115" s="4">
        <f t="shared" si="597"/>
        <v>24.738913795792392</v>
      </c>
      <c r="CC115" s="4">
        <f t="shared" si="597"/>
        <v>25.183959932038771</v>
      </c>
      <c r="CD115" s="4">
        <f t="shared" si="597"/>
        <v>28.614818241620796</v>
      </c>
      <c r="CE115" s="4">
        <f t="shared" si="597"/>
        <v>30.658733830307995</v>
      </c>
      <c r="CF115" s="4">
        <f t="shared" si="597"/>
        <v>28.118438741511042</v>
      </c>
      <c r="CG115" s="4">
        <f t="shared" si="597"/>
        <v>29.159862398604044</v>
      </c>
      <c r="CH115" s="108">
        <f t="shared" si="597"/>
        <v>31.242709712790056</v>
      </c>
      <c r="CI115" s="4">
        <f t="shared" si="597"/>
        <v>20.70818622216111</v>
      </c>
      <c r="CJ115" s="4">
        <f t="shared" si="597"/>
        <v>27.135286811197414</v>
      </c>
      <c r="CK115" s="4">
        <f t="shared" si="597"/>
        <v>30.114667964454053</v>
      </c>
      <c r="CL115" s="4">
        <f t="shared" si="597"/>
        <v>31.609722402405698</v>
      </c>
      <c r="CM115" s="4">
        <f t="shared" ref="CM115:CT115" si="598">IFERROR(CM27/CM55,"")</f>
        <v>33.591777257008623</v>
      </c>
      <c r="CN115" s="4">
        <f t="shared" si="598"/>
        <v>27.774378518536114</v>
      </c>
      <c r="CO115" s="4">
        <f t="shared" si="598"/>
        <v>28.274031815699932</v>
      </c>
      <c r="CP115" s="4">
        <f t="shared" si="598"/>
        <v>32.125856439867668</v>
      </c>
      <c r="CQ115" s="4">
        <f t="shared" si="598"/>
        <v>34.420560471286791</v>
      </c>
      <c r="CR115" s="4">
        <f t="shared" si="598"/>
        <v>31.568571175094448</v>
      </c>
      <c r="CS115" s="4">
        <f t="shared" si="598"/>
        <v>32.737777514912764</v>
      </c>
      <c r="CT115" s="108">
        <f t="shared" si="598"/>
        <v>35.07619019454939</v>
      </c>
    </row>
    <row r="116" spans="2:98" x14ac:dyDescent="0.25">
      <c r="B116" t="s">
        <v>2</v>
      </c>
      <c r="C116" s="6">
        <f t="shared" ref="C116:S116" si="599">IFERROR(C28/C56,"")</f>
        <v>18.035</v>
      </c>
      <c r="D116" s="6">
        <f t="shared" si="599"/>
        <v>18.845333333333333</v>
      </c>
      <c r="E116" s="6">
        <f t="shared" si="599"/>
        <v>25.133749999999999</v>
      </c>
      <c r="F116" s="6">
        <f t="shared" si="599"/>
        <v>15.746666666666668</v>
      </c>
      <c r="G116" s="6">
        <f t="shared" si="599"/>
        <v>-2.3321333333333332</v>
      </c>
      <c r="H116" s="6">
        <f t="shared" si="599"/>
        <v>26.451846153846155</v>
      </c>
      <c r="I116" s="6">
        <f t="shared" si="599"/>
        <v>19.643999999999998</v>
      </c>
      <c r="J116" s="6">
        <f t="shared" si="599"/>
        <v>17.721409090909091</v>
      </c>
      <c r="K116" s="6">
        <f t="shared" si="599"/>
        <v>28.069903846153846</v>
      </c>
      <c r="L116" s="6">
        <f t="shared" si="599"/>
        <v>16.536673076923076</v>
      </c>
      <c r="M116" s="6">
        <f t="shared" si="599"/>
        <v>39.40514814814815</v>
      </c>
      <c r="N116" s="102">
        <f t="shared" si="599"/>
        <v>43.667490000000001</v>
      </c>
      <c r="O116" s="6">
        <f t="shared" si="599"/>
        <v>26.441800000000001</v>
      </c>
      <c r="P116" s="6">
        <f t="shared" si="599"/>
        <v>35.692083333333336</v>
      </c>
      <c r="Q116" s="6">
        <f t="shared" si="599"/>
        <v>35.796510204081635</v>
      </c>
      <c r="R116" s="6">
        <f t="shared" si="599"/>
        <v>13.536322580645161</v>
      </c>
      <c r="S116" s="6">
        <f t="shared" si="599"/>
        <v>23.513653846153847</v>
      </c>
      <c r="T116" s="6">
        <f t="shared" ref="T116:Z116" si="600">IFERROR(T28/T56,"")</f>
        <v>25.38553623188406</v>
      </c>
      <c r="U116" s="6">
        <f t="shared" si="600"/>
        <v>15.425471698113206</v>
      </c>
      <c r="V116" s="6">
        <f t="shared" si="600"/>
        <v>27.00487951807229</v>
      </c>
      <c r="W116" s="6">
        <f t="shared" si="600"/>
        <v>28.969070512820515</v>
      </c>
      <c r="X116" s="6">
        <f t="shared" si="600"/>
        <v>34.968417582417587</v>
      </c>
      <c r="Y116" s="6">
        <f t="shared" si="600"/>
        <v>29.272387500000001</v>
      </c>
      <c r="Z116" s="102">
        <f t="shared" si="600"/>
        <v>53.631725000000166</v>
      </c>
      <c r="AA116" s="4">
        <f t="shared" ref="AA116:CL116" si="601">IFERROR(AA28/AA56,"")</f>
        <v>24.371345454545455</v>
      </c>
      <c r="AB116" s="4">
        <f t="shared" si="601"/>
        <v>26.155894366197185</v>
      </c>
      <c r="AC116" s="4">
        <f t="shared" si="601"/>
        <v>26.524328358208958</v>
      </c>
      <c r="AD116" s="4">
        <f t="shared" si="601"/>
        <v>31.451095890410958</v>
      </c>
      <c r="AE116" s="4">
        <f t="shared" si="601"/>
        <v>33.854262295081966</v>
      </c>
      <c r="AF116" s="4">
        <f t="shared" si="601"/>
        <v>38.006851851851849</v>
      </c>
      <c r="AG116" s="4">
        <f t="shared" si="601"/>
        <v>35.045098039215688</v>
      </c>
      <c r="AH116" s="4">
        <f t="shared" si="601"/>
        <v>35.523975155279523</v>
      </c>
      <c r="AI116" s="4">
        <f t="shared" si="601"/>
        <v>37.744223602484496</v>
      </c>
      <c r="AJ116" s="4">
        <f t="shared" si="601"/>
        <v>33.969801242236038</v>
      </c>
      <c r="AK116" s="4">
        <f t="shared" si="601"/>
        <v>35.523975155279523</v>
      </c>
      <c r="AL116" s="108">
        <f t="shared" si="601"/>
        <v>37.744223602484489</v>
      </c>
      <c r="AM116" s="4">
        <f t="shared" si="601"/>
        <v>28.596038560199357</v>
      </c>
      <c r="AN116" s="4">
        <f t="shared" si="601"/>
        <v>32.064490899523413</v>
      </c>
      <c r="AO116" s="4">
        <f t="shared" si="601"/>
        <v>30.727230120738813</v>
      </c>
      <c r="AP116" s="4">
        <f t="shared" si="601"/>
        <v>41.780302751689455</v>
      </c>
      <c r="AQ116" s="4">
        <f t="shared" si="601"/>
        <v>41.070918220191167</v>
      </c>
      <c r="AR116" s="4">
        <f t="shared" si="601"/>
        <v>43.97432129566053</v>
      </c>
      <c r="AS116" s="4">
        <f t="shared" si="601"/>
        <v>35.054532998330018</v>
      </c>
      <c r="AT116" s="4">
        <f t="shared" si="601"/>
        <v>35.533539039300976</v>
      </c>
      <c r="AU116" s="4">
        <f t="shared" si="601"/>
        <v>37.754385229257281</v>
      </c>
      <c r="AV116" s="4">
        <f t="shared" si="601"/>
        <v>34.626164738833111</v>
      </c>
      <c r="AW116" s="4">
        <f t="shared" si="601"/>
        <v>36.21036835433528</v>
      </c>
      <c r="AX116" s="108">
        <f t="shared" si="601"/>
        <v>38.473516376481236</v>
      </c>
      <c r="AY116" s="4">
        <f t="shared" si="601"/>
        <v>31.52713251261979</v>
      </c>
      <c r="AZ116" s="4">
        <f t="shared" si="601"/>
        <v>35.351101216724572</v>
      </c>
      <c r="BA116" s="4">
        <f t="shared" si="601"/>
        <v>33.876771208114548</v>
      </c>
      <c r="BB116" s="4">
        <f t="shared" si="601"/>
        <v>46.062783783737629</v>
      </c>
      <c r="BC116" s="4">
        <f t="shared" si="601"/>
        <v>45.280687337760767</v>
      </c>
      <c r="BD116" s="4">
        <f t="shared" si="601"/>
        <v>48.48168922846574</v>
      </c>
      <c r="BE116" s="4">
        <f t="shared" si="601"/>
        <v>38.647622630658844</v>
      </c>
      <c r="BF116" s="4">
        <f t="shared" si="601"/>
        <v>39.175726790829323</v>
      </c>
      <c r="BG116" s="4">
        <f t="shared" si="601"/>
        <v>41.62420971525615</v>
      </c>
      <c r="BH116" s="4">
        <f t="shared" si="601"/>
        <v>38.17534662456351</v>
      </c>
      <c r="BI116" s="4">
        <f t="shared" si="601"/>
        <v>39.921931110654654</v>
      </c>
      <c r="BJ116" s="108">
        <f t="shared" si="601"/>
        <v>42.417051805070557</v>
      </c>
      <c r="BK116" s="4">
        <f t="shared" si="601"/>
        <v>34.087135672644521</v>
      </c>
      <c r="BL116" s="4">
        <f t="shared" si="601"/>
        <v>38.221610635522609</v>
      </c>
      <c r="BM116" s="4">
        <f t="shared" si="601"/>
        <v>36.627565030213439</v>
      </c>
      <c r="BN116" s="4">
        <f t="shared" si="601"/>
        <v>49.80308182697712</v>
      </c>
      <c r="BO116" s="4">
        <f t="shared" si="601"/>
        <v>48.957479149586938</v>
      </c>
      <c r="BP116" s="4">
        <f t="shared" si="601"/>
        <v>52.418402393817161</v>
      </c>
      <c r="BQ116" s="4">
        <f t="shared" si="601"/>
        <v>41.78580958826835</v>
      </c>
      <c r="BR116" s="4">
        <f t="shared" si="601"/>
        <v>42.356795806244669</v>
      </c>
      <c r="BS116" s="4">
        <f t="shared" si="601"/>
        <v>45.004095544134955</v>
      </c>
      <c r="BT116" s="4">
        <f t="shared" si="601"/>
        <v>41.27518477047807</v>
      </c>
      <c r="BU116" s="4">
        <f t="shared" si="601"/>
        <v>43.163591916839806</v>
      </c>
      <c r="BV116" s="108">
        <f t="shared" si="601"/>
        <v>45.861316411642292</v>
      </c>
      <c r="BW116" s="4">
        <f t="shared" si="601"/>
        <v>37.918529722249772</v>
      </c>
      <c r="BX116" s="4">
        <f t="shared" si="601"/>
        <v>42.517719670955358</v>
      </c>
      <c r="BY116" s="4">
        <f t="shared" si="601"/>
        <v>40.744503339609437</v>
      </c>
      <c r="BZ116" s="4">
        <f t="shared" si="601"/>
        <v>55.400948224329369</v>
      </c>
      <c r="CA116" s="4">
        <f t="shared" si="601"/>
        <v>54.460299806000513</v>
      </c>
      <c r="CB116" s="4">
        <f t="shared" si="601"/>
        <v>58.310230822882225</v>
      </c>
      <c r="CC116" s="4">
        <f t="shared" si="601"/>
        <v>46.482534585989711</v>
      </c>
      <c r="CD116" s="4">
        <f t="shared" si="601"/>
        <v>47.117699654866584</v>
      </c>
      <c r="CE116" s="4">
        <f t="shared" si="601"/>
        <v>50.062555883295737</v>
      </c>
      <c r="CF116" s="4">
        <f t="shared" si="601"/>
        <v>45.914515538679808</v>
      </c>
      <c r="CG116" s="4">
        <f t="shared" si="601"/>
        <v>48.015179648292609</v>
      </c>
      <c r="CH116" s="108">
        <f t="shared" si="601"/>
        <v>51.016128376310903</v>
      </c>
      <c r="CI116" s="4">
        <f t="shared" si="601"/>
        <v>42.571133319169832</v>
      </c>
      <c r="CJ116" s="4">
        <f t="shared" si="601"/>
        <v>47.734643874581593</v>
      </c>
      <c r="CK116" s="4">
        <f t="shared" si="601"/>
        <v>45.743853899379538</v>
      </c>
      <c r="CL116" s="4">
        <f t="shared" si="601"/>
        <v>62.198644571454594</v>
      </c>
      <c r="CM116" s="4">
        <f t="shared" ref="CM116:CT116" si="602">IFERROR(CM28/CM56,"")</f>
        <v>61.142578592196784</v>
      </c>
      <c r="CN116" s="4">
        <f t="shared" si="602"/>
        <v>65.464896144849888</v>
      </c>
      <c r="CO116" s="4">
        <f t="shared" si="602"/>
        <v>52.18594157969067</v>
      </c>
      <c r="CP116" s="4">
        <f t="shared" si="602"/>
        <v>52.899041402518719</v>
      </c>
      <c r="CQ116" s="4">
        <f t="shared" si="602"/>
        <v>56.205231490176139</v>
      </c>
      <c r="CR116" s="4">
        <f t="shared" si="602"/>
        <v>51.548226595275828</v>
      </c>
      <c r="CS116" s="4">
        <f t="shared" si="602"/>
        <v>53.906642191138125</v>
      </c>
      <c r="CT116" s="108">
        <f t="shared" si="602"/>
        <v>57.275807328084255</v>
      </c>
    </row>
    <row r="117" spans="2:98" x14ac:dyDescent="0.25">
      <c r="B117" s="1377" t="s">
        <v>150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10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2"/>
    </row>
    <row r="118" spans="2:98" s="5" customFormat="1" x14ac:dyDescent="0.25">
      <c r="B118" s="1" t="s">
        <v>3</v>
      </c>
      <c r="C118" s="7">
        <f t="shared" ref="C118:S118" si="603">IFERROR(C30/C58,"")</f>
        <v>20.670035856573705</v>
      </c>
      <c r="D118" s="7">
        <f t="shared" si="603"/>
        <v>17.577592274678114</v>
      </c>
      <c r="E118" s="7">
        <f t="shared" si="603"/>
        <v>25.033667692307692</v>
      </c>
      <c r="F118" s="7">
        <f t="shared" si="603"/>
        <v>29.493375375375376</v>
      </c>
      <c r="G118" s="7">
        <f t="shared" si="603"/>
        <v>18.11698997493734</v>
      </c>
      <c r="H118" s="7">
        <f t="shared" si="603"/>
        <v>19.212138636363637</v>
      </c>
      <c r="I118" s="7">
        <f t="shared" si="603"/>
        <v>25.85522745901639</v>
      </c>
      <c r="J118" s="7">
        <f t="shared" si="603"/>
        <v>16.954716080402012</v>
      </c>
      <c r="K118" s="7">
        <f t="shared" si="603"/>
        <v>22.618378342245993</v>
      </c>
      <c r="L118" s="7">
        <f t="shared" si="603"/>
        <v>19.32545542949757</v>
      </c>
      <c r="M118" s="7">
        <f t="shared" si="603"/>
        <v>28.435819650067337</v>
      </c>
      <c r="N118" s="103">
        <f t="shared" si="603"/>
        <v>30.336588902900406</v>
      </c>
      <c r="O118" s="7">
        <f t="shared" si="603"/>
        <v>17.737596858638739</v>
      </c>
      <c r="P118" s="7">
        <f t="shared" si="603"/>
        <v>18.400733509234829</v>
      </c>
      <c r="Q118" s="7">
        <f t="shared" si="603"/>
        <v>25.678434850863422</v>
      </c>
      <c r="R118" s="7">
        <f t="shared" si="603"/>
        <v>23.251029629629652</v>
      </c>
      <c r="S118" s="7">
        <f t="shared" si="603"/>
        <v>22.276620000000001</v>
      </c>
      <c r="T118" s="7">
        <f t="shared" ref="T118:Z118" si="604">IFERROR(T30/T58,"")</f>
        <v>23.521485714285777</v>
      </c>
      <c r="U118" s="7">
        <f t="shared" si="604"/>
        <v>19.414828431372563</v>
      </c>
      <c r="V118" s="7">
        <f t="shared" si="604"/>
        <v>18.859677966101724</v>
      </c>
      <c r="W118" s="7">
        <f t="shared" si="604"/>
        <v>24.229321008403421</v>
      </c>
      <c r="X118" s="7">
        <f t="shared" si="604"/>
        <v>22.223898876404512</v>
      </c>
      <c r="Y118" s="7">
        <f t="shared" si="604"/>
        <v>24.521240041928777</v>
      </c>
      <c r="Z118" s="103">
        <f t="shared" si="604"/>
        <v>30.444452225519413</v>
      </c>
      <c r="AA118" s="5">
        <f t="shared" ref="AA118:CL118" si="605">IFERROR(AA30/AA58,"")</f>
        <v>20.252828346456692</v>
      </c>
      <c r="AB118" s="5">
        <f t="shared" si="605"/>
        <v>21.377635028248612</v>
      </c>
      <c r="AC118" s="5">
        <f t="shared" si="605"/>
        <v>23.893520197856557</v>
      </c>
      <c r="AD118" s="5">
        <f t="shared" si="605"/>
        <v>26.102986184909671</v>
      </c>
      <c r="AE118" s="5">
        <f t="shared" si="605"/>
        <v>27.637559055118111</v>
      </c>
      <c r="AF118" s="5">
        <f t="shared" si="605"/>
        <v>23.550546737213402</v>
      </c>
      <c r="AG118" s="5">
        <f t="shared" si="605"/>
        <v>25.995973397823455</v>
      </c>
      <c r="AH118" s="5">
        <f t="shared" si="605"/>
        <v>24.083201663980759</v>
      </c>
      <c r="AI118" s="5">
        <f t="shared" si="605"/>
        <v>25.506981241723608</v>
      </c>
      <c r="AJ118" s="5">
        <f t="shared" si="605"/>
        <v>23.354495099908103</v>
      </c>
      <c r="AK118" s="5">
        <f t="shared" si="605"/>
        <v>24.282740767778211</v>
      </c>
      <c r="AL118" s="109">
        <f t="shared" si="605"/>
        <v>25.825853959391093</v>
      </c>
      <c r="AM118" s="5">
        <f t="shared" si="605"/>
        <v>20.752521086249544</v>
      </c>
      <c r="AN118" s="5">
        <f t="shared" si="605"/>
        <v>24.015212074543292</v>
      </c>
      <c r="AO118" s="5">
        <f t="shared" si="605"/>
        <v>25.390176545887027</v>
      </c>
      <c r="AP118" s="5">
        <f t="shared" si="605"/>
        <v>25.914431963823269</v>
      </c>
      <c r="AQ118" s="5">
        <f t="shared" si="605"/>
        <v>26.271134665519948</v>
      </c>
      <c r="AR118" s="5">
        <f t="shared" si="605"/>
        <v>24.015760009902539</v>
      </c>
      <c r="AS118" s="5">
        <f t="shared" si="605"/>
        <v>25.132009583375265</v>
      </c>
      <c r="AT118" s="5">
        <f t="shared" si="605"/>
        <v>23.262009902630577</v>
      </c>
      <c r="AU118" s="5">
        <f t="shared" si="605"/>
        <v>24.873456811885056</v>
      </c>
      <c r="AV118" s="5">
        <f t="shared" si="605"/>
        <v>22.974052999362193</v>
      </c>
      <c r="AW118" s="5">
        <f t="shared" si="605"/>
        <v>23.828071541785647</v>
      </c>
      <c r="AX118" s="109">
        <f t="shared" si="605"/>
        <v>25.878779253035887</v>
      </c>
      <c r="AY118" s="5">
        <f t="shared" si="605"/>
        <v>23.1648478688384</v>
      </c>
      <c r="AZ118" s="5">
        <f t="shared" si="605"/>
        <v>26.555310980951631</v>
      </c>
      <c r="BA118" s="5">
        <f t="shared" si="605"/>
        <v>28.167872004612715</v>
      </c>
      <c r="BB118" s="5">
        <f t="shared" si="605"/>
        <v>28.236184770453303</v>
      </c>
      <c r="BC118" s="5">
        <f t="shared" si="605"/>
        <v>28.797365292165285</v>
      </c>
      <c r="BD118" s="5">
        <f t="shared" si="605"/>
        <v>26.242217947248871</v>
      </c>
      <c r="BE118" s="5">
        <f t="shared" si="605"/>
        <v>27.65681549579006</v>
      </c>
      <c r="BF118" s="5">
        <f t="shared" si="605"/>
        <v>25.453966213528144</v>
      </c>
      <c r="BG118" s="5">
        <f t="shared" si="605"/>
        <v>27.405094482259123</v>
      </c>
      <c r="BH118" s="5">
        <f t="shared" si="605"/>
        <v>25.098234170826235</v>
      </c>
      <c r="BI118" s="5">
        <f t="shared" si="605"/>
        <v>26.088676164314656</v>
      </c>
      <c r="BJ118" s="109">
        <f t="shared" si="605"/>
        <v>27.865892385452042</v>
      </c>
      <c r="BK118" s="5">
        <f t="shared" si="605"/>
        <v>24.746076670268423</v>
      </c>
      <c r="BL118" s="5">
        <f t="shared" si="605"/>
        <v>28.468761532434559</v>
      </c>
      <c r="BM118" s="5">
        <f t="shared" si="605"/>
        <v>30.44018380890768</v>
      </c>
      <c r="BN118" s="5">
        <f t="shared" si="605"/>
        <v>30.581945080921511</v>
      </c>
      <c r="BO118" s="5">
        <f t="shared" si="605"/>
        <v>31.278205347771561</v>
      </c>
      <c r="BP118" s="5">
        <f t="shared" si="605"/>
        <v>28.531088318149276</v>
      </c>
      <c r="BQ118" s="5">
        <f t="shared" si="605"/>
        <v>30.10675144709564</v>
      </c>
      <c r="BR118" s="5">
        <f t="shared" si="605"/>
        <v>27.834998124712488</v>
      </c>
      <c r="BS118" s="5">
        <f t="shared" si="605"/>
        <v>29.982423911677596</v>
      </c>
      <c r="BT118" s="5">
        <f t="shared" si="605"/>
        <v>27.538137982332056</v>
      </c>
      <c r="BU118" s="5">
        <f t="shared" si="605"/>
        <v>28.612179465860912</v>
      </c>
      <c r="BV118" s="109">
        <f t="shared" si="605"/>
        <v>30.56418327274157</v>
      </c>
      <c r="BW118" s="5">
        <f t="shared" si="605"/>
        <v>27.87236956688254</v>
      </c>
      <c r="BX118" s="5">
        <f t="shared" si="605"/>
        <v>32.052748776803334</v>
      </c>
      <c r="BY118" s="5">
        <f t="shared" si="605"/>
        <v>34.088371376112619</v>
      </c>
      <c r="BZ118" s="5">
        <f t="shared" si="605"/>
        <v>34.509240352538065</v>
      </c>
      <c r="CA118" s="5">
        <f t="shared" si="605"/>
        <v>35.02190707623965</v>
      </c>
      <c r="CB118" s="5">
        <f t="shared" si="605"/>
        <v>31.874608468984437</v>
      </c>
      <c r="CC118" s="5">
        <f t="shared" si="605"/>
        <v>33.569659431972326</v>
      </c>
      <c r="CD118" s="5">
        <f t="shared" si="605"/>
        <v>30.99917003342965</v>
      </c>
      <c r="CE118" s="5">
        <f t="shared" si="605"/>
        <v>33.374755280055425</v>
      </c>
      <c r="CF118" s="5">
        <f t="shared" si="605"/>
        <v>30.610746755633858</v>
      </c>
      <c r="CG118" s="5">
        <f t="shared" si="605"/>
        <v>31.776251870044156</v>
      </c>
      <c r="CH118" s="109">
        <f t="shared" si="605"/>
        <v>33.963201987489093</v>
      </c>
      <c r="CI118" s="5">
        <f t="shared" si="605"/>
        <v>31.252180267341547</v>
      </c>
      <c r="CJ118" s="5">
        <f t="shared" si="605"/>
        <v>35.931588980218201</v>
      </c>
      <c r="CK118" s="5">
        <f t="shared" si="605"/>
        <v>38.262164616314401</v>
      </c>
      <c r="CL118" s="5">
        <f t="shared" si="605"/>
        <v>38.600222341214064</v>
      </c>
      <c r="CM118" s="5">
        <f t="shared" ref="CM118:CT118" si="606">IFERROR(CM30/CM58,"")</f>
        <v>39.210347882575604</v>
      </c>
      <c r="CN118" s="5">
        <f t="shared" si="606"/>
        <v>35.70386119390696</v>
      </c>
      <c r="CO118" s="5">
        <f t="shared" si="606"/>
        <v>37.667040711013527</v>
      </c>
      <c r="CP118" s="5">
        <f t="shared" si="606"/>
        <v>34.776767879891644</v>
      </c>
      <c r="CQ118" s="5">
        <f t="shared" si="606"/>
        <v>37.448730852411629</v>
      </c>
      <c r="CR118" s="5">
        <f t="shared" si="606"/>
        <v>34.364111860925163</v>
      </c>
      <c r="CS118" s="5">
        <f t="shared" si="606"/>
        <v>35.683023027155066</v>
      </c>
      <c r="CT118" s="109">
        <f t="shared" si="606"/>
        <v>38.149604685864063</v>
      </c>
    </row>
    <row r="120" spans="2:98" s="116" customFormat="1" x14ac:dyDescent="0.25">
      <c r="B120" s="63"/>
      <c r="C120" s="63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5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5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5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5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5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5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5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5"/>
    </row>
    <row r="121" spans="2:98" s="10" customFormat="1" x14ac:dyDescent="0.25">
      <c r="B121" s="2" t="s">
        <v>66</v>
      </c>
      <c r="C121" s="3">
        <f t="shared" ref="C121:Z121" si="607">C61</f>
        <v>42005</v>
      </c>
      <c r="D121" s="3">
        <f t="shared" si="607"/>
        <v>42036</v>
      </c>
      <c r="E121" s="3">
        <f t="shared" si="607"/>
        <v>42064</v>
      </c>
      <c r="F121" s="3">
        <f t="shared" si="607"/>
        <v>42095</v>
      </c>
      <c r="G121" s="3">
        <f t="shared" si="607"/>
        <v>42125</v>
      </c>
      <c r="H121" s="3">
        <f t="shared" si="607"/>
        <v>42156</v>
      </c>
      <c r="I121" s="3">
        <f t="shared" si="607"/>
        <v>42186</v>
      </c>
      <c r="J121" s="3">
        <f t="shared" si="607"/>
        <v>42217</v>
      </c>
      <c r="K121" s="3">
        <f t="shared" si="607"/>
        <v>42248</v>
      </c>
      <c r="L121" s="3">
        <f t="shared" si="607"/>
        <v>42278</v>
      </c>
      <c r="M121" s="3">
        <f t="shared" si="607"/>
        <v>42309</v>
      </c>
      <c r="N121" s="95">
        <f t="shared" si="607"/>
        <v>42339</v>
      </c>
      <c r="O121" s="158">
        <f t="shared" si="607"/>
        <v>42370</v>
      </c>
      <c r="P121" s="158">
        <f t="shared" si="607"/>
        <v>42401</v>
      </c>
      <c r="Q121" s="158">
        <f t="shared" si="607"/>
        <v>42430</v>
      </c>
      <c r="R121" s="158">
        <f t="shared" si="607"/>
        <v>42461</v>
      </c>
      <c r="S121" s="158">
        <f t="shared" si="607"/>
        <v>42491</v>
      </c>
      <c r="T121" s="158">
        <f t="shared" si="607"/>
        <v>42522</v>
      </c>
      <c r="U121" s="3">
        <f t="shared" si="607"/>
        <v>42552</v>
      </c>
      <c r="V121" s="3">
        <f t="shared" si="607"/>
        <v>42583</v>
      </c>
      <c r="W121" s="3">
        <f t="shared" si="607"/>
        <v>42614</v>
      </c>
      <c r="X121" s="3">
        <f t="shared" si="607"/>
        <v>42644</v>
      </c>
      <c r="Y121" s="3">
        <f t="shared" si="607"/>
        <v>42675</v>
      </c>
      <c r="Z121" s="95">
        <f t="shared" si="607"/>
        <v>42705</v>
      </c>
      <c r="AL121" s="110"/>
      <c r="AX121" s="110"/>
      <c r="BJ121" s="110"/>
      <c r="BV121" s="110"/>
      <c r="CH121" s="110"/>
      <c r="CT121" s="110"/>
    </row>
    <row r="122" spans="2:98" x14ac:dyDescent="0.25">
      <c r="B122" t="s">
        <v>142</v>
      </c>
      <c r="C122" s="6">
        <f t="shared" ref="C122:AH122" si="608">IFERROR(C22/C34,"")</f>
        <v>32.153166666666664</v>
      </c>
      <c r="D122" s="6">
        <f t="shared" si="608"/>
        <v>12.529277777777777</v>
      </c>
      <c r="E122" s="6">
        <f t="shared" si="608"/>
        <v>96.86215</v>
      </c>
      <c r="F122" s="13">
        <f t="shared" si="608"/>
        <v>42.081599999999995</v>
      </c>
      <c r="G122" s="13">
        <f t="shared" si="608"/>
        <v>31.103526315789473</v>
      </c>
      <c r="H122" s="13">
        <f t="shared" si="608"/>
        <v>28.430833333333332</v>
      </c>
      <c r="I122" s="13">
        <f t="shared" si="608"/>
        <v>116.72530434782608</v>
      </c>
      <c r="J122" s="13">
        <f t="shared" si="608"/>
        <v>22.092565217391304</v>
      </c>
      <c r="K122" s="13">
        <f t="shared" si="608"/>
        <v>54.960666666666668</v>
      </c>
      <c r="L122" s="13">
        <f t="shared" si="608"/>
        <v>30.144750000000002</v>
      </c>
      <c r="M122" s="13">
        <f t="shared" si="608"/>
        <v>57.177956521739134</v>
      </c>
      <c r="N122" s="100">
        <f t="shared" si="608"/>
        <v>127.16454</v>
      </c>
      <c r="O122" s="13">
        <f t="shared" si="608"/>
        <v>18.171027027027026</v>
      </c>
      <c r="P122" s="13">
        <f t="shared" si="608"/>
        <v>12.199722222222222</v>
      </c>
      <c r="Q122" s="13">
        <f t="shared" si="608"/>
        <v>20.558783783783781</v>
      </c>
      <c r="R122" s="13">
        <f t="shared" si="608"/>
        <v>31.674861111111113</v>
      </c>
      <c r="S122" s="13">
        <f t="shared" si="608"/>
        <v>33.89303125</v>
      </c>
      <c r="T122" s="13">
        <f t="shared" si="608"/>
        <v>44.816600000000001</v>
      </c>
      <c r="U122" s="13">
        <f t="shared" si="608"/>
        <v>36.052241379310345</v>
      </c>
      <c r="V122" s="13">
        <f t="shared" si="608"/>
        <v>26.10096153846154</v>
      </c>
      <c r="W122" s="13">
        <f t="shared" si="608"/>
        <v>43.408384615384612</v>
      </c>
      <c r="X122" s="13">
        <f t="shared" si="608"/>
        <v>20.13776923076923</v>
      </c>
      <c r="Y122" s="13">
        <f t="shared" si="608"/>
        <v>26.1206</v>
      </c>
      <c r="Z122" s="100">
        <f t="shared" si="608"/>
        <v>86.557840909090913</v>
      </c>
      <c r="AA122" s="4">
        <f t="shared" si="608"/>
        <v>22.866395833333332</v>
      </c>
      <c r="AB122" s="4">
        <f t="shared" si="608"/>
        <v>44.09432291666667</v>
      </c>
      <c r="AC122" s="4">
        <f t="shared" si="608"/>
        <v>44.066875000000003</v>
      </c>
      <c r="AD122" s="4">
        <f t="shared" si="608"/>
        <v>14.734070796460179</v>
      </c>
      <c r="AE122" s="4">
        <f t="shared" si="608"/>
        <v>11.381517857142857</v>
      </c>
      <c r="AF122" s="4">
        <f t="shared" si="608"/>
        <v>9.8941772151898739</v>
      </c>
      <c r="AG122" s="4">
        <f t="shared" si="608"/>
        <v>10.075342465753424</v>
      </c>
      <c r="AH122" s="4">
        <f t="shared" si="608"/>
        <v>7.2579028787438125</v>
      </c>
      <c r="AI122" s="4">
        <f t="shared" ref="AI122:BN122" si="609">IFERROR(AI22/AI34,"")</f>
        <v>8.0286230415818487</v>
      </c>
      <c r="AJ122" s="4">
        <f t="shared" si="609"/>
        <v>7.2980183447978995</v>
      </c>
      <c r="AK122" s="4">
        <f t="shared" si="609"/>
        <v>7.8339114792951374</v>
      </c>
      <c r="AL122" s="108">
        <f t="shared" si="609"/>
        <v>8.2718983483648199</v>
      </c>
      <c r="AM122" s="4">
        <f t="shared" si="609"/>
        <v>13.722191896524947</v>
      </c>
      <c r="AN122" s="4">
        <f t="shared" si="609"/>
        <v>18.132896434693659</v>
      </c>
      <c r="AO122" s="4">
        <f t="shared" si="609"/>
        <v>41.450452733652746</v>
      </c>
      <c r="AP122" s="4">
        <f t="shared" si="609"/>
        <v>33.304564934189905</v>
      </c>
      <c r="AQ122" s="4">
        <f t="shared" si="609"/>
        <v>13.860851663173117</v>
      </c>
      <c r="AR122" s="4">
        <f t="shared" si="609"/>
        <v>9.3184438406463848</v>
      </c>
      <c r="AS122" s="4">
        <f t="shared" si="609"/>
        <v>11.781584867874983</v>
      </c>
      <c r="AT122" s="4">
        <f t="shared" si="609"/>
        <v>8.835798101131612</v>
      </c>
      <c r="AU122" s="4">
        <f t="shared" si="609"/>
        <v>9.7740757090136832</v>
      </c>
      <c r="AV122" s="4">
        <f t="shared" si="609"/>
        <v>9.0538659589123593</v>
      </c>
      <c r="AW122" s="4">
        <f t="shared" si="609"/>
        <v>9.7186908988904666</v>
      </c>
      <c r="AX122" s="108">
        <f t="shared" si="609"/>
        <v>19.369576394736125</v>
      </c>
      <c r="AY122" s="4">
        <f t="shared" si="609"/>
        <v>16.557083194689337</v>
      </c>
      <c r="AZ122" s="4">
        <f t="shared" si="609"/>
        <v>21.879002792982316</v>
      </c>
      <c r="BA122" s="4">
        <f t="shared" si="609"/>
        <v>53.014599673028385</v>
      </c>
      <c r="BB122" s="4">
        <f t="shared" si="609"/>
        <v>42.59611321053147</v>
      </c>
      <c r="BC122" s="4">
        <f t="shared" si="609"/>
        <v>17.727852257057769</v>
      </c>
      <c r="BD122" s="4">
        <f t="shared" si="609"/>
        <v>11.805735091882758</v>
      </c>
      <c r="BE122" s="4">
        <f t="shared" si="609"/>
        <v>14.926340952548831</v>
      </c>
      <c r="BF122" s="4">
        <f t="shared" si="609"/>
        <v>11.194260918578944</v>
      </c>
      <c r="BG122" s="4">
        <f t="shared" si="609"/>
        <v>12.38298481612328</v>
      </c>
      <c r="BH122" s="4">
        <f t="shared" si="609"/>
        <v>11.47053573495808</v>
      </c>
      <c r="BI122" s="4">
        <f t="shared" si="609"/>
        <v>12.312816619843893</v>
      </c>
      <c r="BJ122" s="108">
        <f t="shared" si="609"/>
        <v>13.248857194134274</v>
      </c>
      <c r="BK122" s="4">
        <f t="shared" si="609"/>
        <v>17.901518350098112</v>
      </c>
      <c r="BL122" s="4">
        <f t="shared" si="609"/>
        <v>23.655577819772478</v>
      </c>
      <c r="BM122" s="4">
        <f t="shared" si="609"/>
        <v>57.319385166478298</v>
      </c>
      <c r="BN122" s="4">
        <f t="shared" si="609"/>
        <v>46.054917603226642</v>
      </c>
      <c r="BO122" s="4">
        <f t="shared" ref="BO122:CT122" si="610">IFERROR(BO22/BO34,"")</f>
        <v>19.167353860330863</v>
      </c>
      <c r="BP122" s="4">
        <f t="shared" si="610"/>
        <v>12.764360781343639</v>
      </c>
      <c r="BQ122" s="4">
        <f t="shared" si="610"/>
        <v>16.299743436274753</v>
      </c>
      <c r="BR122" s="4">
        <f t="shared" si="610"/>
        <v>12.22426725421923</v>
      </c>
      <c r="BS122" s="4">
        <f t="shared" si="610"/>
        <v>13.52236801502441</v>
      </c>
      <c r="BT122" s="4">
        <f t="shared" si="610"/>
        <v>12.525962669003043</v>
      </c>
      <c r="BU122" s="4">
        <f t="shared" si="610"/>
        <v>13.445743502668972</v>
      </c>
      <c r="BV122" s="108">
        <f t="shared" si="610"/>
        <v>14.467911042280955</v>
      </c>
      <c r="BW122" s="4">
        <f t="shared" si="610"/>
        <v>19.913649012649145</v>
      </c>
      <c r="BX122" s="4">
        <f t="shared" si="610"/>
        <v>26.314464766714909</v>
      </c>
      <c r="BY122" s="4">
        <f t="shared" si="610"/>
        <v>63.762084059190443</v>
      </c>
      <c r="BZ122" s="4">
        <f t="shared" si="610"/>
        <v>51.231490341829307</v>
      </c>
      <c r="CA122" s="4">
        <f t="shared" si="610"/>
        <v>21.321764434232055</v>
      </c>
      <c r="CB122" s="4">
        <f t="shared" si="610"/>
        <v>14.199074933166663</v>
      </c>
      <c r="CC122" s="4">
        <f t="shared" si="610"/>
        <v>18.131834598512036</v>
      </c>
      <c r="CD122" s="4">
        <f t="shared" si="610"/>
        <v>13.870240391465339</v>
      </c>
      <c r="CE122" s="4">
        <f t="shared" si="610"/>
        <v>15.34312782351142</v>
      </c>
      <c r="CF122" s="4">
        <f t="shared" si="610"/>
        <v>14.212558490458965</v>
      </c>
      <c r="CG122" s="4">
        <f t="shared" si="610"/>
        <v>15.405756424540035</v>
      </c>
      <c r="CH122" s="108">
        <f t="shared" si="610"/>
        <v>17.381632582908004</v>
      </c>
      <c r="CI122" s="4">
        <f t="shared" si="610"/>
        <v>22.357053746501187</v>
      </c>
      <c r="CJ122" s="4">
        <f t="shared" si="610"/>
        <v>29.543249593590815</v>
      </c>
      <c r="CK122" s="4">
        <f t="shared" si="610"/>
        <v>71.585691773253089</v>
      </c>
      <c r="CL122" s="4">
        <f t="shared" si="610"/>
        <v>57.517594206771747</v>
      </c>
      <c r="CM122" s="4">
        <f t="shared" si="610"/>
        <v>23.937944930312316</v>
      </c>
      <c r="CN122" s="4">
        <f t="shared" si="610"/>
        <v>15.941301427466207</v>
      </c>
      <c r="CO122" s="4">
        <f t="shared" si="610"/>
        <v>20.356610703749453</v>
      </c>
      <c r="CP122" s="4">
        <f t="shared" si="610"/>
        <v>15.572118887498135</v>
      </c>
      <c r="CQ122" s="4">
        <f t="shared" si="610"/>
        <v>17.22572960745627</v>
      </c>
      <c r="CR122" s="4">
        <f t="shared" si="610"/>
        <v>16.275568205583042</v>
      </c>
      <c r="CS122" s="4">
        <f t="shared" si="610"/>
        <v>17.641963592587718</v>
      </c>
      <c r="CT122" s="108">
        <f t="shared" si="610"/>
        <v>19.904646078847424</v>
      </c>
    </row>
    <row r="123" spans="2:98" x14ac:dyDescent="0.25">
      <c r="B123" t="s">
        <v>5</v>
      </c>
      <c r="C123" s="6">
        <f t="shared" ref="C123:AH123" si="611">IFERROR(C23/C35,"")</f>
        <v>6.5908264840182653</v>
      </c>
      <c r="D123" s="6">
        <f t="shared" si="611"/>
        <v>5.2317692307692312</v>
      </c>
      <c r="E123" s="6">
        <f t="shared" si="611"/>
        <v>6.1383508771929831</v>
      </c>
      <c r="F123" s="13">
        <f t="shared" si="611"/>
        <v>8.984663082437276</v>
      </c>
      <c r="G123" s="13">
        <f t="shared" si="611"/>
        <v>7.0794759036144583</v>
      </c>
      <c r="H123" s="13">
        <f t="shared" si="611"/>
        <v>7.2509349593495935</v>
      </c>
      <c r="I123" s="13">
        <f t="shared" si="611"/>
        <v>9.7639591078066914</v>
      </c>
      <c r="J123" s="13">
        <f t="shared" si="611"/>
        <v>6.0426475095785444</v>
      </c>
      <c r="K123" s="13">
        <f t="shared" si="611"/>
        <v>12.367602857142858</v>
      </c>
      <c r="L123" s="13">
        <f t="shared" si="611"/>
        <v>8.2365053763440859</v>
      </c>
      <c r="M123" s="13">
        <f t="shared" si="611"/>
        <v>12.213633603238927</v>
      </c>
      <c r="N123" s="100">
        <f t="shared" si="611"/>
        <v>9.2668866279069775</v>
      </c>
      <c r="O123" s="13">
        <f t="shared" si="611"/>
        <v>7.8861791044776126</v>
      </c>
      <c r="P123" s="13">
        <f t="shared" si="611"/>
        <v>4.9552786885245901</v>
      </c>
      <c r="Q123" s="13">
        <f t="shared" si="611"/>
        <v>12.275190082644629</v>
      </c>
      <c r="R123" s="13">
        <f t="shared" si="611"/>
        <v>15.339327433628348</v>
      </c>
      <c r="S123" s="13">
        <f t="shared" si="611"/>
        <v>8.3062112149532723</v>
      </c>
      <c r="T123" s="13">
        <f t="shared" si="611"/>
        <v>9.8998781725889042</v>
      </c>
      <c r="U123" s="13">
        <f t="shared" si="611"/>
        <v>7.001379411764721</v>
      </c>
      <c r="V123" s="13">
        <f t="shared" si="611"/>
        <v>6.9705737100737339</v>
      </c>
      <c r="W123" s="13">
        <f t="shared" si="611"/>
        <v>10.130195837780203</v>
      </c>
      <c r="X123" s="13">
        <f t="shared" si="611"/>
        <v>7.4001452894438371</v>
      </c>
      <c r="Y123" s="13">
        <f t="shared" si="611"/>
        <v>8.1518780748663637</v>
      </c>
      <c r="Z123" s="100">
        <f t="shared" si="611"/>
        <v>13.553501344086111</v>
      </c>
      <c r="AA123" s="4">
        <f t="shared" si="611"/>
        <v>8.6144750000000005</v>
      </c>
      <c r="AB123" s="4">
        <f t="shared" si="611"/>
        <v>5.605291291291306</v>
      </c>
      <c r="AC123" s="4">
        <f t="shared" si="611"/>
        <v>11.739567251461988</v>
      </c>
      <c r="AD123" s="4">
        <f t="shared" si="611"/>
        <v>10.362476923076922</v>
      </c>
      <c r="AE123" s="4">
        <f t="shared" si="611"/>
        <v>10.926064735945486</v>
      </c>
      <c r="AF123" s="4">
        <f t="shared" si="611"/>
        <v>10.793894817073172</v>
      </c>
      <c r="AG123" s="4">
        <f t="shared" si="611"/>
        <v>9.3595030303030313</v>
      </c>
      <c r="AH123" s="4">
        <f t="shared" si="611"/>
        <v>6.4764316397213459</v>
      </c>
      <c r="AI123" s="4">
        <f t="shared" ref="AI123:BN123" si="612">IFERROR(AI23/AI35,"")</f>
        <v>7.0084242386984581</v>
      </c>
      <c r="AJ123" s="4">
        <f t="shared" si="612"/>
        <v>6.370657632976898</v>
      </c>
      <c r="AK123" s="4">
        <f t="shared" si="612"/>
        <v>6.6726739948365434</v>
      </c>
      <c r="AL123" s="108">
        <f t="shared" si="612"/>
        <v>7.2207865015552599</v>
      </c>
      <c r="AM123" s="4">
        <f t="shared" si="612"/>
        <v>3.7810974488920492</v>
      </c>
      <c r="AN123" s="4">
        <f t="shared" si="612"/>
        <v>2.8648662031197385</v>
      </c>
      <c r="AO123" s="4">
        <f t="shared" si="612"/>
        <v>13.675176277159657</v>
      </c>
      <c r="AP123" s="4">
        <f t="shared" si="612"/>
        <v>8.947194626958014</v>
      </c>
      <c r="AQ123" s="4">
        <f t="shared" si="612"/>
        <v>10.60770186005249</v>
      </c>
      <c r="AR123" s="4">
        <f t="shared" si="612"/>
        <v>15.886525823211658</v>
      </c>
      <c r="AS123" s="4">
        <f t="shared" si="612"/>
        <v>7.7628539330342292</v>
      </c>
      <c r="AT123" s="4">
        <f t="shared" si="612"/>
        <v>6.9570478275910892</v>
      </c>
      <c r="AU123" s="4">
        <f t="shared" si="612"/>
        <v>7.5285196134289309</v>
      </c>
      <c r="AV123" s="4">
        <f t="shared" si="612"/>
        <v>6.9737752681994101</v>
      </c>
      <c r="AW123" s="4">
        <f t="shared" si="612"/>
        <v>7.3043838735066409</v>
      </c>
      <c r="AX123" s="108">
        <f t="shared" si="612"/>
        <v>7.9043868345446855</v>
      </c>
      <c r="AY123" s="4">
        <f t="shared" si="612"/>
        <v>4.1686599374034854</v>
      </c>
      <c r="AZ123" s="4">
        <f t="shared" si="612"/>
        <v>3.1585149889395128</v>
      </c>
      <c r="BA123" s="4">
        <f t="shared" si="612"/>
        <v>15.981494756302643</v>
      </c>
      <c r="BB123" s="4">
        <f t="shared" si="612"/>
        <v>10.45613900079449</v>
      </c>
      <c r="BC123" s="4">
        <f t="shared" si="612"/>
        <v>12.396690778750349</v>
      </c>
      <c r="BD123" s="4">
        <f t="shared" si="612"/>
        <v>18.390639456095403</v>
      </c>
      <c r="BE123" s="4">
        <f t="shared" si="612"/>
        <v>8.986473784228755</v>
      </c>
      <c r="BF123" s="4">
        <f t="shared" si="612"/>
        <v>8.0536524914151411</v>
      </c>
      <c r="BG123" s="4">
        <f t="shared" si="612"/>
        <v>8.7152025174956709</v>
      </c>
      <c r="BH123" s="4">
        <f t="shared" si="612"/>
        <v>8.0730165948493475</v>
      </c>
      <c r="BI123" s="4">
        <f t="shared" si="612"/>
        <v>8.4557373815681274</v>
      </c>
      <c r="BJ123" s="108">
        <f t="shared" si="612"/>
        <v>9.150315809339796</v>
      </c>
      <c r="BK123" s="4">
        <f t="shared" si="612"/>
        <v>4.5071551243206498</v>
      </c>
      <c r="BL123" s="4">
        <f t="shared" si="612"/>
        <v>3.4149864060414021</v>
      </c>
      <c r="BM123" s="4">
        <f t="shared" si="612"/>
        <v>17.279192130514421</v>
      </c>
      <c r="BN123" s="4">
        <f t="shared" si="612"/>
        <v>11.305177487659005</v>
      </c>
      <c r="BO123" s="4">
        <f t="shared" ref="BO123:CT123" si="613">IFERROR(BO23/BO35,"")</f>
        <v>13.403302069984882</v>
      </c>
      <c r="BP123" s="4">
        <f t="shared" si="613"/>
        <v>19.883959379930356</v>
      </c>
      <c r="BQ123" s="4">
        <f t="shared" si="613"/>
        <v>9.8133372100632119</v>
      </c>
      <c r="BR123" s="4">
        <f t="shared" si="613"/>
        <v>8.7946851644552293</v>
      </c>
      <c r="BS123" s="4">
        <f t="shared" si="613"/>
        <v>9.5171057315354819</v>
      </c>
      <c r="BT123" s="4">
        <f t="shared" si="613"/>
        <v>8.8158309977746256</v>
      </c>
      <c r="BU123" s="4">
        <f t="shared" si="613"/>
        <v>9.2337666895209765</v>
      </c>
      <c r="BV123" s="108">
        <f t="shared" si="613"/>
        <v>9.9922546675887727</v>
      </c>
      <c r="BW123" s="4">
        <f t="shared" si="613"/>
        <v>5.0137593602942925</v>
      </c>
      <c r="BX123" s="4">
        <f t="shared" si="613"/>
        <v>3.7988308780804569</v>
      </c>
      <c r="BY123" s="4">
        <f t="shared" si="613"/>
        <v>19.221373325984246</v>
      </c>
      <c r="BZ123" s="4">
        <f t="shared" si="613"/>
        <v>12.575879437271878</v>
      </c>
      <c r="CA123" s="4">
        <f t="shared" si="613"/>
        <v>14.909833222651185</v>
      </c>
      <c r="CB123" s="4">
        <f t="shared" si="613"/>
        <v>22.118916414234533</v>
      </c>
      <c r="CC123" s="4">
        <f t="shared" si="613"/>
        <v>10.916356312474322</v>
      </c>
      <c r="CD123" s="4">
        <f t="shared" si="613"/>
        <v>9.9788719324788016</v>
      </c>
      <c r="CE123" s="4">
        <f t="shared" si="613"/>
        <v>10.798564984075275</v>
      </c>
      <c r="CF123" s="4">
        <f t="shared" si="613"/>
        <v>10.002865009962985</v>
      </c>
      <c r="CG123" s="4">
        <f t="shared" si="613"/>
        <v>10.579791327385832</v>
      </c>
      <c r="CH123" s="108">
        <f t="shared" si="613"/>
        <v>11.448845614992527</v>
      </c>
      <c r="CI123" s="4">
        <f t="shared" si="613"/>
        <v>5.6289476338024018</v>
      </c>
      <c r="CJ123" s="4">
        <f t="shared" si="613"/>
        <v>4.2649474268209291</v>
      </c>
      <c r="CK123" s="4">
        <f t="shared" si="613"/>
        <v>21.579835833082512</v>
      </c>
      <c r="CL123" s="4">
        <f t="shared" si="613"/>
        <v>14.118939844225142</v>
      </c>
      <c r="CM123" s="4">
        <f t="shared" si="613"/>
        <v>16.739269759070488</v>
      </c>
      <c r="CN123" s="4">
        <f t="shared" si="613"/>
        <v>24.832907458261111</v>
      </c>
      <c r="CO123" s="4">
        <f t="shared" si="613"/>
        <v>12.255793232014922</v>
      </c>
      <c r="CP123" s="4">
        <f t="shared" si="613"/>
        <v>11.203279518593952</v>
      </c>
      <c r="CQ123" s="4">
        <f t="shared" si="613"/>
        <v>12.123548907621313</v>
      </c>
      <c r="CR123" s="4">
        <f t="shared" si="613"/>
        <v>11.454820877619156</v>
      </c>
      <c r="CS123" s="4">
        <f t="shared" si="613"/>
        <v>12.115490357721194</v>
      </c>
      <c r="CT123" s="108">
        <f t="shared" si="613"/>
        <v>13.110691351391155</v>
      </c>
    </row>
    <row r="124" spans="2:98" x14ac:dyDescent="0.25">
      <c r="B124" t="s">
        <v>6</v>
      </c>
      <c r="C124" s="6">
        <f t="shared" ref="C124:AH124" si="614">IFERROR(C24/C36,"")</f>
        <v>5.2982176470588236</v>
      </c>
      <c r="D124" s="6">
        <f t="shared" si="614"/>
        <v>4.5244403669724766</v>
      </c>
      <c r="E124" s="6">
        <f t="shared" si="614"/>
        <v>8.0497071428571427</v>
      </c>
      <c r="F124" s="13">
        <f t="shared" si="614"/>
        <v>4.9107256637168142</v>
      </c>
      <c r="G124" s="13">
        <f t="shared" si="614"/>
        <v>5.9664605263157897</v>
      </c>
      <c r="H124" s="13">
        <f t="shared" si="614"/>
        <v>6.8822775330396482</v>
      </c>
      <c r="I124" s="13">
        <f t="shared" si="614"/>
        <v>8.2146923076923084</v>
      </c>
      <c r="J124" s="13">
        <f t="shared" si="614"/>
        <v>5.193763358778626</v>
      </c>
      <c r="K124" s="13">
        <f t="shared" si="614"/>
        <v>9.8362334630350183</v>
      </c>
      <c r="L124" s="13">
        <f t="shared" si="614"/>
        <v>8.1667072463768111</v>
      </c>
      <c r="M124" s="13">
        <f t="shared" si="614"/>
        <v>6.0068745387453877</v>
      </c>
      <c r="N124" s="100">
        <f t="shared" si="614"/>
        <v>11.019230769230813</v>
      </c>
      <c r="O124" s="13">
        <f t="shared" si="614"/>
        <v>2.6912761627906945</v>
      </c>
      <c r="P124" s="13">
        <f t="shared" si="614"/>
        <v>5.6449776119402983</v>
      </c>
      <c r="Q124" s="13">
        <f t="shared" si="614"/>
        <v>4.1873916666666666</v>
      </c>
      <c r="R124" s="13">
        <f t="shared" si="614"/>
        <v>4.1576890756302527</v>
      </c>
      <c r="S124" s="13">
        <f t="shared" si="614"/>
        <v>5.0802337278106506</v>
      </c>
      <c r="T124" s="13">
        <f t="shared" si="614"/>
        <v>8.1206927480916047</v>
      </c>
      <c r="U124" s="13">
        <f t="shared" si="614"/>
        <v>3.5286782786885245</v>
      </c>
      <c r="V124" s="13">
        <f t="shared" si="614"/>
        <v>4.1514484304932733</v>
      </c>
      <c r="W124" s="13">
        <f t="shared" si="614"/>
        <v>6.9289579207921035</v>
      </c>
      <c r="X124" s="13">
        <f t="shared" si="614"/>
        <v>4.0932141327623128</v>
      </c>
      <c r="Y124" s="13">
        <f t="shared" si="614"/>
        <v>4.568450171821306</v>
      </c>
      <c r="Z124" s="100">
        <f t="shared" si="614"/>
        <v>7.5188118161925939</v>
      </c>
      <c r="AA124" s="4">
        <f t="shared" si="614"/>
        <v>2.0429829749103945</v>
      </c>
      <c r="AB124" s="4">
        <f t="shared" si="614"/>
        <v>4.9631912225705328</v>
      </c>
      <c r="AC124" s="4">
        <f t="shared" si="614"/>
        <v>5.683872919818457</v>
      </c>
      <c r="AD124" s="4">
        <f t="shared" si="614"/>
        <v>4.564862604540024</v>
      </c>
      <c r="AE124" s="4">
        <f t="shared" si="614"/>
        <v>3.9931692307692308</v>
      </c>
      <c r="AF124" s="4">
        <f t="shared" si="614"/>
        <v>3.7660390763765546</v>
      </c>
      <c r="AG124" s="4">
        <f t="shared" si="614"/>
        <v>2.4720750382848395</v>
      </c>
      <c r="AH124" s="4">
        <f t="shared" si="614"/>
        <v>4.1321474613499936</v>
      </c>
      <c r="AI124" s="4">
        <f t="shared" ref="AI124:BN124" si="615">IFERROR(AI24/AI36,"")</f>
        <v>4.4517001983610598</v>
      </c>
      <c r="AJ124" s="4">
        <f t="shared" si="615"/>
        <v>4.046595480310204</v>
      </c>
      <c r="AK124" s="4">
        <f t="shared" si="615"/>
        <v>4.2573556615763595</v>
      </c>
      <c r="AL124" s="108">
        <f t="shared" si="615"/>
        <v>4.5865911660715994</v>
      </c>
      <c r="AM124" s="4">
        <f t="shared" si="615"/>
        <v>2.5199018802581308</v>
      </c>
      <c r="AN124" s="4">
        <f t="shared" si="615"/>
        <v>3.5165189064929745</v>
      </c>
      <c r="AO124" s="4">
        <f t="shared" si="615"/>
        <v>8.1480465048635438</v>
      </c>
      <c r="AP124" s="4">
        <f t="shared" si="615"/>
        <v>5.5391648837399927</v>
      </c>
      <c r="AQ124" s="4">
        <f t="shared" si="615"/>
        <v>3.8029040040457107</v>
      </c>
      <c r="AR124" s="4">
        <f t="shared" si="615"/>
        <v>3.6194363004033674</v>
      </c>
      <c r="AS124" s="4">
        <f t="shared" si="615"/>
        <v>3.5338724875485727</v>
      </c>
      <c r="AT124" s="4">
        <f t="shared" si="615"/>
        <v>4.2266974883969004</v>
      </c>
      <c r="AU124" s="4">
        <f t="shared" si="615"/>
        <v>4.5535620941662618</v>
      </c>
      <c r="AV124" s="4">
        <f t="shared" si="615"/>
        <v>4.2180296187132678</v>
      </c>
      <c r="AW124" s="4">
        <f t="shared" si="615"/>
        <v>4.4377186613545829</v>
      </c>
      <c r="AX124" s="108">
        <f t="shared" si="615"/>
        <v>4.7809022378326711</v>
      </c>
      <c r="AY124" s="4">
        <f t="shared" si="615"/>
        <v>2.7781918229845877</v>
      </c>
      <c r="AZ124" s="4">
        <f t="shared" si="615"/>
        <v>3.8769620944085035</v>
      </c>
      <c r="BA124" s="4">
        <f t="shared" si="615"/>
        <v>9.5222145479087779</v>
      </c>
      <c r="BB124" s="4">
        <f t="shared" si="615"/>
        <v>6.47334504138274</v>
      </c>
      <c r="BC124" s="4">
        <f t="shared" si="615"/>
        <v>4.444263764328019</v>
      </c>
      <c r="BD124" s="4">
        <f t="shared" si="615"/>
        <v>4.1899499472544468</v>
      </c>
      <c r="BE124" s="4">
        <f t="shared" si="615"/>
        <v>4.0908991383984157</v>
      </c>
      <c r="BF124" s="4">
        <f t="shared" si="615"/>
        <v>4.8929306800054606</v>
      </c>
      <c r="BG124" s="4">
        <f t="shared" si="615"/>
        <v>5.2713173192592171</v>
      </c>
      <c r="BH124" s="4">
        <f t="shared" si="615"/>
        <v>4.882896537362944</v>
      </c>
      <c r="BI124" s="4">
        <f t="shared" si="615"/>
        <v>5.1372140653505971</v>
      </c>
      <c r="BJ124" s="108">
        <f t="shared" si="615"/>
        <v>5.5344919530710435</v>
      </c>
      <c r="BK124" s="4">
        <f t="shared" si="615"/>
        <v>3.0037809990109374</v>
      </c>
      <c r="BL124" s="4">
        <f t="shared" si="615"/>
        <v>4.1917714164744755</v>
      </c>
      <c r="BM124" s="4">
        <f t="shared" si="615"/>
        <v>10.295418369198973</v>
      </c>
      <c r="BN124" s="4">
        <f t="shared" si="615"/>
        <v>6.9989806587430214</v>
      </c>
      <c r="BO124" s="4">
        <f t="shared" ref="BO124:CT124" si="616">IFERROR(BO24/BO36,"")</f>
        <v>4.8051379819914555</v>
      </c>
      <c r="BP124" s="4">
        <f t="shared" si="616"/>
        <v>4.5301738829715088</v>
      </c>
      <c r="BQ124" s="4">
        <f t="shared" si="616"/>
        <v>4.4673109499207309</v>
      </c>
      <c r="BR124" s="4">
        <f t="shared" si="616"/>
        <v>5.3431390177341251</v>
      </c>
      <c r="BS124" s="4">
        <f t="shared" si="616"/>
        <v>5.7563417684388964</v>
      </c>
      <c r="BT124" s="4">
        <f t="shared" si="616"/>
        <v>5.3321816135587863</v>
      </c>
      <c r="BU124" s="4">
        <f t="shared" si="616"/>
        <v>5.6098994059316389</v>
      </c>
      <c r="BV124" s="108">
        <f t="shared" si="616"/>
        <v>6.043731626657018</v>
      </c>
      <c r="BW124" s="4">
        <f t="shared" si="616"/>
        <v>3.3414059832997665</v>
      </c>
      <c r="BX124" s="4">
        <f t="shared" si="616"/>
        <v>4.662926523686207</v>
      </c>
      <c r="BY124" s="4">
        <f t="shared" si="616"/>
        <v>11.452623393896937</v>
      </c>
      <c r="BZ124" s="4">
        <f t="shared" si="616"/>
        <v>7.7856660847857375</v>
      </c>
      <c r="CA124" s="4">
        <f t="shared" si="616"/>
        <v>5.345235491167295</v>
      </c>
      <c r="CB124" s="4">
        <f t="shared" si="616"/>
        <v>5.0393654274175077</v>
      </c>
      <c r="CC124" s="4">
        <f t="shared" si="616"/>
        <v>4.969436700691821</v>
      </c>
      <c r="CD124" s="4">
        <f t="shared" si="616"/>
        <v>6.0625820001939887</v>
      </c>
      <c r="CE124" s="4">
        <f t="shared" si="616"/>
        <v>6.5314216748756593</v>
      </c>
      <c r="CF124" s="4">
        <f t="shared" si="616"/>
        <v>6.0501492034612498</v>
      </c>
      <c r="CG124" s="4">
        <f t="shared" si="616"/>
        <v>6.4276656621331067</v>
      </c>
      <c r="CH124" s="108">
        <f t="shared" si="616"/>
        <v>6.9247384733380661</v>
      </c>
      <c r="CI124" s="4">
        <f t="shared" si="616"/>
        <v>3.7513964974506484</v>
      </c>
      <c r="CJ124" s="4">
        <f t="shared" si="616"/>
        <v>5.2350676081425043</v>
      </c>
      <c r="CK124" s="4">
        <f t="shared" si="616"/>
        <v>12.857860284328092</v>
      </c>
      <c r="CL124" s="4">
        <f t="shared" si="616"/>
        <v>8.7409673133889481</v>
      </c>
      <c r="CM124" s="4">
        <f t="shared" si="616"/>
        <v>6.0010958859335233</v>
      </c>
      <c r="CN124" s="4">
        <f t="shared" si="616"/>
        <v>5.6576955653616361</v>
      </c>
      <c r="CO124" s="4">
        <f t="shared" si="616"/>
        <v>5.579186583866707</v>
      </c>
      <c r="CP124" s="4">
        <f t="shared" si="616"/>
        <v>6.8064608116177929</v>
      </c>
      <c r="CQ124" s="4">
        <f t="shared" si="616"/>
        <v>7.3328271143829031</v>
      </c>
      <c r="CR124" s="4">
        <f t="shared" si="616"/>
        <v>6.9283525609404641</v>
      </c>
      <c r="CS124" s="4">
        <f t="shared" si="616"/>
        <v>7.3606670436543764</v>
      </c>
      <c r="CT124" s="108">
        <f t="shared" si="616"/>
        <v>7.9298919616969794</v>
      </c>
    </row>
    <row r="125" spans="2:98" x14ac:dyDescent="0.25">
      <c r="B125" t="s">
        <v>7</v>
      </c>
      <c r="C125" s="6">
        <f t="shared" ref="C125:AH125" si="617">IFERROR(C25/C37,"")</f>
        <v>4.1451033210332104</v>
      </c>
      <c r="D125" s="6">
        <f t="shared" si="617"/>
        <v>2.6610794117647059</v>
      </c>
      <c r="E125" s="6">
        <f t="shared" si="617"/>
        <v>4.4387884615384614</v>
      </c>
      <c r="F125" s="13">
        <f t="shared" si="617"/>
        <v>2.920606413994169</v>
      </c>
      <c r="G125" s="13">
        <f t="shared" si="617"/>
        <v>3.5149638989169674</v>
      </c>
      <c r="H125" s="13">
        <f t="shared" si="617"/>
        <v>5.901559139784947</v>
      </c>
      <c r="I125" s="13">
        <f t="shared" si="617"/>
        <v>5.4647199999999998</v>
      </c>
      <c r="J125" s="13">
        <f t="shared" si="617"/>
        <v>3.0280604534005042</v>
      </c>
      <c r="K125" s="13">
        <f t="shared" si="617"/>
        <v>8.013208530805688</v>
      </c>
      <c r="L125" s="13">
        <f t="shared" si="617"/>
        <v>5.6231263858093135</v>
      </c>
      <c r="M125" s="13">
        <f t="shared" si="617"/>
        <v>8.529864440078585</v>
      </c>
      <c r="N125" s="100">
        <f t="shared" si="617"/>
        <v>8.067135245901639</v>
      </c>
      <c r="O125" s="13">
        <f t="shared" si="617"/>
        <v>2.0367464114832536</v>
      </c>
      <c r="P125" s="13">
        <f t="shared" si="617"/>
        <v>2.6288002812939522</v>
      </c>
      <c r="Q125" s="13">
        <f t="shared" si="617"/>
        <v>6.6801204819277107</v>
      </c>
      <c r="R125" s="13">
        <f t="shared" si="617"/>
        <v>5.4992391304347832</v>
      </c>
      <c r="S125" s="13">
        <f t="shared" si="617"/>
        <v>4.097053738317757</v>
      </c>
      <c r="T125" s="13">
        <f t="shared" si="617"/>
        <v>4.9593627760252366</v>
      </c>
      <c r="U125" s="13">
        <f t="shared" si="617"/>
        <v>3.2556662606577347</v>
      </c>
      <c r="V125" s="13">
        <f t="shared" si="617"/>
        <v>2.6862223806129792</v>
      </c>
      <c r="W125" s="13">
        <f t="shared" si="617"/>
        <v>4.2588218314532185</v>
      </c>
      <c r="X125" s="13">
        <f t="shared" si="617"/>
        <v>2.6414208633093526</v>
      </c>
      <c r="Y125" s="13">
        <f t="shared" si="617"/>
        <v>2.4195079268292683</v>
      </c>
      <c r="Z125" s="100">
        <f t="shared" si="617"/>
        <v>4.4837597633136275</v>
      </c>
      <c r="AA125" s="4">
        <f t="shared" si="617"/>
        <v>1.8293089171974521</v>
      </c>
      <c r="AB125" s="4">
        <f t="shared" si="617"/>
        <v>2.7273640020110657</v>
      </c>
      <c r="AC125" s="4">
        <f t="shared" si="617"/>
        <v>3.1405174927113704</v>
      </c>
      <c r="AD125" s="4">
        <f t="shared" si="617"/>
        <v>3.0724916943521596</v>
      </c>
      <c r="AE125" s="4">
        <f t="shared" si="617"/>
        <v>2.1031105047748975</v>
      </c>
      <c r="AF125" s="4">
        <f t="shared" si="617"/>
        <v>1.9330477528089887</v>
      </c>
      <c r="AG125" s="4">
        <f t="shared" si="617"/>
        <v>2.7402362204724411</v>
      </c>
      <c r="AH125" s="4">
        <f t="shared" si="617"/>
        <v>2.2285025899505122</v>
      </c>
      <c r="AI125" s="4">
        <f t="shared" ref="AI125:BN125" si="618">IFERROR(AI25/AI37,"")</f>
        <v>2.3914618418406435</v>
      </c>
      <c r="AJ125" s="4">
        <f t="shared" si="618"/>
        <v>2.1738388142331448</v>
      </c>
      <c r="AK125" s="4">
        <f t="shared" si="618"/>
        <v>2.2960284469286028</v>
      </c>
      <c r="AL125" s="108">
        <f t="shared" si="618"/>
        <v>2.4639255271102569</v>
      </c>
      <c r="AM125" s="4">
        <f t="shared" si="618"/>
        <v>2.8452661932989693</v>
      </c>
      <c r="AN125" s="4">
        <f t="shared" si="618"/>
        <v>2.5270094084466517</v>
      </c>
      <c r="AO125" s="4">
        <f t="shared" si="618"/>
        <v>2.9004209369110687</v>
      </c>
      <c r="AP125" s="4">
        <f t="shared" si="618"/>
        <v>2.6945385662191077</v>
      </c>
      <c r="AQ125" s="4">
        <f t="shared" si="618"/>
        <v>2.8526948775783958</v>
      </c>
      <c r="AR125" s="4">
        <f t="shared" si="618"/>
        <v>2.1056128128335101</v>
      </c>
      <c r="AS125" s="4">
        <f t="shared" si="618"/>
        <v>2.4165877135651117</v>
      </c>
      <c r="AT125" s="4">
        <f t="shared" si="618"/>
        <v>2.2068730254984841</v>
      </c>
      <c r="AU125" s="4">
        <f t="shared" si="618"/>
        <v>2.3682506154880603</v>
      </c>
      <c r="AV125" s="4">
        <f t="shared" si="618"/>
        <v>2.1937443772782408</v>
      </c>
      <c r="AW125" s="4">
        <f t="shared" si="618"/>
        <v>2.3170528847592391</v>
      </c>
      <c r="AX125" s="108">
        <f t="shared" si="618"/>
        <v>2.4864873769572582</v>
      </c>
      <c r="AY125" s="4">
        <f t="shared" si="618"/>
        <v>3.1369059781121145</v>
      </c>
      <c r="AZ125" s="4">
        <f t="shared" si="618"/>
        <v>2.7860278728124337</v>
      </c>
      <c r="BA125" s="4">
        <f t="shared" si="618"/>
        <v>3.3895769279211208</v>
      </c>
      <c r="BB125" s="4">
        <f t="shared" si="618"/>
        <v>3.1489724954119609</v>
      </c>
      <c r="BC125" s="4">
        <f t="shared" si="618"/>
        <v>3.3023509076566913</v>
      </c>
      <c r="BD125" s="4">
        <f t="shared" si="618"/>
        <v>2.4375100324563919</v>
      </c>
      <c r="BE125" s="4">
        <f t="shared" si="618"/>
        <v>2.7975023519158131</v>
      </c>
      <c r="BF125" s="4">
        <f t="shared" si="618"/>
        <v>2.554731386142683</v>
      </c>
      <c r="BG125" s="4">
        <f t="shared" si="618"/>
        <v>2.7415461187543655</v>
      </c>
      <c r="BH125" s="4">
        <f t="shared" si="618"/>
        <v>2.5395333347467237</v>
      </c>
      <c r="BI125" s="4">
        <f t="shared" si="618"/>
        <v>2.6822783457194141</v>
      </c>
      <c r="BJ125" s="108">
        <f t="shared" si="618"/>
        <v>2.8784199497501475</v>
      </c>
      <c r="BK125" s="4">
        <f t="shared" si="618"/>
        <v>3.3916227435348181</v>
      </c>
      <c r="BL125" s="4">
        <f t="shared" si="618"/>
        <v>3.0122533360848025</v>
      </c>
      <c r="BM125" s="4">
        <f t="shared" si="618"/>
        <v>3.6648105744683153</v>
      </c>
      <c r="BN125" s="4">
        <f t="shared" si="618"/>
        <v>3.404669062039412</v>
      </c>
      <c r="BO125" s="4">
        <f t="shared" ref="BO125:CT125" si="619">IFERROR(BO25/BO37,"")</f>
        <v>3.5705018013584131</v>
      </c>
      <c r="BP125" s="4">
        <f t="shared" si="619"/>
        <v>2.6354358470918511</v>
      </c>
      <c r="BQ125" s="4">
        <f t="shared" si="619"/>
        <v>3.0549061383202898</v>
      </c>
      <c r="BR125" s="4">
        <f t="shared" si="619"/>
        <v>2.7897973304444426</v>
      </c>
      <c r="BS125" s="4">
        <f t="shared" si="619"/>
        <v>2.9938012602331923</v>
      </c>
      <c r="BT125" s="4">
        <f t="shared" si="619"/>
        <v>2.7732008759434383</v>
      </c>
      <c r="BU125" s="4">
        <f t="shared" si="619"/>
        <v>2.9290801408657492</v>
      </c>
      <c r="BV125" s="108">
        <f t="shared" si="619"/>
        <v>3.1432691261665573</v>
      </c>
      <c r="BW125" s="4">
        <f t="shared" si="619"/>
        <v>3.7728411399081305</v>
      </c>
      <c r="BX125" s="4">
        <f t="shared" si="619"/>
        <v>3.3508306110607338</v>
      </c>
      <c r="BY125" s="4">
        <f t="shared" si="619"/>
        <v>4.0767352830385537</v>
      </c>
      <c r="BZ125" s="4">
        <f t="shared" si="619"/>
        <v>3.787353864612641</v>
      </c>
      <c r="CA125" s="4">
        <f t="shared" si="619"/>
        <v>3.9718262038310987</v>
      </c>
      <c r="CB125" s="4">
        <f t="shared" si="619"/>
        <v>2.9316588363049747</v>
      </c>
      <c r="CC125" s="4">
        <f t="shared" si="619"/>
        <v>3.3982775882674905</v>
      </c>
      <c r="CD125" s="4">
        <f t="shared" si="619"/>
        <v>3.1654379613941255</v>
      </c>
      <c r="CE125" s="4">
        <f t="shared" si="619"/>
        <v>3.3969106123210704</v>
      </c>
      <c r="CF125" s="4">
        <f t="shared" si="619"/>
        <v>3.1466068274874703</v>
      </c>
      <c r="CG125" s="4">
        <f t="shared" si="619"/>
        <v>3.3560580111600307</v>
      </c>
      <c r="CH125" s="108">
        <f t="shared" si="619"/>
        <v>3.601469753226108</v>
      </c>
      <c r="CI125" s="4">
        <f t="shared" si="619"/>
        <v>4.23576874777486</v>
      </c>
      <c r="CJ125" s="4">
        <f t="shared" si="619"/>
        <v>3.761977527037887</v>
      </c>
      <c r="CK125" s="4">
        <f t="shared" si="619"/>
        <v>4.5769507022673865</v>
      </c>
      <c r="CL125" s="4">
        <f t="shared" si="619"/>
        <v>4.2520621838006134</v>
      </c>
      <c r="CM125" s="4">
        <f t="shared" si="619"/>
        <v>4.459169279041177</v>
      </c>
      <c r="CN125" s="4">
        <f t="shared" si="619"/>
        <v>3.2913733755195964</v>
      </c>
      <c r="CO125" s="4">
        <f t="shared" si="619"/>
        <v>3.8152462483479122</v>
      </c>
      <c r="CP125" s="4">
        <f t="shared" si="619"/>
        <v>3.553837199257186</v>
      </c>
      <c r="CQ125" s="4">
        <f t="shared" si="619"/>
        <v>3.8137115444528673</v>
      </c>
      <c r="CR125" s="4">
        <f t="shared" si="619"/>
        <v>3.6033493949245878</v>
      </c>
      <c r="CS125" s="4">
        <f t="shared" si="619"/>
        <v>3.8432032557119546</v>
      </c>
      <c r="CT125" s="108">
        <f t="shared" si="619"/>
        <v>4.1242374937858921</v>
      </c>
    </row>
    <row r="126" spans="2:98" x14ac:dyDescent="0.25">
      <c r="B126" t="s">
        <v>8</v>
      </c>
      <c r="C126" s="6">
        <f t="shared" ref="C126:AH126" si="620">IFERROR(C26/C38,"")</f>
        <v>2.4204748858447487</v>
      </c>
      <c r="D126" s="6">
        <f t="shared" si="620"/>
        <v>2.0335540540540542</v>
      </c>
      <c r="E126" s="6">
        <f t="shared" si="620"/>
        <v>3.5324690909090908</v>
      </c>
      <c r="F126" s="13">
        <f t="shared" si="620"/>
        <v>7.8448360927152319</v>
      </c>
      <c r="G126" s="13">
        <f t="shared" si="620"/>
        <v>4.3261281250000003</v>
      </c>
      <c r="H126" s="13">
        <f t="shared" si="620"/>
        <v>4.6370642570281122</v>
      </c>
      <c r="I126" s="13">
        <f t="shared" si="620"/>
        <v>5.8922531120331945</v>
      </c>
      <c r="J126" s="13">
        <f t="shared" si="620"/>
        <v>3.0479574468085104</v>
      </c>
      <c r="K126" s="13">
        <f t="shared" si="620"/>
        <v>6.5023785046728975</v>
      </c>
      <c r="L126" s="13">
        <f t="shared" si="620"/>
        <v>3.9401776859504132</v>
      </c>
      <c r="M126" s="13">
        <f t="shared" si="620"/>
        <v>7.9721564986737405</v>
      </c>
      <c r="N126" s="100">
        <f t="shared" si="620"/>
        <v>8.6926903553299493</v>
      </c>
      <c r="O126" s="13">
        <f t="shared" si="620"/>
        <v>2.5446328871892927</v>
      </c>
      <c r="P126" s="13">
        <f t="shared" si="620"/>
        <v>2.342115234375</v>
      </c>
      <c r="Q126" s="13">
        <f t="shared" si="620"/>
        <v>5.0057450381679391</v>
      </c>
      <c r="R126" s="13">
        <f t="shared" si="620"/>
        <v>2.0575721393034825</v>
      </c>
      <c r="S126" s="13">
        <f t="shared" si="620"/>
        <v>2.6512443609022558</v>
      </c>
      <c r="T126" s="13">
        <f t="shared" si="620"/>
        <v>3.6038308157099697</v>
      </c>
      <c r="U126" s="13">
        <f t="shared" si="620"/>
        <v>2.9135930851063829</v>
      </c>
      <c r="V126" s="13">
        <f t="shared" si="620"/>
        <v>2.7690724070450101</v>
      </c>
      <c r="W126" s="13">
        <f t="shared" si="620"/>
        <v>2.8250472797927459</v>
      </c>
      <c r="X126" s="13">
        <f t="shared" si="620"/>
        <v>2.3671070578905629</v>
      </c>
      <c r="Y126" s="13">
        <f t="shared" si="620"/>
        <v>1.919484604105572</v>
      </c>
      <c r="Z126" s="100">
        <f t="shared" si="620"/>
        <v>4.2420568540745549</v>
      </c>
      <c r="AA126" s="4">
        <f t="shared" si="620"/>
        <v>0.96757845894263217</v>
      </c>
      <c r="AB126" s="4">
        <f t="shared" si="620"/>
        <v>2.9808950980392157</v>
      </c>
      <c r="AC126" s="4">
        <f t="shared" si="620"/>
        <v>4.2757469244288231</v>
      </c>
      <c r="AD126" s="4">
        <f t="shared" si="620"/>
        <v>2.382046511627907</v>
      </c>
      <c r="AE126" s="4">
        <f t="shared" si="620"/>
        <v>2.6484025559105433</v>
      </c>
      <c r="AF126" s="4">
        <f t="shared" si="620"/>
        <v>2.5887346221441123</v>
      </c>
      <c r="AG126" s="4">
        <f t="shared" si="620"/>
        <v>3.262088122605364</v>
      </c>
      <c r="AH126" s="4">
        <f t="shared" si="620"/>
        <v>2.0840369090711315</v>
      </c>
      <c r="AI126" s="4">
        <f t="shared" ref="AI126:BN126" si="621">IFERROR(AI26/AI38,"")</f>
        <v>2.280283718008663</v>
      </c>
      <c r="AJ126" s="4">
        <f t="shared" si="621"/>
        <v>2.0727778996698749</v>
      </c>
      <c r="AK126" s="4">
        <f t="shared" si="621"/>
        <v>2.1471853114528958</v>
      </c>
      <c r="AL126" s="108">
        <f t="shared" si="621"/>
        <v>2.3493785949480435</v>
      </c>
      <c r="AM126" s="4">
        <f t="shared" si="621"/>
        <v>1.8992302645917947</v>
      </c>
      <c r="AN126" s="4">
        <f t="shared" si="621"/>
        <v>2.247341805018312</v>
      </c>
      <c r="AO126" s="4">
        <f t="shared" si="621"/>
        <v>5.1316890631889649</v>
      </c>
      <c r="AP126" s="4">
        <f t="shared" si="621"/>
        <v>2.2799492041864147</v>
      </c>
      <c r="AQ126" s="4">
        <f t="shared" si="621"/>
        <v>2.1141404882185215</v>
      </c>
      <c r="AR126" s="4">
        <f t="shared" si="621"/>
        <v>2.6026750107429253</v>
      </c>
      <c r="AS126" s="4">
        <f t="shared" si="621"/>
        <v>3.4638731870159862</v>
      </c>
      <c r="AT126" s="4">
        <f t="shared" si="621"/>
        <v>2.3125756751959208</v>
      </c>
      <c r="AU126" s="4">
        <f t="shared" si="621"/>
        <v>2.5303432179435372</v>
      </c>
      <c r="AV126" s="4">
        <f t="shared" si="621"/>
        <v>2.343893070541355</v>
      </c>
      <c r="AW126" s="4">
        <f t="shared" si="621"/>
        <v>2.428032821791557</v>
      </c>
      <c r="AX126" s="108">
        <f t="shared" si="621"/>
        <v>2.6566725791769294</v>
      </c>
      <c r="AY126" s="4">
        <f t="shared" si="621"/>
        <v>2.0939013667124531</v>
      </c>
      <c r="AZ126" s="4">
        <f t="shared" si="621"/>
        <v>2.4776943400326883</v>
      </c>
      <c r="BA126" s="4">
        <f t="shared" si="621"/>
        <v>5.9971484236957835</v>
      </c>
      <c r="BB126" s="4">
        <f t="shared" si="621"/>
        <v>2.6644626374724538</v>
      </c>
      <c r="BC126" s="4">
        <f t="shared" si="621"/>
        <v>2.4473818826739651</v>
      </c>
      <c r="BD126" s="4">
        <f t="shared" si="621"/>
        <v>3.0129216593112784</v>
      </c>
      <c r="BE126" s="4">
        <f t="shared" si="621"/>
        <v>4.0098661981193802</v>
      </c>
      <c r="BF126" s="4">
        <f t="shared" si="621"/>
        <v>2.6770954159986777</v>
      </c>
      <c r="BG126" s="4">
        <f t="shared" si="621"/>
        <v>2.9291885676718867</v>
      </c>
      <c r="BH126" s="4">
        <f t="shared" si="621"/>
        <v>2.7133492157854362</v>
      </c>
      <c r="BI126" s="4">
        <f t="shared" si="621"/>
        <v>2.8107514953264507</v>
      </c>
      <c r="BJ126" s="108">
        <f t="shared" si="621"/>
        <v>3.0754305944696916</v>
      </c>
      <c r="BK126" s="4">
        <f t="shared" si="621"/>
        <v>2.2639261576895047</v>
      </c>
      <c r="BL126" s="4">
        <f t="shared" si="621"/>
        <v>2.6788831204433436</v>
      </c>
      <c r="BM126" s="4">
        <f t="shared" si="621"/>
        <v>6.4841168756998835</v>
      </c>
      <c r="BN126" s="4">
        <f t="shared" si="621"/>
        <v>2.880817003635217</v>
      </c>
      <c r="BO126" s="4">
        <f t="shared" ref="BO126:CT126" si="622">IFERROR(BO26/BO38,"")</f>
        <v>2.6461092915470923</v>
      </c>
      <c r="BP126" s="4">
        <f t="shared" si="622"/>
        <v>3.257570898047355</v>
      </c>
      <c r="BQ126" s="4">
        <f t="shared" si="622"/>
        <v>4.3788220067407408</v>
      </c>
      <c r="BR126" s="4">
        <f t="shared" si="622"/>
        <v>2.9234203194155488</v>
      </c>
      <c r="BS126" s="4">
        <f t="shared" si="622"/>
        <v>3.1987090661605131</v>
      </c>
      <c r="BT126" s="4">
        <f t="shared" si="622"/>
        <v>2.9630099038282869</v>
      </c>
      <c r="BU126" s="4">
        <f t="shared" si="622"/>
        <v>3.0693743619144285</v>
      </c>
      <c r="BV126" s="108">
        <f t="shared" si="622"/>
        <v>3.3584071143280378</v>
      </c>
      <c r="BW126" s="4">
        <f t="shared" si="622"/>
        <v>2.5183914578138049</v>
      </c>
      <c r="BX126" s="4">
        <f t="shared" si="622"/>
        <v>2.979989583181176</v>
      </c>
      <c r="BY126" s="4">
        <f t="shared" si="622"/>
        <v>7.2129316125285499</v>
      </c>
      <c r="BZ126" s="4">
        <f t="shared" si="622"/>
        <v>3.2046208348438165</v>
      </c>
      <c r="CA126" s="4">
        <f t="shared" si="622"/>
        <v>2.9435319759169851</v>
      </c>
      <c r="CB126" s="4">
        <f t="shared" si="622"/>
        <v>3.6237218669878786</v>
      </c>
      <c r="CC126" s="4">
        <f t="shared" si="622"/>
        <v>4.8710016002984009</v>
      </c>
      <c r="CD126" s="4">
        <f t="shared" si="622"/>
        <v>3.3170530185842138</v>
      </c>
      <c r="CE126" s="4">
        <f t="shared" si="622"/>
        <v>3.6294088445008952</v>
      </c>
      <c r="CF126" s="4">
        <f t="shared" si="622"/>
        <v>3.3619732613589584</v>
      </c>
      <c r="CG126" s="4">
        <f t="shared" si="622"/>
        <v>3.5168032013994188</v>
      </c>
      <c r="CH126" s="108">
        <f t="shared" si="622"/>
        <v>3.8479688361978646</v>
      </c>
      <c r="CI126" s="4">
        <f t="shared" si="622"/>
        <v>2.8273980896875592</v>
      </c>
      <c r="CJ126" s="4">
        <f t="shared" si="622"/>
        <v>3.3456343050375064</v>
      </c>
      <c r="CK126" s="4">
        <f t="shared" si="622"/>
        <v>8.0979583213858053</v>
      </c>
      <c r="CL126" s="4">
        <f t="shared" si="622"/>
        <v>3.5978278112791529</v>
      </c>
      <c r="CM126" s="4">
        <f t="shared" si="622"/>
        <v>3.3047033493620002</v>
      </c>
      <c r="CN126" s="4">
        <f t="shared" si="622"/>
        <v>4.0683525400672931</v>
      </c>
      <c r="CO126" s="4">
        <f t="shared" si="622"/>
        <v>5.4686734966550166</v>
      </c>
      <c r="CP126" s="4">
        <f t="shared" si="622"/>
        <v>3.7240554239644976</v>
      </c>
      <c r="CQ126" s="4">
        <f t="shared" si="622"/>
        <v>4.0747373097211552</v>
      </c>
      <c r="CR126" s="4">
        <f t="shared" si="622"/>
        <v>3.8499771281382573</v>
      </c>
      <c r="CS126" s="4">
        <f t="shared" si="622"/>
        <v>4.0272812532953521</v>
      </c>
      <c r="CT126" s="108">
        <f t="shared" si="622"/>
        <v>4.4065169046473311</v>
      </c>
    </row>
    <row r="127" spans="2:98" x14ac:dyDescent="0.25">
      <c r="B127" t="s">
        <v>1</v>
      </c>
      <c r="C127" s="6">
        <f t="shared" ref="C127:AH127" si="623">IFERROR(C27/C39,"")</f>
        <v>3.407437869822485</v>
      </c>
      <c r="D127" s="6">
        <f t="shared" si="623"/>
        <v>3.6211576086956523</v>
      </c>
      <c r="E127" s="6">
        <f t="shared" si="623"/>
        <v>4.3756133333333338</v>
      </c>
      <c r="F127" s="13">
        <f t="shared" si="623"/>
        <v>7.6273274509803919</v>
      </c>
      <c r="G127" s="13">
        <f t="shared" si="623"/>
        <v>4.2316666666666665</v>
      </c>
      <c r="H127" s="13">
        <f t="shared" si="623"/>
        <v>3.5781587301587301</v>
      </c>
      <c r="I127" s="13">
        <f t="shared" si="623"/>
        <v>6.4126157407407405</v>
      </c>
      <c r="J127" s="13">
        <f t="shared" si="623"/>
        <v>3.4290967741935487</v>
      </c>
      <c r="K127" s="13">
        <f t="shared" si="623"/>
        <v>7.4977086776859503</v>
      </c>
      <c r="L127" s="13">
        <f t="shared" si="623"/>
        <v>6.3719433962264151</v>
      </c>
      <c r="M127" s="13">
        <f t="shared" si="623"/>
        <v>8.9208033333333336</v>
      </c>
      <c r="N127" s="100">
        <f t="shared" si="623"/>
        <v>9.828736842105263</v>
      </c>
      <c r="O127" s="13">
        <f t="shared" si="623"/>
        <v>1.9719178082191782</v>
      </c>
      <c r="P127" s="13">
        <f t="shared" si="623"/>
        <v>3.1697131979695432</v>
      </c>
      <c r="Q127" s="13">
        <f t="shared" si="623"/>
        <v>6.438784090909091</v>
      </c>
      <c r="R127" s="13">
        <f t="shared" si="623"/>
        <v>3.1960477876106195</v>
      </c>
      <c r="S127" s="13">
        <f t="shared" si="623"/>
        <v>5.057856127886323</v>
      </c>
      <c r="T127" s="13">
        <f t="shared" si="623"/>
        <v>4.7009134199134204</v>
      </c>
      <c r="U127" s="13">
        <f t="shared" si="623"/>
        <v>2.8617603423680458</v>
      </c>
      <c r="V127" s="13">
        <f t="shared" si="623"/>
        <v>2.0070321543408363</v>
      </c>
      <c r="W127" s="13">
        <f t="shared" si="623"/>
        <v>3.1911163636363638</v>
      </c>
      <c r="X127" s="13">
        <f t="shared" si="623"/>
        <v>1.9856641509433963</v>
      </c>
      <c r="Y127" s="13">
        <f t="shared" si="623"/>
        <v>3.7770566037735849</v>
      </c>
      <c r="Z127" s="100">
        <f t="shared" si="623"/>
        <v>9.9229032738095384</v>
      </c>
      <c r="AA127" s="4">
        <f t="shared" si="623"/>
        <v>0.48317080152671754</v>
      </c>
      <c r="AB127" s="4">
        <f t="shared" si="623"/>
        <v>1.911311986863711</v>
      </c>
      <c r="AC127" s="4">
        <f t="shared" si="623"/>
        <v>2.8903814713896456</v>
      </c>
      <c r="AD127" s="4">
        <f t="shared" si="623"/>
        <v>2.6360863509749306</v>
      </c>
      <c r="AE127" s="4">
        <f t="shared" si="623"/>
        <v>1.6888228299643282</v>
      </c>
      <c r="AF127" s="4">
        <f t="shared" si="623"/>
        <v>1.176320645905421</v>
      </c>
      <c r="AG127" s="4">
        <f t="shared" si="623"/>
        <v>1.2048347613219095</v>
      </c>
      <c r="AH127" s="4">
        <f t="shared" si="623"/>
        <v>1.341608495989534</v>
      </c>
      <c r="AI127" s="4">
        <f t="shared" ref="AI127:BN127" si="624">IFERROR(AI27/AI39,"")</f>
        <v>1.4518120510172459</v>
      </c>
      <c r="AJ127" s="4">
        <f t="shared" si="624"/>
        <v>1.3196971543746769</v>
      </c>
      <c r="AK127" s="4">
        <f t="shared" si="624"/>
        <v>1.3822605750265131</v>
      </c>
      <c r="AL127" s="108">
        <f t="shared" si="624"/>
        <v>1.4958034079751197</v>
      </c>
      <c r="AM127" s="4">
        <f t="shared" si="624"/>
        <v>1.4188382748155162</v>
      </c>
      <c r="AN127" s="4">
        <f t="shared" si="624"/>
        <v>1.8591963155431603</v>
      </c>
      <c r="AO127" s="4">
        <f t="shared" si="624"/>
        <v>3.3772800663160316</v>
      </c>
      <c r="AP127" s="4">
        <f t="shared" si="624"/>
        <v>2.7766679700412928</v>
      </c>
      <c r="AQ127" s="4">
        <f t="shared" si="624"/>
        <v>1.9003878922604454</v>
      </c>
      <c r="AR127" s="4">
        <f t="shared" si="624"/>
        <v>1.3680129372305287</v>
      </c>
      <c r="AS127" s="4">
        <f t="shared" si="624"/>
        <v>1.2757797769552386</v>
      </c>
      <c r="AT127" s="4">
        <f t="shared" si="624"/>
        <v>1.4640774762090343</v>
      </c>
      <c r="AU127" s="4">
        <f t="shared" si="624"/>
        <v>1.5843409831833482</v>
      </c>
      <c r="AV127" s="4">
        <f t="shared" si="624"/>
        <v>1.4675976861653521</v>
      </c>
      <c r="AW127" s="4">
        <f t="shared" si="624"/>
        <v>1.5371726875835614</v>
      </c>
      <c r="AX127" s="108">
        <f t="shared" si="624"/>
        <v>1.6634404440636397</v>
      </c>
      <c r="AY127" s="4">
        <f t="shared" si="624"/>
        <v>1.564269197984107</v>
      </c>
      <c r="AZ127" s="4">
        <f t="shared" si="624"/>
        <v>2.0497639378863344</v>
      </c>
      <c r="BA127" s="4">
        <f t="shared" si="624"/>
        <v>3.9468583495002316</v>
      </c>
      <c r="BB127" s="4">
        <f t="shared" si="624"/>
        <v>3.2449530231887573</v>
      </c>
      <c r="BC127" s="4">
        <f t="shared" si="624"/>
        <v>2.1999365337779992</v>
      </c>
      <c r="BD127" s="4">
        <f t="shared" si="624"/>
        <v>1.5836459764614912</v>
      </c>
      <c r="BE127" s="4">
        <f t="shared" si="624"/>
        <v>1.4768745642978083</v>
      </c>
      <c r="BF127" s="4">
        <f t="shared" si="624"/>
        <v>1.6948526883964838</v>
      </c>
      <c r="BG127" s="4">
        <f t="shared" si="624"/>
        <v>1.8340727306576239</v>
      </c>
      <c r="BH127" s="4">
        <f t="shared" si="624"/>
        <v>1.698927771447166</v>
      </c>
      <c r="BI127" s="4">
        <f t="shared" si="624"/>
        <v>1.7794695324639203</v>
      </c>
      <c r="BJ127" s="108">
        <f t="shared" si="624"/>
        <v>1.9256402440591713</v>
      </c>
      <c r="BK127" s="4">
        <f t="shared" si="624"/>
        <v>1.6912878568604166</v>
      </c>
      <c r="BL127" s="4">
        <f t="shared" si="624"/>
        <v>2.216204769642705</v>
      </c>
      <c r="BM127" s="4">
        <f t="shared" si="624"/>
        <v>4.2673432474796504</v>
      </c>
      <c r="BN127" s="4">
        <f t="shared" si="624"/>
        <v>3.5084432086716846</v>
      </c>
      <c r="BO127" s="4">
        <f t="shared" ref="BO127:CT127" si="625">IFERROR(BO27/BO39,"")</f>
        <v>2.3785713803207726</v>
      </c>
      <c r="BP127" s="4">
        <f t="shared" si="625"/>
        <v>1.712238029750164</v>
      </c>
      <c r="BQ127" s="4">
        <f t="shared" si="625"/>
        <v>1.6127647467079784</v>
      </c>
      <c r="BR127" s="4">
        <f t="shared" si="625"/>
        <v>1.8507994739612208</v>
      </c>
      <c r="BS127" s="4">
        <f t="shared" si="625"/>
        <v>2.0028294307508934</v>
      </c>
      <c r="BT127" s="4">
        <f t="shared" si="625"/>
        <v>1.8552495135535629</v>
      </c>
      <c r="BU127" s="4">
        <f t="shared" si="625"/>
        <v>1.9432020830849908</v>
      </c>
      <c r="BV127" s="108">
        <f t="shared" si="625"/>
        <v>2.1028222541955439</v>
      </c>
      <c r="BW127" s="4">
        <f t="shared" si="625"/>
        <v>1.8813886119715271</v>
      </c>
      <c r="BX127" s="4">
        <f t="shared" si="625"/>
        <v>2.4653061857505438</v>
      </c>
      <c r="BY127" s="4">
        <f t="shared" si="625"/>
        <v>4.7469926284963622</v>
      </c>
      <c r="BZ127" s="4">
        <f t="shared" si="625"/>
        <v>3.9027922253263814</v>
      </c>
      <c r="CA127" s="4">
        <f t="shared" si="625"/>
        <v>2.6459228034688267</v>
      </c>
      <c r="CB127" s="4">
        <f t="shared" si="625"/>
        <v>1.9046935842940822</v>
      </c>
      <c r="CC127" s="4">
        <f t="shared" si="625"/>
        <v>1.7940395042379549</v>
      </c>
      <c r="CD127" s="4">
        <f t="shared" si="625"/>
        <v>2.1000059215311508</v>
      </c>
      <c r="CE127" s="4">
        <f t="shared" si="625"/>
        <v>2.2725064079426391</v>
      </c>
      <c r="CF127" s="4">
        <f t="shared" si="625"/>
        <v>2.1050551500545223</v>
      </c>
      <c r="CG127" s="4">
        <f t="shared" si="625"/>
        <v>2.2264665371404555</v>
      </c>
      <c r="CH127" s="108">
        <f t="shared" si="625"/>
        <v>2.4093548598341368</v>
      </c>
      <c r="CI127" s="4">
        <f t="shared" si="625"/>
        <v>2.1122349946604331</v>
      </c>
      <c r="CJ127" s="4">
        <f t="shared" si="625"/>
        <v>2.7677992547421364</v>
      </c>
      <c r="CK127" s="4">
        <f t="shared" si="625"/>
        <v>5.3294486240128665</v>
      </c>
      <c r="CL127" s="4">
        <f t="shared" si="625"/>
        <v>4.3816648313739268</v>
      </c>
      <c r="CM127" s="4">
        <f t="shared" si="625"/>
        <v>2.9705775314544525</v>
      </c>
      <c r="CN127" s="4">
        <f t="shared" si="625"/>
        <v>2.1383994870869656</v>
      </c>
      <c r="CO127" s="4">
        <f t="shared" si="625"/>
        <v>2.0141681514079521</v>
      </c>
      <c r="CP127" s="4">
        <f t="shared" si="625"/>
        <v>2.3576766481030234</v>
      </c>
      <c r="CQ127" s="4">
        <f t="shared" si="625"/>
        <v>2.5513429441972013</v>
      </c>
      <c r="CR127" s="4">
        <f t="shared" si="625"/>
        <v>2.4106123253055363</v>
      </c>
      <c r="CS127" s="4">
        <f t="shared" si="625"/>
        <v>2.5496470608725414</v>
      </c>
      <c r="CT127" s="108">
        <f t="shared" si="625"/>
        <v>2.7590823551585006</v>
      </c>
    </row>
    <row r="128" spans="2:98" x14ac:dyDescent="0.25">
      <c r="B128" t="s">
        <v>2</v>
      </c>
      <c r="C128" s="6">
        <f t="shared" ref="C128:AH128" si="626">IFERROR(C28/C40,"")</f>
        <v>0.47460526315789475</v>
      </c>
      <c r="D128" s="6">
        <f t="shared" si="626"/>
        <v>1.4496410256410257</v>
      </c>
      <c r="E128" s="6">
        <f t="shared" si="626"/>
        <v>1.2725949367088607</v>
      </c>
      <c r="F128" s="13">
        <f t="shared" si="626"/>
        <v>0.60564102564102562</v>
      </c>
      <c r="G128" s="13">
        <f t="shared" si="626"/>
        <v>-0.34982000000000002</v>
      </c>
      <c r="H128" s="13">
        <f t="shared" si="626"/>
        <v>2.841933884297521</v>
      </c>
      <c r="I128" s="13">
        <f t="shared" si="626"/>
        <v>3.8517647058823528</v>
      </c>
      <c r="J128" s="13">
        <f t="shared" si="626"/>
        <v>3.9380909090909091</v>
      </c>
      <c r="K128" s="13">
        <f t="shared" si="626"/>
        <v>12.583060344827587</v>
      </c>
      <c r="L128" s="13">
        <f t="shared" si="626"/>
        <v>3.4396280000000004</v>
      </c>
      <c r="M128" s="13">
        <f t="shared" si="626"/>
        <v>15.87968656716418</v>
      </c>
      <c r="N128" s="100">
        <f t="shared" si="626"/>
        <v>12.91937573964497</v>
      </c>
      <c r="O128" s="13">
        <f t="shared" si="626"/>
        <v>4.197111111111111</v>
      </c>
      <c r="P128" s="13">
        <f t="shared" si="626"/>
        <v>3.8760633484162899</v>
      </c>
      <c r="Q128" s="13">
        <f t="shared" si="626"/>
        <v>7.6595152838427945</v>
      </c>
      <c r="R128" s="13">
        <f t="shared" si="626"/>
        <v>1.645592156862745</v>
      </c>
      <c r="S128" s="13">
        <f t="shared" si="626"/>
        <v>4.0088852459016397</v>
      </c>
      <c r="T128" s="13">
        <f t="shared" si="626"/>
        <v>5.3240182370820675</v>
      </c>
      <c r="U128" s="13">
        <f t="shared" si="626"/>
        <v>2.1859625668449199</v>
      </c>
      <c r="V128" s="13">
        <f t="shared" si="626"/>
        <v>5.2738941176470595</v>
      </c>
      <c r="W128" s="13">
        <f t="shared" si="626"/>
        <v>4.6879408713692952</v>
      </c>
      <c r="X128" s="13">
        <f t="shared" si="626"/>
        <v>5.5437735191637634</v>
      </c>
      <c r="Y128" s="13">
        <f t="shared" si="626"/>
        <v>3.9029850000000001</v>
      </c>
      <c r="Z128" s="100">
        <f t="shared" si="626"/>
        <v>9.1417713068182103</v>
      </c>
      <c r="AA128" s="4">
        <f t="shared" si="626"/>
        <v>1.7340543337645538</v>
      </c>
      <c r="AB128" s="4">
        <f t="shared" si="626"/>
        <v>4.0283481561822132</v>
      </c>
      <c r="AC128" s="4">
        <f t="shared" si="626"/>
        <v>4.0853563218390807</v>
      </c>
      <c r="AD128" s="4">
        <f t="shared" si="626"/>
        <v>5.4277304964539006</v>
      </c>
      <c r="AE128" s="4">
        <f t="shared" si="626"/>
        <v>4.71486301369863</v>
      </c>
      <c r="AF128" s="4">
        <f t="shared" si="626"/>
        <v>4.3390486257928114</v>
      </c>
      <c r="AG128" s="4">
        <f t="shared" si="626"/>
        <v>3.2614963503649634</v>
      </c>
      <c r="AH128" s="4">
        <f t="shared" si="626"/>
        <v>3.5844073658147853</v>
      </c>
      <c r="AI128" s="4">
        <f t="shared" ref="AI128:BN128" si="627">IFERROR(AI28/AI40,"")</f>
        <v>3.8465171544399919</v>
      </c>
      <c r="AJ128" s="4">
        <f t="shared" si="627"/>
        <v>3.4964840933859525</v>
      </c>
      <c r="AK128" s="4">
        <f t="shared" si="627"/>
        <v>3.6930184934063397</v>
      </c>
      <c r="AL128" s="108">
        <f t="shared" si="627"/>
        <v>3.9630704707366777</v>
      </c>
      <c r="AM128" s="4">
        <f t="shared" si="627"/>
        <v>2.9167959331403348</v>
      </c>
      <c r="AN128" s="4">
        <f t="shared" si="627"/>
        <v>3.2705780717513884</v>
      </c>
      <c r="AO128" s="4">
        <f t="shared" si="627"/>
        <v>4.6413206747106912</v>
      </c>
      <c r="AP128" s="4">
        <f t="shared" si="627"/>
        <v>7.1805634542705379</v>
      </c>
      <c r="AQ128" s="4">
        <f t="shared" si="627"/>
        <v>5.8777683427316401</v>
      </c>
      <c r="AR128" s="4">
        <f t="shared" si="627"/>
        <v>5.2653336629315692</v>
      </c>
      <c r="AS128" s="4">
        <f t="shared" si="627"/>
        <v>3.5370401464132795</v>
      </c>
      <c r="AT128" s="4">
        <f t="shared" si="627"/>
        <v>3.6212260957366058</v>
      </c>
      <c r="AU128" s="4">
        <f t="shared" si="627"/>
        <v>3.8860282539873441</v>
      </c>
      <c r="AV128" s="4">
        <f t="shared" si="627"/>
        <v>3.5996834863578204</v>
      </c>
      <c r="AW128" s="4">
        <f t="shared" si="627"/>
        <v>3.8020186365713968</v>
      </c>
      <c r="AX128" s="108">
        <f t="shared" si="627"/>
        <v>4.0800412493706801</v>
      </c>
      <c r="AY128" s="4">
        <f t="shared" si="627"/>
        <v>3.2157675162872188</v>
      </c>
      <c r="AZ128" s="4">
        <f t="shared" si="627"/>
        <v>3.6058123241059064</v>
      </c>
      <c r="BA128" s="4">
        <f t="shared" si="627"/>
        <v>5.4240794065006499</v>
      </c>
      <c r="BB128" s="4">
        <f t="shared" si="627"/>
        <v>8.3915654808332647</v>
      </c>
      <c r="BC128" s="4">
        <f t="shared" si="627"/>
        <v>6.8042515777547141</v>
      </c>
      <c r="BD128" s="4">
        <f t="shared" si="627"/>
        <v>6.0952818815511574</v>
      </c>
      <c r="BE128" s="4">
        <f t="shared" si="627"/>
        <v>4.0945660994916731</v>
      </c>
      <c r="BF128" s="4">
        <f t="shared" si="627"/>
        <v>4.1920218590770881</v>
      </c>
      <c r="BG128" s="4">
        <f t="shared" si="627"/>
        <v>4.4985634575220992</v>
      </c>
      <c r="BH128" s="4">
        <f t="shared" si="627"/>
        <v>4.1670835958949715</v>
      </c>
      <c r="BI128" s="4">
        <f t="shared" si="627"/>
        <v>4.4013118241609641</v>
      </c>
      <c r="BJ128" s="108">
        <f t="shared" si="627"/>
        <v>4.7231577513027334</v>
      </c>
      <c r="BK128" s="4">
        <f t="shared" si="627"/>
        <v>3.4768878386097413</v>
      </c>
      <c r="BL128" s="4">
        <f t="shared" si="627"/>
        <v>3.898604284823306</v>
      </c>
      <c r="BM128" s="4">
        <f t="shared" si="627"/>
        <v>5.8645146543085023</v>
      </c>
      <c r="BN128" s="4">
        <f t="shared" si="627"/>
        <v>9.0729605978769268</v>
      </c>
      <c r="BO128" s="4">
        <f t="shared" ref="BO128:CT128" si="628">IFERROR(BO28/BO40,"")</f>
        <v>7.3567568058683968</v>
      </c>
      <c r="BP128" s="4">
        <f t="shared" si="628"/>
        <v>6.5902187703331112</v>
      </c>
      <c r="BQ128" s="4">
        <f t="shared" si="628"/>
        <v>4.4713153154381011</v>
      </c>
      <c r="BR128" s="4">
        <f t="shared" si="628"/>
        <v>4.5777381743744892</v>
      </c>
      <c r="BS128" s="4">
        <f t="shared" si="628"/>
        <v>4.9124852783756232</v>
      </c>
      <c r="BT128" s="4">
        <f t="shared" si="628"/>
        <v>4.5505052917204614</v>
      </c>
      <c r="BU128" s="4">
        <f t="shared" si="628"/>
        <v>4.8062853277256625</v>
      </c>
      <c r="BV128" s="108">
        <f t="shared" si="628"/>
        <v>5.1577449423156017</v>
      </c>
      <c r="BW128" s="4">
        <f t="shared" si="628"/>
        <v>3.8676900316694773</v>
      </c>
      <c r="BX128" s="4">
        <f t="shared" si="628"/>
        <v>4.3368074064374467</v>
      </c>
      <c r="BY128" s="4">
        <f t="shared" si="628"/>
        <v>6.5236861014527792</v>
      </c>
      <c r="BZ128" s="4">
        <f t="shared" si="628"/>
        <v>10.092761369078296</v>
      </c>
      <c r="CA128" s="4">
        <f t="shared" si="628"/>
        <v>8.1836562708480063</v>
      </c>
      <c r="CB128" s="4">
        <f t="shared" si="628"/>
        <v>7.3309593601185554</v>
      </c>
      <c r="CC128" s="4">
        <f t="shared" si="628"/>
        <v>4.9738911568933437</v>
      </c>
      <c r="CD128" s="4">
        <f t="shared" si="628"/>
        <v>5.1941214640776661</v>
      </c>
      <c r="CE128" s="4">
        <f t="shared" si="628"/>
        <v>5.5739415961383463</v>
      </c>
      <c r="CF128" s="4">
        <f t="shared" si="628"/>
        <v>5.1632217282400381</v>
      </c>
      <c r="CG128" s="4">
        <f t="shared" si="628"/>
        <v>5.5069071525188891</v>
      </c>
      <c r="CH128" s="108">
        <f t="shared" si="628"/>
        <v>5.9095997380468335</v>
      </c>
      <c r="CI128" s="4">
        <f t="shared" si="628"/>
        <v>4.3422555985553233</v>
      </c>
      <c r="CJ128" s="4">
        <f t="shared" si="628"/>
        <v>4.8689336752073222</v>
      </c>
      <c r="CK128" s="4">
        <f t="shared" si="628"/>
        <v>7.3241423861010384</v>
      </c>
      <c r="CL128" s="4">
        <f t="shared" si="628"/>
        <v>11.331143189064205</v>
      </c>
      <c r="CM128" s="4">
        <f t="shared" si="628"/>
        <v>9.1877908952810579</v>
      </c>
      <c r="CN128" s="4">
        <f t="shared" si="628"/>
        <v>8.2304680736051044</v>
      </c>
      <c r="CO128" s="4">
        <f t="shared" si="628"/>
        <v>5.5841876018441594</v>
      </c>
      <c r="CP128" s="4">
        <f t="shared" si="628"/>
        <v>5.8314401677199976</v>
      </c>
      <c r="CQ128" s="4">
        <f t="shared" si="628"/>
        <v>6.2578642299845217</v>
      </c>
      <c r="CR128" s="4">
        <f t="shared" si="628"/>
        <v>5.9126840149809938</v>
      </c>
      <c r="CS128" s="4">
        <f t="shared" si="628"/>
        <v>6.3062567533356173</v>
      </c>
      <c r="CT128" s="108">
        <f t="shared" si="628"/>
        <v>6.7674017784232845</v>
      </c>
    </row>
    <row r="129" spans="2:98" x14ac:dyDescent="0.25">
      <c r="B129" s="1377" t="s">
        <v>150</v>
      </c>
      <c r="C129" s="6"/>
      <c r="D129" s="6"/>
      <c r="E129" s="6"/>
      <c r="F129" s="13"/>
      <c r="G129" s="13"/>
      <c r="H129" s="13"/>
      <c r="I129" s="13"/>
      <c r="J129" s="13"/>
      <c r="K129" s="13"/>
      <c r="L129" s="13"/>
      <c r="M129" s="13"/>
      <c r="N129" s="10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00"/>
    </row>
    <row r="130" spans="2:98" s="5" customFormat="1" x14ac:dyDescent="0.25">
      <c r="B130" s="1" t="s">
        <v>3</v>
      </c>
      <c r="C130" s="7">
        <f t="shared" ref="C130:AH130" si="629">IFERROR(C30/C42,"")</f>
        <v>4.5430639229422063</v>
      </c>
      <c r="D130" s="7">
        <f t="shared" si="629"/>
        <v>3.4044713216957612</v>
      </c>
      <c r="E130" s="7">
        <f t="shared" si="629"/>
        <v>6.1126536438767847</v>
      </c>
      <c r="F130" s="14">
        <f t="shared" si="629"/>
        <v>6.5344604125083166</v>
      </c>
      <c r="G130" s="14">
        <f t="shared" si="629"/>
        <v>4.9545435229609316</v>
      </c>
      <c r="H130" s="14">
        <f t="shared" si="629"/>
        <v>5.6924855218855219</v>
      </c>
      <c r="I130" s="14">
        <f t="shared" si="629"/>
        <v>8.4965326599326598</v>
      </c>
      <c r="J130" s="14">
        <f t="shared" si="629"/>
        <v>4.2926062340966924</v>
      </c>
      <c r="K130" s="14">
        <f t="shared" si="629"/>
        <v>9.7682142032332582</v>
      </c>
      <c r="L130" s="14">
        <f t="shared" si="629"/>
        <v>6.4383401727861775</v>
      </c>
      <c r="M130" s="14">
        <f t="shared" si="629"/>
        <v>10.02268216318787</v>
      </c>
      <c r="N130" s="101">
        <f t="shared" si="629"/>
        <v>10.974869981751835</v>
      </c>
      <c r="O130" s="14">
        <f t="shared" si="629"/>
        <v>3.0535205047318605</v>
      </c>
      <c r="P130" s="14">
        <f t="shared" si="629"/>
        <v>3.2741211267605634</v>
      </c>
      <c r="Q130" s="14">
        <f t="shared" si="629"/>
        <v>7.2408866755201418</v>
      </c>
      <c r="R130" s="14">
        <f t="shared" si="629"/>
        <v>5.2643840670859587</v>
      </c>
      <c r="S130" s="14">
        <f t="shared" si="629"/>
        <v>5.2981350164654222</v>
      </c>
      <c r="T130" s="14">
        <f t="shared" si="629"/>
        <v>7.0044129325014373</v>
      </c>
      <c r="U130" s="14">
        <f t="shared" si="629"/>
        <v>4.0036643922163284</v>
      </c>
      <c r="V130" s="14">
        <f t="shared" si="629"/>
        <v>3.98289395973155</v>
      </c>
      <c r="W130" s="14">
        <f t="shared" si="629"/>
        <v>5.6735324675324819</v>
      </c>
      <c r="X130" s="14">
        <f t="shared" si="629"/>
        <v>3.8879908863473944</v>
      </c>
      <c r="Y130" s="14">
        <f t="shared" si="629"/>
        <v>3.8859240863787465</v>
      </c>
      <c r="Z130" s="101">
        <f t="shared" si="629"/>
        <v>7.6554099388151338</v>
      </c>
      <c r="AA130" s="5">
        <f t="shared" si="629"/>
        <v>1.888479588839941</v>
      </c>
      <c r="AB130" s="5">
        <f t="shared" si="629"/>
        <v>3.7009403364632276</v>
      </c>
      <c r="AC130" s="5">
        <f t="shared" si="629"/>
        <v>5.5279115010490187</v>
      </c>
      <c r="AD130" s="5">
        <f t="shared" si="629"/>
        <v>5.1930042283298095</v>
      </c>
      <c r="AE130" s="5">
        <f t="shared" si="629"/>
        <v>4.2596723300970876</v>
      </c>
      <c r="AF130" s="5">
        <f t="shared" si="629"/>
        <v>4.8345981173062995</v>
      </c>
      <c r="AG130" s="5">
        <f t="shared" si="629"/>
        <v>3.9425398863011183</v>
      </c>
      <c r="AH130" s="5">
        <f t="shared" si="629"/>
        <v>3.0651601208055048</v>
      </c>
      <c r="AI130" s="5">
        <f t="shared" ref="AI130:BN130" si="630">IFERROR(AI30/AI42,"")</f>
        <v>3.4101733720238552</v>
      </c>
      <c r="AJ130" s="5">
        <f t="shared" si="630"/>
        <v>3.0451126918013101</v>
      </c>
      <c r="AK130" s="5">
        <f t="shared" si="630"/>
        <v>3.248818526990227</v>
      </c>
      <c r="AL130" s="109">
        <f t="shared" si="630"/>
        <v>3.581218004227618</v>
      </c>
      <c r="AM130" s="5">
        <f t="shared" si="630"/>
        <v>2.3384726156329174</v>
      </c>
      <c r="AN130" s="5">
        <f t="shared" si="630"/>
        <v>2.6016168725971007</v>
      </c>
      <c r="AO130" s="5">
        <f t="shared" si="630"/>
        <v>5.9888157998654048</v>
      </c>
      <c r="AP130" s="5">
        <f t="shared" si="630"/>
        <v>4.8591313268515561</v>
      </c>
      <c r="AQ130" s="5">
        <f t="shared" si="630"/>
        <v>4.2201305946789436</v>
      </c>
      <c r="AR130" s="5">
        <f t="shared" si="630"/>
        <v>4.6352615082711877</v>
      </c>
      <c r="AS130" s="5">
        <f t="shared" si="630"/>
        <v>3.3264489562824187</v>
      </c>
      <c r="AT130" s="5">
        <f t="shared" si="630"/>
        <v>3.2043768183847972</v>
      </c>
      <c r="AU130" s="5">
        <f t="shared" si="630"/>
        <v>3.5143104977544901</v>
      </c>
      <c r="AV130" s="5">
        <f t="shared" si="630"/>
        <v>3.1469687743539447</v>
      </c>
      <c r="AW130" s="5">
        <f t="shared" si="630"/>
        <v>3.342156191225556</v>
      </c>
      <c r="AX130" s="109">
        <f t="shared" si="630"/>
        <v>3.7216769640830378</v>
      </c>
      <c r="AY130" s="5">
        <f t="shared" si="630"/>
        <v>2.6042952848365202</v>
      </c>
      <c r="AZ130" s="5">
        <f t="shared" si="630"/>
        <v>2.8783964854717419</v>
      </c>
      <c r="BA130" s="5">
        <f t="shared" si="630"/>
        <v>7.2350728086356595</v>
      </c>
      <c r="BB130" s="5">
        <f t="shared" si="630"/>
        <v>5.8528302401550887</v>
      </c>
      <c r="BC130" s="5">
        <f t="shared" si="630"/>
        <v>5.0132951397014152</v>
      </c>
      <c r="BD130" s="5">
        <f t="shared" si="630"/>
        <v>5.3978582927132397</v>
      </c>
      <c r="BE130" s="5">
        <f t="shared" si="630"/>
        <v>4.010816835953487</v>
      </c>
      <c r="BF130" s="5">
        <f t="shared" si="630"/>
        <v>3.7590710065576167</v>
      </c>
      <c r="BG130" s="5">
        <f t="shared" si="630"/>
        <v>4.0681832631864889</v>
      </c>
      <c r="BH130" s="5">
        <f t="shared" si="630"/>
        <v>3.7162177165552537</v>
      </c>
      <c r="BI130" s="5">
        <f t="shared" si="630"/>
        <v>3.8845941357859197</v>
      </c>
      <c r="BJ130" s="109">
        <f t="shared" si="630"/>
        <v>4.2001250258244731</v>
      </c>
      <c r="BK130" s="5">
        <f t="shared" si="630"/>
        <v>2.7772823992579863</v>
      </c>
      <c r="BL130" s="5">
        <f t="shared" si="630"/>
        <v>3.0776940375559692</v>
      </c>
      <c r="BM130" s="5">
        <f t="shared" si="630"/>
        <v>7.6939701610355318</v>
      </c>
      <c r="BN130" s="5">
        <f t="shared" si="630"/>
        <v>6.2130313393361618</v>
      </c>
      <c r="BO130" s="5">
        <f t="shared" ref="BO130:CT130" si="631">IFERROR(BO30/BO42,"")</f>
        <v>5.3096977988692116</v>
      </c>
      <c r="BP130" s="5">
        <f t="shared" si="631"/>
        <v>5.6869867106732936</v>
      </c>
      <c r="BQ130" s="5">
        <f t="shared" si="631"/>
        <v>4.3043748551713934</v>
      </c>
      <c r="BR130" s="5">
        <f t="shared" si="631"/>
        <v>4.0587078100122023</v>
      </c>
      <c r="BS130" s="5">
        <f t="shared" si="631"/>
        <v>4.4056369687247123</v>
      </c>
      <c r="BT130" s="5">
        <f t="shared" si="631"/>
        <v>4.0381431874067104</v>
      </c>
      <c r="BU130" s="5">
        <f t="shared" si="631"/>
        <v>4.2267576529637605</v>
      </c>
      <c r="BV130" s="109">
        <f t="shared" si="631"/>
        <v>4.5786024594599732</v>
      </c>
      <c r="BW130" s="5">
        <f t="shared" si="631"/>
        <v>3.1130645838142215</v>
      </c>
      <c r="BX130" s="5">
        <f t="shared" si="631"/>
        <v>3.4568754084981723</v>
      </c>
      <c r="BY130" s="5">
        <f t="shared" si="631"/>
        <v>8.5499001122584684</v>
      </c>
      <c r="BZ130" s="5">
        <f t="shared" si="631"/>
        <v>7.0214187814196265</v>
      </c>
      <c r="CA130" s="5">
        <f t="shared" si="631"/>
        <v>5.9690093555519566</v>
      </c>
      <c r="CB130" s="5">
        <f t="shared" si="631"/>
        <v>6.3771745618476423</v>
      </c>
      <c r="CC130" s="5">
        <f t="shared" si="631"/>
        <v>4.8256315925348439</v>
      </c>
      <c r="CD130" s="5">
        <f t="shared" si="631"/>
        <v>4.6353681498575963</v>
      </c>
      <c r="CE130" s="5">
        <f t="shared" si="631"/>
        <v>5.0243375100678689</v>
      </c>
      <c r="CF130" s="5">
        <f t="shared" si="631"/>
        <v>4.607384748510488</v>
      </c>
      <c r="CG130" s="5">
        <f t="shared" si="631"/>
        <v>4.8653795100775374</v>
      </c>
      <c r="CH130" s="109">
        <f t="shared" si="631"/>
        <v>5.2667355671823266</v>
      </c>
      <c r="CI130" s="5">
        <f t="shared" si="631"/>
        <v>3.4953103101026097</v>
      </c>
      <c r="CJ130" s="5">
        <f t="shared" si="631"/>
        <v>3.8777743929078698</v>
      </c>
      <c r="CK130" s="5">
        <f t="shared" si="631"/>
        <v>9.631233317419003</v>
      </c>
      <c r="CL130" s="5">
        <f t="shared" si="631"/>
        <v>7.8595683044147773</v>
      </c>
      <c r="CM130" s="5">
        <f t="shared" si="631"/>
        <v>6.6841284026373904</v>
      </c>
      <c r="CN130" s="5">
        <f t="shared" si="631"/>
        <v>7.1465434904588019</v>
      </c>
      <c r="CO130" s="5">
        <f t="shared" si="631"/>
        <v>5.4132585099197881</v>
      </c>
      <c r="CP130" s="5">
        <f t="shared" si="631"/>
        <v>5.1982711483773665</v>
      </c>
      <c r="CQ130" s="5">
        <f t="shared" si="631"/>
        <v>5.6345375793312256</v>
      </c>
      <c r="CR130" s="5">
        <f t="shared" si="631"/>
        <v>5.2719276834669433</v>
      </c>
      <c r="CS130" s="5">
        <f t="shared" si="631"/>
        <v>5.5684437119234271</v>
      </c>
      <c r="CT130" s="109">
        <f t="shared" si="631"/>
        <v>6.0290799997296629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2"/>
  <sheetViews>
    <sheetView showGridLines="0" zoomScale="85" zoomScaleNormal="85" workbookViewId="0">
      <pane xSplit="2" ySplit="6" topLeftCell="S7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ColWidth="9.140625" defaultRowHeight="15" x14ac:dyDescent="0.25"/>
  <cols>
    <col min="1" max="1" width="14" style="4" customWidth="1" collapsed="1"/>
    <col min="2" max="2" width="30.5703125" bestFit="1" customWidth="1" collapsed="1"/>
    <col min="3" max="3" width="7.5703125" customWidth="1" collapsed="1"/>
    <col min="4" max="13" width="8" customWidth="1" collapsed="1"/>
    <col min="14" max="14" width="8" style="36" customWidth="1" collapsed="1"/>
    <col min="15" max="18" width="7.7109375" bestFit="1" customWidth="1" collapsed="1"/>
    <col min="19" max="19" width="7.85546875" bestFit="1" customWidth="1" collapsed="1"/>
    <col min="20" max="25" width="7.7109375" bestFit="1" customWidth="1" collapsed="1"/>
    <col min="26" max="26" width="7.7109375" style="36" bestFit="1" customWidth="1" collapsed="1"/>
    <col min="27" max="30" width="7.7109375" bestFit="1" customWidth="1" collapsed="1"/>
    <col min="31" max="31" width="7.85546875" bestFit="1" customWidth="1" collapsed="1"/>
    <col min="32" max="33" width="7.7109375" bestFit="1" customWidth="1" collapsed="1"/>
    <col min="34" max="34" width="8" bestFit="1" customWidth="1" collapsed="1"/>
    <col min="35" max="37" width="7.7109375" bestFit="1" customWidth="1" collapsed="1"/>
    <col min="38" max="38" width="8" style="36" bestFit="1" customWidth="1" collapsed="1"/>
    <col min="39" max="42" width="7.7109375" bestFit="1" customWidth="1" collapsed="1"/>
    <col min="43" max="43" width="8.140625" bestFit="1" customWidth="1" collapsed="1"/>
    <col min="44" max="49" width="7.7109375" bestFit="1" customWidth="1" collapsed="1"/>
    <col min="50" max="50" width="7.7109375" style="36" bestFit="1" customWidth="1" collapsed="1"/>
    <col min="51" max="54" width="7.7109375" bestFit="1" customWidth="1" collapsed="1"/>
    <col min="55" max="55" width="8.140625" bestFit="1" customWidth="1" collapsed="1"/>
    <col min="56" max="61" width="7.7109375" bestFit="1" customWidth="1" collapsed="1"/>
    <col min="62" max="62" width="7.7109375" style="36" bestFit="1" customWidth="1" collapsed="1"/>
    <col min="63" max="66" width="7.7109375" bestFit="1" customWidth="1" collapsed="1"/>
    <col min="67" max="67" width="8.28515625" bestFit="1" customWidth="1" collapsed="1"/>
    <col min="68" max="68" width="7.7109375" bestFit="1" customWidth="1" collapsed="1"/>
    <col min="69" max="69" width="8.140625" bestFit="1" customWidth="1" collapsed="1"/>
    <col min="70" max="73" width="7.7109375" bestFit="1" customWidth="1" collapsed="1"/>
    <col min="74" max="74" width="7.7109375" style="36" bestFit="1" customWidth="1" collapsed="1"/>
    <col min="75" max="76" width="7.7109375" bestFit="1" customWidth="1" collapsed="1"/>
    <col min="77" max="78" width="8.140625" bestFit="1" customWidth="1" collapsed="1"/>
    <col min="79" max="79" width="8.28515625" bestFit="1" customWidth="1" collapsed="1"/>
    <col min="80" max="85" width="8.140625" bestFit="1" customWidth="1" collapsed="1"/>
    <col min="86" max="86" width="8.140625" style="36" bestFit="1" customWidth="1" collapsed="1"/>
    <col min="87" max="88" width="7.7109375" bestFit="1" customWidth="1" collapsed="1"/>
    <col min="89" max="90" width="8.140625" bestFit="1" customWidth="1" collapsed="1"/>
    <col min="91" max="91" width="8.28515625" bestFit="1" customWidth="1" collapsed="1"/>
    <col min="92" max="97" width="8.140625" bestFit="1" customWidth="1" collapsed="1"/>
    <col min="98" max="98" width="8.140625" style="36" bestFit="1" customWidth="1" collapsed="1"/>
  </cols>
  <sheetData>
    <row r="1" spans="1:98" s="364" customFormat="1" x14ac:dyDescent="0.25"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6">
        <v>201601</v>
      </c>
      <c r="P1" s="366">
        <v>201602</v>
      </c>
      <c r="Q1" s="366">
        <v>201603</v>
      </c>
      <c r="R1" s="366">
        <v>201604</v>
      </c>
      <c r="S1" s="366">
        <v>201605</v>
      </c>
      <c r="T1" s="366">
        <v>201606</v>
      </c>
      <c r="U1" s="366">
        <v>201607</v>
      </c>
      <c r="V1" s="366">
        <v>201608</v>
      </c>
      <c r="W1" s="366">
        <v>201609</v>
      </c>
      <c r="X1" s="366">
        <v>201610</v>
      </c>
      <c r="Y1" s="366">
        <v>201611</v>
      </c>
      <c r="Z1" s="366">
        <v>201612</v>
      </c>
      <c r="AA1" s="366">
        <v>201701</v>
      </c>
      <c r="AB1" s="366">
        <v>201702</v>
      </c>
      <c r="AC1" s="366">
        <v>201703</v>
      </c>
      <c r="AD1" s="366">
        <v>201704</v>
      </c>
      <c r="AE1" s="366">
        <v>201705</v>
      </c>
      <c r="AF1" s="366">
        <v>201706</v>
      </c>
      <c r="AG1" s="366">
        <v>201707</v>
      </c>
      <c r="AH1" s="366">
        <v>201708</v>
      </c>
      <c r="AI1" s="366">
        <v>201709</v>
      </c>
      <c r="AJ1" s="366">
        <v>201710</v>
      </c>
      <c r="AK1" s="366">
        <v>201711</v>
      </c>
      <c r="AL1" s="366">
        <v>201712</v>
      </c>
      <c r="AM1" s="366">
        <v>201801</v>
      </c>
      <c r="AN1" s="366">
        <v>201802</v>
      </c>
      <c r="AO1" s="366">
        <v>201803</v>
      </c>
      <c r="AP1" s="366">
        <v>201804</v>
      </c>
      <c r="AQ1" s="366">
        <v>201805</v>
      </c>
      <c r="AR1" s="366">
        <v>201806</v>
      </c>
      <c r="AS1" s="366">
        <v>201807</v>
      </c>
      <c r="AT1" s="366">
        <v>201808</v>
      </c>
      <c r="AU1" s="366">
        <v>201809</v>
      </c>
      <c r="AV1" s="366">
        <v>201810</v>
      </c>
      <c r="AW1" s="366">
        <v>201811</v>
      </c>
      <c r="AX1" s="366">
        <v>201812</v>
      </c>
      <c r="AY1" s="366">
        <v>201901</v>
      </c>
      <c r="AZ1" s="366">
        <v>201902</v>
      </c>
      <c r="BA1" s="366">
        <v>201903</v>
      </c>
      <c r="BB1" s="366">
        <v>201904</v>
      </c>
      <c r="BC1" s="366">
        <v>201905</v>
      </c>
      <c r="BD1" s="366">
        <v>201906</v>
      </c>
      <c r="BE1" s="366">
        <v>201907</v>
      </c>
      <c r="BF1" s="366">
        <v>201908</v>
      </c>
      <c r="BG1" s="366">
        <v>201909</v>
      </c>
      <c r="BH1" s="366">
        <v>201910</v>
      </c>
      <c r="BI1" s="366">
        <v>201911</v>
      </c>
      <c r="BJ1" s="366">
        <v>201912</v>
      </c>
      <c r="BK1" s="366">
        <v>202001</v>
      </c>
      <c r="BL1" s="366">
        <v>202002</v>
      </c>
      <c r="BM1" s="366">
        <v>202003</v>
      </c>
      <c r="BN1" s="366">
        <v>202004</v>
      </c>
      <c r="BO1" s="366">
        <v>202005</v>
      </c>
      <c r="BP1" s="366">
        <v>202006</v>
      </c>
      <c r="BQ1" s="366">
        <v>202007</v>
      </c>
      <c r="BR1" s="366">
        <v>202008</v>
      </c>
      <c r="BS1" s="366">
        <v>202009</v>
      </c>
      <c r="BT1" s="366">
        <v>202010</v>
      </c>
      <c r="BU1" s="366">
        <v>202011</v>
      </c>
      <c r="BV1" s="366">
        <v>202012</v>
      </c>
      <c r="BW1" s="366">
        <v>202101</v>
      </c>
      <c r="BX1" s="366">
        <v>202102</v>
      </c>
      <c r="BY1" s="366">
        <v>202103</v>
      </c>
      <c r="BZ1" s="366">
        <v>202104</v>
      </c>
      <c r="CA1" s="366">
        <v>202105</v>
      </c>
      <c r="CB1" s="366">
        <v>202106</v>
      </c>
      <c r="CC1" s="366">
        <v>202107</v>
      </c>
      <c r="CD1" s="366">
        <v>202108</v>
      </c>
      <c r="CE1" s="366">
        <v>202109</v>
      </c>
      <c r="CF1" s="366">
        <v>202110</v>
      </c>
      <c r="CG1" s="366">
        <v>202111</v>
      </c>
      <c r="CH1" s="366">
        <v>202112</v>
      </c>
      <c r="CI1" s="366">
        <v>202201</v>
      </c>
      <c r="CJ1" s="366">
        <v>202202</v>
      </c>
      <c r="CK1" s="366">
        <v>202203</v>
      </c>
      <c r="CL1" s="366">
        <v>202204</v>
      </c>
      <c r="CM1" s="366">
        <v>202205</v>
      </c>
      <c r="CN1" s="366">
        <v>202206</v>
      </c>
      <c r="CO1" s="366">
        <v>202207</v>
      </c>
      <c r="CP1" s="366">
        <v>202208</v>
      </c>
      <c r="CQ1" s="366">
        <v>202209</v>
      </c>
      <c r="CR1" s="366">
        <v>202210</v>
      </c>
      <c r="CS1" s="366">
        <v>202211</v>
      </c>
      <c r="CT1" s="366">
        <v>202212</v>
      </c>
    </row>
    <row r="3" spans="1:98" s="249" customFormat="1" ht="15.75" x14ac:dyDescent="0.25">
      <c r="B3" s="249" t="s">
        <v>114</v>
      </c>
      <c r="N3" s="250"/>
      <c r="U3" s="249">
        <v>1</v>
      </c>
      <c r="V3" s="249">
        <v>2</v>
      </c>
      <c r="W3" s="249">
        <v>0</v>
      </c>
      <c r="X3" s="249">
        <v>1</v>
      </c>
      <c r="Y3" s="249">
        <v>1</v>
      </c>
      <c r="Z3" s="250">
        <v>1</v>
      </c>
      <c r="AA3" s="249">
        <v>0</v>
      </c>
      <c r="AB3" s="249">
        <v>0</v>
      </c>
      <c r="AC3" s="249">
        <v>1</v>
      </c>
      <c r="AD3" s="249">
        <v>2</v>
      </c>
      <c r="AE3" s="249">
        <v>1</v>
      </c>
      <c r="AF3" s="249">
        <v>2</v>
      </c>
      <c r="AG3" s="249">
        <v>1</v>
      </c>
      <c r="AH3" s="249">
        <v>1</v>
      </c>
      <c r="AI3" s="249">
        <v>1</v>
      </c>
      <c r="AJ3" s="249">
        <v>1</v>
      </c>
      <c r="AK3" s="249">
        <v>1</v>
      </c>
      <c r="AL3" s="250">
        <v>1</v>
      </c>
      <c r="AM3" s="249">
        <v>0</v>
      </c>
      <c r="AN3" s="249">
        <v>0</v>
      </c>
      <c r="AO3" s="249">
        <v>2</v>
      </c>
      <c r="AP3" s="249">
        <v>1</v>
      </c>
      <c r="AQ3" s="249">
        <v>2</v>
      </c>
      <c r="AR3" s="249">
        <v>2</v>
      </c>
      <c r="AS3" s="249">
        <v>1</v>
      </c>
      <c r="AT3" s="249">
        <v>1</v>
      </c>
      <c r="AU3" s="249">
        <v>2</v>
      </c>
      <c r="AV3" s="249">
        <v>1</v>
      </c>
      <c r="AW3" s="249">
        <v>1</v>
      </c>
      <c r="AX3" s="250">
        <v>1</v>
      </c>
      <c r="AY3" s="249">
        <v>0</v>
      </c>
      <c r="AZ3" s="249">
        <v>0</v>
      </c>
      <c r="BA3" s="249">
        <v>1</v>
      </c>
      <c r="BC3" s="249">
        <v>1</v>
      </c>
      <c r="BE3" s="249">
        <v>1</v>
      </c>
      <c r="BG3" s="249">
        <v>1</v>
      </c>
      <c r="BJ3" s="250"/>
      <c r="BM3" s="249">
        <v>2</v>
      </c>
      <c r="BP3" s="249">
        <v>2</v>
      </c>
      <c r="BS3" s="249">
        <v>1</v>
      </c>
      <c r="BV3" s="250"/>
      <c r="BY3" s="249">
        <v>1</v>
      </c>
      <c r="CB3" s="249">
        <v>1</v>
      </c>
      <c r="CE3" s="249">
        <v>1</v>
      </c>
      <c r="CH3" s="250"/>
      <c r="CK3" s="249">
        <v>1</v>
      </c>
      <c r="CN3" s="249">
        <v>1</v>
      </c>
      <c r="CQ3" s="249">
        <v>1</v>
      </c>
      <c r="CT3" s="250"/>
    </row>
    <row r="4" spans="1:98" s="249" customFormat="1" ht="15.75" x14ac:dyDescent="0.25">
      <c r="B4" s="249" t="s">
        <v>115</v>
      </c>
      <c r="N4" s="250"/>
      <c r="U4" s="249">
        <f>U3</f>
        <v>1</v>
      </c>
      <c r="V4" s="249">
        <f>U4+V3</f>
        <v>3</v>
      </c>
      <c r="W4" s="249">
        <f t="shared" ref="W4:CH4" si="0">V4+W3</f>
        <v>3</v>
      </c>
      <c r="X4" s="249">
        <f t="shared" si="0"/>
        <v>4</v>
      </c>
      <c r="Y4" s="249">
        <f t="shared" si="0"/>
        <v>5</v>
      </c>
      <c r="Z4" s="250">
        <f t="shared" si="0"/>
        <v>6</v>
      </c>
      <c r="AA4" s="249">
        <f t="shared" si="0"/>
        <v>6</v>
      </c>
      <c r="AB4" s="249">
        <f t="shared" si="0"/>
        <v>6</v>
      </c>
      <c r="AC4" s="249">
        <f t="shared" si="0"/>
        <v>7</v>
      </c>
      <c r="AD4" s="249">
        <f t="shared" si="0"/>
        <v>9</v>
      </c>
      <c r="AE4" s="249">
        <f t="shared" si="0"/>
        <v>10</v>
      </c>
      <c r="AF4" s="249">
        <f t="shared" si="0"/>
        <v>12</v>
      </c>
      <c r="AG4" s="249">
        <f t="shared" si="0"/>
        <v>13</v>
      </c>
      <c r="AH4" s="249">
        <f t="shared" si="0"/>
        <v>14</v>
      </c>
      <c r="AI4" s="249">
        <f t="shared" si="0"/>
        <v>15</v>
      </c>
      <c r="AJ4" s="249">
        <f t="shared" si="0"/>
        <v>16</v>
      </c>
      <c r="AK4" s="249">
        <f t="shared" si="0"/>
        <v>17</v>
      </c>
      <c r="AL4" s="250">
        <f t="shared" si="0"/>
        <v>18</v>
      </c>
      <c r="AM4" s="249">
        <f t="shared" si="0"/>
        <v>18</v>
      </c>
      <c r="AN4" s="249">
        <f t="shared" si="0"/>
        <v>18</v>
      </c>
      <c r="AO4" s="249">
        <f t="shared" si="0"/>
        <v>20</v>
      </c>
      <c r="AP4" s="249">
        <f t="shared" si="0"/>
        <v>21</v>
      </c>
      <c r="AQ4" s="249">
        <f t="shared" si="0"/>
        <v>23</v>
      </c>
      <c r="AR4" s="249">
        <f t="shared" si="0"/>
        <v>25</v>
      </c>
      <c r="AS4" s="249">
        <f t="shared" si="0"/>
        <v>26</v>
      </c>
      <c r="AT4" s="249">
        <f t="shared" si="0"/>
        <v>27</v>
      </c>
      <c r="AU4" s="249">
        <f t="shared" si="0"/>
        <v>29</v>
      </c>
      <c r="AV4" s="249">
        <f t="shared" si="0"/>
        <v>30</v>
      </c>
      <c r="AW4" s="249">
        <f t="shared" si="0"/>
        <v>31</v>
      </c>
      <c r="AX4" s="250">
        <f t="shared" si="0"/>
        <v>32</v>
      </c>
      <c r="AY4" s="249">
        <f t="shared" si="0"/>
        <v>32</v>
      </c>
      <c r="AZ4" s="249">
        <f t="shared" si="0"/>
        <v>32</v>
      </c>
      <c r="BA4" s="249">
        <f t="shared" si="0"/>
        <v>33</v>
      </c>
      <c r="BB4" s="249">
        <f t="shared" si="0"/>
        <v>33</v>
      </c>
      <c r="BC4" s="249">
        <f t="shared" si="0"/>
        <v>34</v>
      </c>
      <c r="BD4" s="249">
        <f t="shared" si="0"/>
        <v>34</v>
      </c>
      <c r="BE4" s="249">
        <f t="shared" si="0"/>
        <v>35</v>
      </c>
      <c r="BF4" s="249">
        <f t="shared" si="0"/>
        <v>35</v>
      </c>
      <c r="BG4" s="249">
        <f t="shared" si="0"/>
        <v>36</v>
      </c>
      <c r="BH4" s="249">
        <f t="shared" si="0"/>
        <v>36</v>
      </c>
      <c r="BI4" s="249">
        <f t="shared" si="0"/>
        <v>36</v>
      </c>
      <c r="BJ4" s="250">
        <f t="shared" si="0"/>
        <v>36</v>
      </c>
      <c r="BK4" s="249">
        <f t="shared" si="0"/>
        <v>36</v>
      </c>
      <c r="BL4" s="249">
        <f t="shared" si="0"/>
        <v>36</v>
      </c>
      <c r="BM4" s="249">
        <f t="shared" si="0"/>
        <v>38</v>
      </c>
      <c r="BN4" s="249">
        <f t="shared" si="0"/>
        <v>38</v>
      </c>
      <c r="BO4" s="249">
        <f t="shared" si="0"/>
        <v>38</v>
      </c>
      <c r="BP4" s="249">
        <f t="shared" si="0"/>
        <v>40</v>
      </c>
      <c r="BQ4" s="249">
        <f t="shared" si="0"/>
        <v>40</v>
      </c>
      <c r="BR4" s="249">
        <f t="shared" si="0"/>
        <v>40</v>
      </c>
      <c r="BS4" s="249">
        <f t="shared" si="0"/>
        <v>41</v>
      </c>
      <c r="BT4" s="249">
        <f t="shared" si="0"/>
        <v>41</v>
      </c>
      <c r="BU4" s="249">
        <f t="shared" si="0"/>
        <v>41</v>
      </c>
      <c r="BV4" s="250">
        <f t="shared" si="0"/>
        <v>41</v>
      </c>
      <c r="BW4" s="249">
        <f t="shared" si="0"/>
        <v>41</v>
      </c>
      <c r="BX4" s="249">
        <f t="shared" si="0"/>
        <v>41</v>
      </c>
      <c r="BY4" s="249">
        <f t="shared" si="0"/>
        <v>42</v>
      </c>
      <c r="BZ4" s="249">
        <f t="shared" si="0"/>
        <v>42</v>
      </c>
      <c r="CA4" s="249">
        <f t="shared" si="0"/>
        <v>42</v>
      </c>
      <c r="CB4" s="249">
        <f t="shared" si="0"/>
        <v>43</v>
      </c>
      <c r="CC4" s="249">
        <f t="shared" si="0"/>
        <v>43</v>
      </c>
      <c r="CD4" s="249">
        <f t="shared" si="0"/>
        <v>43</v>
      </c>
      <c r="CE4" s="249">
        <f t="shared" si="0"/>
        <v>44</v>
      </c>
      <c r="CF4" s="249">
        <f t="shared" si="0"/>
        <v>44</v>
      </c>
      <c r="CG4" s="249">
        <f t="shared" si="0"/>
        <v>44</v>
      </c>
      <c r="CH4" s="250">
        <f t="shared" si="0"/>
        <v>44</v>
      </c>
      <c r="CI4" s="249">
        <f t="shared" ref="CI4:CT4" si="1">CH4+CI3</f>
        <v>44</v>
      </c>
      <c r="CJ4" s="249">
        <f t="shared" si="1"/>
        <v>44</v>
      </c>
      <c r="CK4" s="249">
        <f t="shared" si="1"/>
        <v>45</v>
      </c>
      <c r="CL4" s="249">
        <f t="shared" si="1"/>
        <v>45</v>
      </c>
      <c r="CM4" s="249">
        <f t="shared" si="1"/>
        <v>45</v>
      </c>
      <c r="CN4" s="249">
        <f t="shared" si="1"/>
        <v>46</v>
      </c>
      <c r="CO4" s="249">
        <f t="shared" si="1"/>
        <v>46</v>
      </c>
      <c r="CP4" s="249">
        <f t="shared" si="1"/>
        <v>46</v>
      </c>
      <c r="CQ4" s="249">
        <f t="shared" si="1"/>
        <v>47</v>
      </c>
      <c r="CR4" s="249">
        <f t="shared" si="1"/>
        <v>47</v>
      </c>
      <c r="CS4" s="249">
        <f t="shared" si="1"/>
        <v>47</v>
      </c>
      <c r="CT4" s="250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04">
        <v>42370</v>
      </c>
      <c r="P6" s="104">
        <v>42401</v>
      </c>
      <c r="Q6" s="104">
        <v>42430</v>
      </c>
      <c r="R6" s="104">
        <v>42461</v>
      </c>
      <c r="S6" s="104">
        <v>42491</v>
      </c>
      <c r="T6" s="104">
        <v>42522</v>
      </c>
      <c r="U6" s="104">
        <v>42552</v>
      </c>
      <c r="V6" s="104">
        <v>42583</v>
      </c>
      <c r="W6" s="10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6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693.21739342716785</v>
      </c>
      <c r="AJ7" s="15">
        <f t="shared" si="3"/>
        <v>768.98144863583423</v>
      </c>
      <c r="AK7" s="15">
        <f t="shared" si="3"/>
        <v>753.19707615507843</v>
      </c>
      <c r="AL7" s="96">
        <f t="shared" si="3"/>
        <v>836.561343784477</v>
      </c>
      <c r="AM7" s="15">
        <f t="shared" si="3"/>
        <v>921.54868327950476</v>
      </c>
      <c r="AN7" s="15">
        <f t="shared" si="3"/>
        <v>839.3071573384575</v>
      </c>
      <c r="AO7" s="15">
        <f t="shared" si="3"/>
        <v>878.77658580933303</v>
      </c>
      <c r="AP7" s="15">
        <f t="shared" si="3"/>
        <v>935.27174096534566</v>
      </c>
      <c r="AQ7" s="15">
        <f t="shared" si="3"/>
        <v>902.59735867395193</v>
      </c>
      <c r="AR7" s="15">
        <f t="shared" si="3"/>
        <v>955.74279289913079</v>
      </c>
      <c r="AS7" s="15">
        <f t="shared" si="3"/>
        <v>1011.2892579486364</v>
      </c>
      <c r="AT7" s="15">
        <f t="shared" si="3"/>
        <v>970.27194360245619</v>
      </c>
      <c r="AU7" s="15">
        <f t="shared" si="3"/>
        <v>1024.806314821092</v>
      </c>
      <c r="AV7" s="15">
        <f t="shared" si="3"/>
        <v>1081.5333233134222</v>
      </c>
      <c r="AW7" s="15">
        <f t="shared" si="3"/>
        <v>1036.2049356779412</v>
      </c>
      <c r="AX7" s="96">
        <f t="shared" si="3"/>
        <v>1094.6079018708288</v>
      </c>
      <c r="AY7" s="15">
        <f t="shared" si="3"/>
        <v>1155.9832925194823</v>
      </c>
      <c r="AZ7" s="15">
        <f t="shared" si="3"/>
        <v>1106.2922287269921</v>
      </c>
      <c r="BA7" s="15">
        <f t="shared" si="3"/>
        <v>1155.3723530365344</v>
      </c>
      <c r="BB7" s="15">
        <f t="shared" si="3"/>
        <v>1226.0563421399065</v>
      </c>
      <c r="BC7" s="15">
        <f t="shared" si="3"/>
        <v>1177.7080332555199</v>
      </c>
      <c r="BD7" s="15">
        <f t="shared" si="3"/>
        <v>1232.3937089565447</v>
      </c>
      <c r="BE7" s="15">
        <f t="shared" si="3"/>
        <v>1289.5148343748688</v>
      </c>
      <c r="BF7" s="15">
        <f t="shared" si="3"/>
        <v>1235.3302163684336</v>
      </c>
      <c r="BG7" s="15">
        <f t="shared" si="3"/>
        <v>1293.6255064447903</v>
      </c>
      <c r="BH7" s="15">
        <f t="shared" si="3"/>
        <v>1356.1136544531639</v>
      </c>
      <c r="BI7" s="15">
        <f t="shared" si="3"/>
        <v>1306.2615058488504</v>
      </c>
      <c r="BJ7" s="96">
        <f t="shared" si="3"/>
        <v>1372.7477804657035</v>
      </c>
      <c r="BK7" s="15">
        <f t="shared" si="3"/>
        <v>1441.9099140941319</v>
      </c>
      <c r="BL7" s="15">
        <f t="shared" si="3"/>
        <v>1358.107201580372</v>
      </c>
      <c r="BM7" s="15">
        <f t="shared" si="3"/>
        <v>1419.9310283528996</v>
      </c>
      <c r="BN7" s="15">
        <f t="shared" si="3"/>
        <v>1482.4235204988836</v>
      </c>
      <c r="BO7" s="15">
        <f t="shared" si="3"/>
        <v>1391.881743665482</v>
      </c>
      <c r="BP7" s="15">
        <f t="shared" si="3"/>
        <v>1447.4321235051091</v>
      </c>
      <c r="BQ7" s="15">
        <f t="shared" si="3"/>
        <v>1504.3270741465576</v>
      </c>
      <c r="BR7" s="15">
        <f t="shared" si="3"/>
        <v>1408.5935663786024</v>
      </c>
      <c r="BS7" s="15">
        <f t="shared" si="3"/>
        <v>1464.864259089343</v>
      </c>
      <c r="BT7" s="15">
        <f t="shared" si="3"/>
        <v>1524.4039697322673</v>
      </c>
      <c r="BU7" s="15">
        <f t="shared" si="3"/>
        <v>1432.1775378115321</v>
      </c>
      <c r="BV7" s="96">
        <f t="shared" si="3"/>
        <v>1495.1420372580776</v>
      </c>
      <c r="BW7" s="15">
        <f t="shared" si="3"/>
        <v>1560.9736371530589</v>
      </c>
      <c r="BX7" s="15">
        <f t="shared" si="3"/>
        <v>1500.5857470617498</v>
      </c>
      <c r="BY7" s="15">
        <f t="shared" si="3"/>
        <v>1568.696673628501</v>
      </c>
      <c r="BZ7" s="15">
        <f t="shared" si="3"/>
        <v>1637.1748779346565</v>
      </c>
      <c r="CA7" s="15">
        <f t="shared" si="3"/>
        <v>1563.4486540364744</v>
      </c>
      <c r="CB7" s="15">
        <f t="shared" si="3"/>
        <v>1624.0462289560953</v>
      </c>
      <c r="CC7" s="15">
        <f t="shared" si="3"/>
        <v>1686.4361251907537</v>
      </c>
      <c r="CD7" s="15">
        <f t="shared" si="3"/>
        <v>1602.6872576903315</v>
      </c>
      <c r="CE7" s="15">
        <f t="shared" si="3"/>
        <v>1664.002983368978</v>
      </c>
      <c r="CF7" s="15">
        <f t="shared" si="3"/>
        <v>1729.0671975596774</v>
      </c>
      <c r="CG7" s="15">
        <f t="shared" si="3"/>
        <v>1650.1377150213</v>
      </c>
      <c r="CH7" s="96">
        <f t="shared" si="3"/>
        <v>1718.9389265693176</v>
      </c>
      <c r="CI7" s="15">
        <f t="shared" ref="CI7:CT7" si="4">CH11</f>
        <v>1791.0255091396893</v>
      </c>
      <c r="CJ7" s="15">
        <f t="shared" si="4"/>
        <v>1717.8343939304043</v>
      </c>
      <c r="CK7" s="15">
        <f t="shared" si="4"/>
        <v>1793.1358328706931</v>
      </c>
      <c r="CL7" s="15">
        <f t="shared" si="4"/>
        <v>1869.020849817106</v>
      </c>
      <c r="CM7" s="15">
        <f t="shared" si="4"/>
        <v>1782.6807210951811</v>
      </c>
      <c r="CN7" s="15">
        <f t="shared" si="4"/>
        <v>1850.1960307530387</v>
      </c>
      <c r="CO7" s="15">
        <f t="shared" si="4"/>
        <v>1919.9904747268329</v>
      </c>
      <c r="CP7" s="15">
        <f t="shared" si="4"/>
        <v>1823.8833020837967</v>
      </c>
      <c r="CQ7" s="15">
        <f t="shared" si="4"/>
        <v>1892.6411141254214</v>
      </c>
      <c r="CR7" s="15">
        <f t="shared" si="4"/>
        <v>1965.70146437329</v>
      </c>
      <c r="CS7" s="15">
        <f t="shared" si="4"/>
        <v>1875.4478272646268</v>
      </c>
      <c r="CT7" s="96">
        <f t="shared" si="4"/>
        <v>1952.9059151115455</v>
      </c>
    </row>
    <row r="8" spans="1:98" s="220" customFormat="1" x14ac:dyDescent="0.25">
      <c r="A8" s="220" t="s">
        <v>137</v>
      </c>
      <c r="B8" s="220" t="s">
        <v>42</v>
      </c>
      <c r="F8" s="220">
        <v>48</v>
      </c>
      <c r="G8" s="220">
        <v>33</v>
      </c>
      <c r="H8" s="220">
        <v>40</v>
      </c>
      <c r="I8" s="220">
        <v>36</v>
      </c>
      <c r="J8" s="220">
        <v>39</v>
      </c>
      <c r="K8" s="220">
        <v>67</v>
      </c>
      <c r="L8" s="220">
        <v>33</v>
      </c>
      <c r="M8" s="220">
        <v>49</v>
      </c>
      <c r="N8" s="221">
        <v>32</v>
      </c>
      <c r="O8" s="1862">
        <v>6</v>
      </c>
      <c r="P8" s="1863">
        <v>3</v>
      </c>
      <c r="Q8" s="1864">
        <v>34</v>
      </c>
      <c r="R8" s="1865">
        <v>17</v>
      </c>
      <c r="S8" s="1866">
        <v>40</v>
      </c>
      <c r="T8" s="1867">
        <v>44</v>
      </c>
      <c r="U8" s="1868">
        <v>22</v>
      </c>
      <c r="V8" s="1869">
        <v>28</v>
      </c>
      <c r="W8" s="1870">
        <v>41</v>
      </c>
      <c r="X8" s="1871">
        <v>54</v>
      </c>
      <c r="Y8" s="1872">
        <v>70</v>
      </c>
      <c r="Z8" s="1873">
        <v>39</v>
      </c>
      <c r="AA8" s="1874">
        <v>39</v>
      </c>
      <c r="AB8" s="1875">
        <v>58</v>
      </c>
      <c r="AC8" s="1876">
        <v>20</v>
      </c>
      <c r="AD8" s="1877">
        <v>22</v>
      </c>
      <c r="AE8" s="1878">
        <v>18</v>
      </c>
      <c r="AF8" s="1879">
        <v>20</v>
      </c>
      <c r="AG8" s="1880">
        <v>29</v>
      </c>
      <c r="AH8" s="301">
        <v>25</v>
      </c>
      <c r="AI8" s="301">
        <v>25</v>
      </c>
      <c r="AJ8" s="301">
        <v>25</v>
      </c>
      <c r="AK8" s="301">
        <v>25</v>
      </c>
      <c r="AL8" s="300">
        <v>25</v>
      </c>
      <c r="AM8" s="299">
        <v>10</v>
      </c>
      <c r="AN8" s="299">
        <v>10</v>
      </c>
      <c r="AO8" s="299">
        <v>25</v>
      </c>
      <c r="AP8" s="299">
        <v>25</v>
      </c>
      <c r="AQ8" s="299">
        <v>25</v>
      </c>
      <c r="AR8" s="299">
        <v>25</v>
      </c>
      <c r="AS8" s="299">
        <v>25</v>
      </c>
      <c r="AT8" s="299">
        <v>25</v>
      </c>
      <c r="AU8" s="299">
        <v>25</v>
      </c>
      <c r="AV8" s="299">
        <v>25</v>
      </c>
      <c r="AW8" s="299">
        <v>25</v>
      </c>
      <c r="AX8" s="300">
        <v>25</v>
      </c>
      <c r="AY8" s="299">
        <v>10</v>
      </c>
      <c r="AZ8" s="299">
        <v>10</v>
      </c>
      <c r="BA8" s="299">
        <v>30</v>
      </c>
      <c r="BB8" s="299">
        <v>20</v>
      </c>
      <c r="BC8" s="299">
        <v>20</v>
      </c>
      <c r="BD8" s="299">
        <v>20</v>
      </c>
      <c r="BE8" s="299">
        <v>20</v>
      </c>
      <c r="BF8" s="299">
        <v>20</v>
      </c>
      <c r="BG8" s="299">
        <v>20</v>
      </c>
      <c r="BH8" s="299">
        <v>20</v>
      </c>
      <c r="BI8" s="299">
        <v>20</v>
      </c>
      <c r="BJ8" s="300">
        <v>20</v>
      </c>
      <c r="BK8" s="299">
        <v>10</v>
      </c>
      <c r="BL8" s="299">
        <v>10</v>
      </c>
      <c r="BM8" s="299">
        <v>10</v>
      </c>
      <c r="BN8" s="299">
        <v>10</v>
      </c>
      <c r="BO8" s="299">
        <v>10</v>
      </c>
      <c r="BP8" s="299">
        <v>10</v>
      </c>
      <c r="BQ8" s="299">
        <v>10</v>
      </c>
      <c r="BR8" s="299">
        <v>10</v>
      </c>
      <c r="BS8" s="299">
        <v>10</v>
      </c>
      <c r="BT8" s="299">
        <v>10</v>
      </c>
      <c r="BU8" s="299">
        <v>10</v>
      </c>
      <c r="BV8" s="300">
        <v>10</v>
      </c>
      <c r="BW8" s="299">
        <v>10</v>
      </c>
      <c r="BX8" s="299">
        <v>10</v>
      </c>
      <c r="BY8" s="299">
        <v>10</v>
      </c>
      <c r="BZ8" s="299">
        <v>10</v>
      </c>
      <c r="CA8" s="299">
        <v>10</v>
      </c>
      <c r="CB8" s="299">
        <v>10</v>
      </c>
      <c r="CC8" s="299">
        <v>10</v>
      </c>
      <c r="CD8" s="299">
        <v>10</v>
      </c>
      <c r="CE8" s="299">
        <v>10</v>
      </c>
      <c r="CF8" s="299">
        <v>10</v>
      </c>
      <c r="CG8" s="299">
        <v>10</v>
      </c>
      <c r="CH8" s="300">
        <v>10</v>
      </c>
      <c r="CI8" s="299">
        <v>10</v>
      </c>
      <c r="CJ8" s="301">
        <v>10</v>
      </c>
      <c r="CK8" s="301">
        <v>10</v>
      </c>
      <c r="CL8" s="301">
        <v>10</v>
      </c>
      <c r="CM8" s="301">
        <v>10</v>
      </c>
      <c r="CN8" s="301">
        <v>10</v>
      </c>
      <c r="CO8" s="301">
        <v>10</v>
      </c>
      <c r="CP8" s="301">
        <v>10</v>
      </c>
      <c r="CQ8" s="301">
        <v>10</v>
      </c>
      <c r="CR8" s="301">
        <v>10</v>
      </c>
      <c r="CS8" s="301">
        <v>10</v>
      </c>
      <c r="CT8" s="300">
        <v>10</v>
      </c>
    </row>
    <row r="9" spans="1:98" s="15" customFormat="1" x14ac:dyDescent="0.25">
      <c r="A9" s="15" t="s">
        <v>199</v>
      </c>
      <c r="B9" s="15" t="s">
        <v>63</v>
      </c>
      <c r="N9" s="96"/>
      <c r="O9" s="1881">
        <v>34</v>
      </c>
      <c r="P9" s="1882">
        <v>4</v>
      </c>
      <c r="Q9" s="1883">
        <v>11</v>
      </c>
      <c r="R9" s="1884">
        <v>29</v>
      </c>
      <c r="S9" s="1885">
        <v>16</v>
      </c>
      <c r="T9" s="1886">
        <v>14</v>
      </c>
      <c r="U9" s="1887">
        <v>22</v>
      </c>
      <c r="V9" s="1888">
        <v>14</v>
      </c>
      <c r="W9" s="1889">
        <v>16</v>
      </c>
      <c r="X9" s="1890">
        <v>16</v>
      </c>
      <c r="Y9" s="1891">
        <v>11</v>
      </c>
      <c r="Z9" s="1892">
        <v>34</v>
      </c>
      <c r="AA9" s="1893">
        <v>24</v>
      </c>
      <c r="AB9" s="1894">
        <v>21</v>
      </c>
      <c r="AC9" s="1895">
        <v>59</v>
      </c>
      <c r="AD9" s="1896">
        <v>33</v>
      </c>
      <c r="AE9" s="1897">
        <v>33</v>
      </c>
      <c r="AF9" s="1898">
        <v>24</v>
      </c>
      <c r="AG9" s="1899">
        <v>24</v>
      </c>
      <c r="AH9" s="15">
        <f>(SUM(AH34,AH38:AH40)-AH7)*AH17</f>
        <v>47.217393427167849</v>
      </c>
      <c r="AI9" s="15">
        <f>(SUM(AI34,AI38:AI40)-AI7)*AI17</f>
        <v>50.764055208666349</v>
      </c>
      <c r="AJ9" s="15">
        <f t="shared" ref="AJ9:CG9" si="5">(SUM(AJ34,AJ38:AJ40)-AJ7)*AJ17</f>
        <v>51.493401355544243</v>
      </c>
      <c r="AK9" s="15">
        <f t="shared" si="5"/>
        <v>58.364267629398583</v>
      </c>
      <c r="AL9" s="96">
        <f t="shared" si="5"/>
        <v>59.987339495027697</v>
      </c>
      <c r="AM9" s="15">
        <f t="shared" si="5"/>
        <v>27.559802885288427</v>
      </c>
      <c r="AN9" s="15">
        <f t="shared" si="5"/>
        <v>29.469428470875492</v>
      </c>
      <c r="AO9" s="15">
        <f t="shared" si="5"/>
        <v>31.495155156012657</v>
      </c>
      <c r="AP9" s="15">
        <f t="shared" si="5"/>
        <v>35.852791805140861</v>
      </c>
      <c r="AQ9" s="15">
        <f t="shared" si="5"/>
        <v>28.145434225178889</v>
      </c>
      <c r="AR9" s="15">
        <f t="shared" si="5"/>
        <v>30.546465049505677</v>
      </c>
      <c r="AS9" s="15">
        <f t="shared" si="5"/>
        <v>35.11161144868327</v>
      </c>
      <c r="AT9" s="15">
        <f t="shared" si="5"/>
        <v>29.534371218635702</v>
      </c>
      <c r="AU9" s="15">
        <f t="shared" si="5"/>
        <v>31.727008492330143</v>
      </c>
      <c r="AV9" s="15">
        <f t="shared" si="5"/>
        <v>37.82494469586122</v>
      </c>
      <c r="AW9" s="15">
        <f t="shared" si="5"/>
        <v>33.402966192887448</v>
      </c>
      <c r="AX9" s="96">
        <f t="shared" si="5"/>
        <v>36.3753906486535</v>
      </c>
      <c r="AY9" s="15">
        <f t="shared" si="5"/>
        <v>55.907265459457989</v>
      </c>
      <c r="AZ9" s="15">
        <f t="shared" si="5"/>
        <v>39.080124309542263</v>
      </c>
      <c r="BA9" s="15">
        <f t="shared" si="5"/>
        <v>40.683989103372227</v>
      </c>
      <c r="BB9" s="15">
        <f t="shared" si="5"/>
        <v>54.257325329604164</v>
      </c>
      <c r="BC9" s="15">
        <f t="shared" si="5"/>
        <v>34.68567570102482</v>
      </c>
      <c r="BD9" s="15">
        <f t="shared" si="5"/>
        <v>37.12112541832402</v>
      </c>
      <c r="BE9" s="15">
        <f t="shared" si="5"/>
        <v>54.766865431051656</v>
      </c>
      <c r="BF9" s="15">
        <f t="shared" si="5"/>
        <v>38.295290076356721</v>
      </c>
      <c r="BG9" s="15">
        <f t="shared" si="5"/>
        <v>42.488148008373614</v>
      </c>
      <c r="BH9" s="15">
        <f t="shared" si="5"/>
        <v>65.75921684100291</v>
      </c>
      <c r="BI9" s="15">
        <f t="shared" si="5"/>
        <v>46.486274616853045</v>
      </c>
      <c r="BJ9" s="96">
        <f t="shared" si="5"/>
        <v>49.162133628428421</v>
      </c>
      <c r="BK9" s="15">
        <f t="shared" si="5"/>
        <v>50.388278895653315</v>
      </c>
      <c r="BL9" s="15">
        <f t="shared" si="5"/>
        <v>51.823826772527646</v>
      </c>
      <c r="BM9" s="15">
        <f t="shared" si="5"/>
        <v>52.492492145984016</v>
      </c>
      <c r="BN9" s="15">
        <f t="shared" si="5"/>
        <v>47.700575216486605</v>
      </c>
      <c r="BO9" s="15">
        <f t="shared" si="5"/>
        <v>45.550379839627112</v>
      </c>
      <c r="BP9" s="15">
        <f t="shared" si="5"/>
        <v>46.894950641448531</v>
      </c>
      <c r="BQ9" s="15">
        <f t="shared" si="5"/>
        <v>44.699199646700748</v>
      </c>
      <c r="BR9" s="15">
        <f t="shared" si="5"/>
        <v>46.270692710740633</v>
      </c>
      <c r="BS9" s="15">
        <f t="shared" si="5"/>
        <v>49.53971064292422</v>
      </c>
      <c r="BT9" s="15">
        <f t="shared" si="5"/>
        <v>50.21396505249168</v>
      </c>
      <c r="BU9" s="15">
        <f t="shared" si="5"/>
        <v>52.964499446545432</v>
      </c>
      <c r="BV9" s="96">
        <f t="shared" si="5"/>
        <v>55.83159989498121</v>
      </c>
      <c r="BW9" s="15">
        <f t="shared" si="5"/>
        <v>85.709473623996672</v>
      </c>
      <c r="BX9" s="15">
        <f t="shared" si="5"/>
        <v>58.110926566751331</v>
      </c>
      <c r="BY9" s="15">
        <f t="shared" si="5"/>
        <v>58.478204306155384</v>
      </c>
      <c r="BZ9" s="15">
        <f t="shared" si="5"/>
        <v>79.991263895283453</v>
      </c>
      <c r="CA9" s="15">
        <f t="shared" si="5"/>
        <v>50.597574919620968</v>
      </c>
      <c r="CB9" s="15">
        <f t="shared" si="5"/>
        <v>52.389896234658352</v>
      </c>
      <c r="CC9" s="15">
        <f t="shared" si="5"/>
        <v>74.894745018653026</v>
      </c>
      <c r="CD9" s="15">
        <f t="shared" si="5"/>
        <v>51.31572567864638</v>
      </c>
      <c r="CE9" s="15">
        <f t="shared" si="5"/>
        <v>55.064214190699332</v>
      </c>
      <c r="CF9" s="15">
        <f t="shared" si="5"/>
        <v>83.977237217590186</v>
      </c>
      <c r="CG9" s="15">
        <f t="shared" si="5"/>
        <v>58.80121154801764</v>
      </c>
      <c r="CH9" s="96">
        <f t="shared" ref="CH9:CT9" si="6">(SUM(CH34,CH38:CH40)-CH7)*CH17</f>
        <v>62.086582570371846</v>
      </c>
      <c r="CI9" s="15">
        <f t="shared" si="6"/>
        <v>95.911435704683896</v>
      </c>
      <c r="CJ9" s="15">
        <f t="shared" si="6"/>
        <v>65.301438940288776</v>
      </c>
      <c r="CK9" s="15">
        <f t="shared" si="6"/>
        <v>65.88501694641279</v>
      </c>
      <c r="CL9" s="15">
        <f t="shared" si="6"/>
        <v>90.561956259785887</v>
      </c>
      <c r="CM9" s="15">
        <f t="shared" si="6"/>
        <v>57.515309657857735</v>
      </c>
      <c r="CN9" s="15">
        <f t="shared" si="6"/>
        <v>59.794443973794095</v>
      </c>
      <c r="CO9" s="15">
        <f t="shared" si="6"/>
        <v>85.891874829647165</v>
      </c>
      <c r="CP9" s="15">
        <f t="shared" si="6"/>
        <v>58.757812041624604</v>
      </c>
      <c r="CQ9" s="15">
        <f t="shared" si="6"/>
        <v>63.060350247868755</v>
      </c>
      <c r="CR9" s="15">
        <f t="shared" si="6"/>
        <v>96.316509328665759</v>
      </c>
      <c r="CS9" s="15">
        <f t="shared" si="6"/>
        <v>67.458087846918772</v>
      </c>
      <c r="CT9" s="96">
        <f t="shared" si="6"/>
        <v>71.337537706046518</v>
      </c>
    </row>
    <row r="10" spans="1:98" s="15" customFormat="1" x14ac:dyDescent="0.25">
      <c r="A10" s="15" t="s">
        <v>204</v>
      </c>
      <c r="B10" s="15" t="s">
        <v>64</v>
      </c>
      <c r="N10" s="96"/>
      <c r="U10" s="1381">
        <f>U7*U18</f>
        <v>56.5</v>
      </c>
      <c r="V10" s="143">
        <f>V7*V18</f>
        <v>0</v>
      </c>
      <c r="W10" s="143">
        <f t="shared" ref="W10:AZ10" si="7">W7*W18</f>
        <v>0</v>
      </c>
      <c r="X10" s="143">
        <f t="shared" si="7"/>
        <v>33.6</v>
      </c>
      <c r="Y10" s="143">
        <f t="shared" si="7"/>
        <v>0</v>
      </c>
      <c r="Z10" s="96">
        <f t="shared" si="7"/>
        <v>0</v>
      </c>
      <c r="AA10" s="15">
        <f t="shared" si="7"/>
        <v>63.1</v>
      </c>
      <c r="AB10" s="15">
        <f t="shared" si="7"/>
        <v>0</v>
      </c>
      <c r="AC10" s="15">
        <f t="shared" si="7"/>
        <v>0</v>
      </c>
      <c r="AD10" s="15">
        <f t="shared" si="7"/>
        <v>86.039999999999992</v>
      </c>
      <c r="AE10" s="15">
        <f t="shared" si="7"/>
        <v>0</v>
      </c>
      <c r="AF10" s="15">
        <f t="shared" si="7"/>
        <v>0</v>
      </c>
      <c r="AG10" s="2348">
        <f>AG7*AG18</f>
        <v>78.959999999999994</v>
      </c>
      <c r="AH10" s="15">
        <f t="shared" si="7"/>
        <v>0</v>
      </c>
      <c r="AI10" s="15">
        <f t="shared" si="7"/>
        <v>0</v>
      </c>
      <c r="AJ10" s="15">
        <f t="shared" si="7"/>
        <v>92.277773836300099</v>
      </c>
      <c r="AK10" s="15">
        <f t="shared" si="7"/>
        <v>0</v>
      </c>
      <c r="AL10" s="96">
        <f t="shared" si="7"/>
        <v>0</v>
      </c>
      <c r="AM10" s="15">
        <f t="shared" si="7"/>
        <v>119.80132882633562</v>
      </c>
      <c r="AN10" s="15">
        <f t="shared" si="7"/>
        <v>0</v>
      </c>
      <c r="AO10" s="15">
        <f t="shared" si="7"/>
        <v>0</v>
      </c>
      <c r="AP10" s="15">
        <f t="shared" si="7"/>
        <v>93.527174096534566</v>
      </c>
      <c r="AQ10" s="15">
        <f t="shared" si="7"/>
        <v>0</v>
      </c>
      <c r="AR10" s="15">
        <f t="shared" si="7"/>
        <v>0</v>
      </c>
      <c r="AS10" s="15">
        <f t="shared" si="7"/>
        <v>101.12892579486365</v>
      </c>
      <c r="AT10" s="15">
        <f t="shared" si="7"/>
        <v>0</v>
      </c>
      <c r="AU10" s="15">
        <f t="shared" si="7"/>
        <v>0</v>
      </c>
      <c r="AV10" s="15">
        <f t="shared" si="7"/>
        <v>108.15333233134223</v>
      </c>
      <c r="AW10" s="15">
        <f t="shared" si="7"/>
        <v>0</v>
      </c>
      <c r="AX10" s="96">
        <f t="shared" si="7"/>
        <v>0</v>
      </c>
      <c r="AY10" s="15">
        <f t="shared" si="7"/>
        <v>115.59832925194824</v>
      </c>
      <c r="AZ10" s="15">
        <f t="shared" si="7"/>
        <v>0</v>
      </c>
      <c r="BA10" s="15">
        <f t="shared" ref="BA10:CF10" si="8">BA7*BA18</f>
        <v>0</v>
      </c>
      <c r="BB10" s="15">
        <f t="shared" si="8"/>
        <v>122.60563421399065</v>
      </c>
      <c r="BC10" s="15">
        <f t="shared" si="8"/>
        <v>0</v>
      </c>
      <c r="BD10" s="15">
        <f t="shared" si="8"/>
        <v>0</v>
      </c>
      <c r="BE10" s="15">
        <f t="shared" si="8"/>
        <v>128.95148343748687</v>
      </c>
      <c r="BF10" s="15">
        <f t="shared" si="8"/>
        <v>0</v>
      </c>
      <c r="BG10" s="15">
        <f t="shared" si="8"/>
        <v>0</v>
      </c>
      <c r="BH10" s="15">
        <f t="shared" si="8"/>
        <v>135.61136544531641</v>
      </c>
      <c r="BI10" s="15">
        <f t="shared" si="8"/>
        <v>0</v>
      </c>
      <c r="BJ10" s="96">
        <f t="shared" si="8"/>
        <v>0</v>
      </c>
      <c r="BK10" s="15">
        <f t="shared" si="8"/>
        <v>144.19099140941319</v>
      </c>
      <c r="BL10" s="15">
        <f t="shared" si="8"/>
        <v>0</v>
      </c>
      <c r="BM10" s="15">
        <f t="shared" si="8"/>
        <v>0</v>
      </c>
      <c r="BN10" s="15">
        <f t="shared" si="8"/>
        <v>148.24235204988835</v>
      </c>
      <c r="BO10" s="15">
        <f t="shared" si="8"/>
        <v>0</v>
      </c>
      <c r="BP10" s="15">
        <f t="shared" si="8"/>
        <v>0</v>
      </c>
      <c r="BQ10" s="15">
        <f t="shared" si="8"/>
        <v>150.43270741465577</v>
      </c>
      <c r="BR10" s="15">
        <f t="shared" si="8"/>
        <v>0</v>
      </c>
      <c r="BS10" s="15">
        <f t="shared" si="8"/>
        <v>0</v>
      </c>
      <c r="BT10" s="15">
        <f t="shared" si="8"/>
        <v>152.44039697322674</v>
      </c>
      <c r="BU10" s="15">
        <f t="shared" si="8"/>
        <v>0</v>
      </c>
      <c r="BV10" s="96">
        <f t="shared" si="8"/>
        <v>0</v>
      </c>
      <c r="BW10" s="15">
        <f t="shared" si="8"/>
        <v>156.0973637153059</v>
      </c>
      <c r="BX10" s="15">
        <f t="shared" si="8"/>
        <v>0</v>
      </c>
      <c r="BY10" s="15">
        <f t="shared" si="8"/>
        <v>0</v>
      </c>
      <c r="BZ10" s="15">
        <f t="shared" si="8"/>
        <v>163.71748779346566</v>
      </c>
      <c r="CA10" s="15">
        <f t="shared" si="8"/>
        <v>0</v>
      </c>
      <c r="CB10" s="15">
        <f t="shared" si="8"/>
        <v>0</v>
      </c>
      <c r="CC10" s="15">
        <f t="shared" si="8"/>
        <v>168.64361251907539</v>
      </c>
      <c r="CD10" s="15">
        <f t="shared" si="8"/>
        <v>0</v>
      </c>
      <c r="CE10" s="15">
        <f t="shared" si="8"/>
        <v>0</v>
      </c>
      <c r="CF10" s="15">
        <f t="shared" si="8"/>
        <v>172.90671975596774</v>
      </c>
      <c r="CG10" s="15">
        <f t="shared" ref="CG10:CT10" si="9">CG7*CG18</f>
        <v>0</v>
      </c>
      <c r="CH10" s="96">
        <f t="shared" si="9"/>
        <v>0</v>
      </c>
      <c r="CI10" s="15">
        <f t="shared" si="9"/>
        <v>179.10255091396894</v>
      </c>
      <c r="CJ10" s="15">
        <f t="shared" si="9"/>
        <v>0</v>
      </c>
      <c r="CK10" s="15">
        <f t="shared" si="9"/>
        <v>0</v>
      </c>
      <c r="CL10" s="15">
        <f t="shared" si="9"/>
        <v>186.9020849817106</v>
      </c>
      <c r="CM10" s="15">
        <f t="shared" si="9"/>
        <v>0</v>
      </c>
      <c r="CN10" s="15">
        <f t="shared" si="9"/>
        <v>0</v>
      </c>
      <c r="CO10" s="15">
        <f t="shared" si="9"/>
        <v>191.99904747268329</v>
      </c>
      <c r="CP10" s="15">
        <f t="shared" si="9"/>
        <v>0</v>
      </c>
      <c r="CQ10" s="15">
        <f t="shared" si="9"/>
        <v>0</v>
      </c>
      <c r="CR10" s="15">
        <f t="shared" si="9"/>
        <v>196.57014643732902</v>
      </c>
      <c r="CS10" s="15">
        <f t="shared" si="9"/>
        <v>0</v>
      </c>
      <c r="CT10" s="96">
        <f t="shared" si="9"/>
        <v>0</v>
      </c>
    </row>
    <row r="11" spans="1:98" s="163" customFormat="1" x14ac:dyDescent="0.25">
      <c r="A11" s="163" t="s">
        <v>140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1900">
        <v>510</v>
      </c>
      <c r="P11" s="1901">
        <v>495</v>
      </c>
      <c r="Q11" s="1902">
        <v>523</v>
      </c>
      <c r="R11" s="1903">
        <v>547</v>
      </c>
      <c r="S11" s="1904">
        <v>570</v>
      </c>
      <c r="T11" s="1905">
        <v>565</v>
      </c>
      <c r="U11" s="1906">
        <v>533</v>
      </c>
      <c r="V11" s="1907">
        <v>556</v>
      </c>
      <c r="W11" s="1908">
        <v>560</v>
      </c>
      <c r="X11" s="1909">
        <v>585</v>
      </c>
      <c r="Y11" s="1910">
        <v>621</v>
      </c>
      <c r="Z11" s="1911">
        <v>631</v>
      </c>
      <c r="AA11" s="1912">
        <v>639</v>
      </c>
      <c r="AB11" s="1913">
        <v>697</v>
      </c>
      <c r="AC11" s="1914">
        <v>717</v>
      </c>
      <c r="AD11" s="1915">
        <v>677</v>
      </c>
      <c r="AE11" s="1916">
        <v>680</v>
      </c>
      <c r="AF11" s="1917">
        <v>658</v>
      </c>
      <c r="AG11" s="1918">
        <v>621</v>
      </c>
      <c r="AH11" s="163">
        <f>AH7+AH8+AH9-AH10</f>
        <v>693.21739342716785</v>
      </c>
      <c r="AI11" s="163">
        <f t="shared" ref="AI11:CG11" si="10">AI7+AI8+AI9-AI10</f>
        <v>768.98144863583423</v>
      </c>
      <c r="AJ11" s="163">
        <f t="shared" si="10"/>
        <v>753.19707615507843</v>
      </c>
      <c r="AK11" s="163">
        <f t="shared" si="10"/>
        <v>836.561343784477</v>
      </c>
      <c r="AL11" s="164">
        <f>AL7+AL8+AL9-AL10</f>
        <v>921.54868327950476</v>
      </c>
      <c r="AM11" s="163">
        <f t="shared" si="10"/>
        <v>839.3071573384575</v>
      </c>
      <c r="AN11" s="163">
        <f t="shared" si="10"/>
        <v>878.77658580933303</v>
      </c>
      <c r="AO11" s="163">
        <f t="shared" si="10"/>
        <v>935.27174096534566</v>
      </c>
      <c r="AP11" s="163">
        <f t="shared" si="10"/>
        <v>902.59735867395193</v>
      </c>
      <c r="AQ11" s="163">
        <f t="shared" si="10"/>
        <v>955.74279289913079</v>
      </c>
      <c r="AR11" s="163">
        <f t="shared" si="10"/>
        <v>1011.2892579486364</v>
      </c>
      <c r="AS11" s="163">
        <f t="shared" si="10"/>
        <v>970.27194360245619</v>
      </c>
      <c r="AT11" s="163">
        <f t="shared" si="10"/>
        <v>1024.806314821092</v>
      </c>
      <c r="AU11" s="163">
        <f t="shared" si="10"/>
        <v>1081.5333233134222</v>
      </c>
      <c r="AV11" s="163">
        <f t="shared" si="10"/>
        <v>1036.2049356779412</v>
      </c>
      <c r="AW11" s="163">
        <f t="shared" si="10"/>
        <v>1094.6079018708288</v>
      </c>
      <c r="AX11" s="164">
        <f t="shared" si="10"/>
        <v>1155.9832925194823</v>
      </c>
      <c r="AY11" s="163">
        <f t="shared" si="10"/>
        <v>1106.2922287269921</v>
      </c>
      <c r="AZ11" s="163">
        <f t="shared" si="10"/>
        <v>1155.3723530365344</v>
      </c>
      <c r="BA11" s="163">
        <f t="shared" si="10"/>
        <v>1226.0563421399065</v>
      </c>
      <c r="BB11" s="163">
        <f t="shared" si="10"/>
        <v>1177.7080332555199</v>
      </c>
      <c r="BC11" s="163">
        <f t="shared" si="10"/>
        <v>1232.3937089565447</v>
      </c>
      <c r="BD11" s="163">
        <f t="shared" si="10"/>
        <v>1289.5148343748688</v>
      </c>
      <c r="BE11" s="163">
        <f t="shared" si="10"/>
        <v>1235.3302163684336</v>
      </c>
      <c r="BF11" s="163">
        <f t="shared" si="10"/>
        <v>1293.6255064447903</v>
      </c>
      <c r="BG11" s="163">
        <f t="shared" si="10"/>
        <v>1356.1136544531639</v>
      </c>
      <c r="BH11" s="163">
        <f t="shared" si="10"/>
        <v>1306.2615058488504</v>
      </c>
      <c r="BI11" s="163">
        <f t="shared" si="10"/>
        <v>1372.7477804657035</v>
      </c>
      <c r="BJ11" s="164">
        <f t="shared" si="10"/>
        <v>1441.9099140941319</v>
      </c>
      <c r="BK11" s="163">
        <f t="shared" si="10"/>
        <v>1358.107201580372</v>
      </c>
      <c r="BL11" s="163">
        <f t="shared" si="10"/>
        <v>1419.9310283528996</v>
      </c>
      <c r="BM11" s="163">
        <f t="shared" si="10"/>
        <v>1482.4235204988836</v>
      </c>
      <c r="BN11" s="163">
        <f t="shared" si="10"/>
        <v>1391.881743665482</v>
      </c>
      <c r="BO11" s="163">
        <f t="shared" si="10"/>
        <v>1447.4321235051091</v>
      </c>
      <c r="BP11" s="163">
        <f t="shared" si="10"/>
        <v>1504.3270741465576</v>
      </c>
      <c r="BQ11" s="163">
        <f t="shared" si="10"/>
        <v>1408.5935663786024</v>
      </c>
      <c r="BR11" s="163">
        <f t="shared" si="10"/>
        <v>1464.864259089343</v>
      </c>
      <c r="BS11" s="163">
        <f t="shared" si="10"/>
        <v>1524.4039697322673</v>
      </c>
      <c r="BT11" s="163">
        <f t="shared" si="10"/>
        <v>1432.1775378115321</v>
      </c>
      <c r="BU11" s="163">
        <f t="shared" si="10"/>
        <v>1495.1420372580776</v>
      </c>
      <c r="BV11" s="164">
        <f t="shared" si="10"/>
        <v>1560.9736371530589</v>
      </c>
      <c r="BW11" s="163">
        <f t="shared" si="10"/>
        <v>1500.5857470617498</v>
      </c>
      <c r="BX11" s="163">
        <f t="shared" si="10"/>
        <v>1568.696673628501</v>
      </c>
      <c r="BY11" s="163">
        <f t="shared" si="10"/>
        <v>1637.1748779346565</v>
      </c>
      <c r="BZ11" s="163">
        <f t="shared" si="10"/>
        <v>1563.4486540364744</v>
      </c>
      <c r="CA11" s="163">
        <f t="shared" si="10"/>
        <v>1624.0462289560953</v>
      </c>
      <c r="CB11" s="163">
        <f t="shared" si="10"/>
        <v>1686.4361251907537</v>
      </c>
      <c r="CC11" s="163">
        <f>CC7+CC8+CC9-CC10</f>
        <v>1602.6872576903315</v>
      </c>
      <c r="CD11" s="163">
        <f t="shared" si="10"/>
        <v>1664.002983368978</v>
      </c>
      <c r="CE11" s="163">
        <f t="shared" si="10"/>
        <v>1729.0671975596774</v>
      </c>
      <c r="CF11" s="163">
        <f t="shared" si="10"/>
        <v>1650.1377150213</v>
      </c>
      <c r="CG11" s="163">
        <f t="shared" si="10"/>
        <v>1718.9389265693176</v>
      </c>
      <c r="CH11" s="164">
        <f t="shared" ref="CH11:CT11" si="11">CH7+CH8+CH9-CH10</f>
        <v>1791.0255091396893</v>
      </c>
      <c r="CI11" s="163">
        <f t="shared" si="11"/>
        <v>1717.8343939304043</v>
      </c>
      <c r="CJ11" s="163">
        <f t="shared" si="11"/>
        <v>1793.1358328706931</v>
      </c>
      <c r="CK11" s="163">
        <f t="shared" si="11"/>
        <v>1869.020849817106</v>
      </c>
      <c r="CL11" s="163">
        <f t="shared" si="11"/>
        <v>1782.6807210951811</v>
      </c>
      <c r="CM11" s="163">
        <f t="shared" si="11"/>
        <v>1850.1960307530387</v>
      </c>
      <c r="CN11" s="163">
        <f t="shared" si="11"/>
        <v>1919.9904747268329</v>
      </c>
      <c r="CO11" s="163">
        <f t="shared" si="11"/>
        <v>1823.8833020837967</v>
      </c>
      <c r="CP11" s="163">
        <f t="shared" si="11"/>
        <v>1892.6411141254214</v>
      </c>
      <c r="CQ11" s="163">
        <f t="shared" si="11"/>
        <v>1965.70146437329</v>
      </c>
      <c r="CR11" s="163">
        <f t="shared" si="11"/>
        <v>1875.4478272646268</v>
      </c>
      <c r="CS11" s="163">
        <f t="shared" si="11"/>
        <v>1952.9059151115455</v>
      </c>
      <c r="CT11" s="164">
        <f t="shared" si="11"/>
        <v>2034.243452817592</v>
      </c>
    </row>
    <row r="12" spans="1:98" s="161" customFormat="1" ht="15.75" thickBot="1" x14ac:dyDescent="0.3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f>O13/O11</f>
        <v>0.11568627450980393</v>
      </c>
      <c r="P12" s="161">
        <f t="shared" ref="P12:Q12" si="12">P13/P11</f>
        <v>9.8989898989898989E-2</v>
      </c>
      <c r="Q12" s="161">
        <f t="shared" si="12"/>
        <v>0.30401529636711283</v>
      </c>
      <c r="R12" s="161">
        <f>R13/R11</f>
        <v>0.23217550274223034</v>
      </c>
      <c r="S12" s="161">
        <f t="shared" ref="S12" si="13">S13/S11</f>
        <v>0.20877192982456141</v>
      </c>
      <c r="T12" s="161">
        <f t="shared" ref="T12:U12" si="14">T13/T11</f>
        <v>0.29557522123893804</v>
      </c>
      <c r="U12" s="161">
        <f t="shared" si="14"/>
        <v>0.26641651031894936</v>
      </c>
      <c r="V12" s="161">
        <f t="shared" ref="V12" si="15">V13/V11</f>
        <v>0.25</v>
      </c>
      <c r="W12" s="161">
        <f t="shared" ref="W12:X12" si="16">W13/W11</f>
        <v>0.27142857142857141</v>
      </c>
      <c r="X12" s="161">
        <f t="shared" si="16"/>
        <v>0.25299145299145298</v>
      </c>
      <c r="Y12" s="161">
        <f t="shared" ref="Y12" si="17">Y13/Y11</f>
        <v>0.29307568438003223</v>
      </c>
      <c r="Z12" s="161">
        <f t="shared" ref="Z12:AA12" si="18">Z13/Z11</f>
        <v>0.28843106180665612</v>
      </c>
      <c r="AA12" s="161">
        <f t="shared" si="18"/>
        <v>0.16901408450704225</v>
      </c>
      <c r="AB12" s="161">
        <f t="shared" ref="AB12" si="19">AB13/AB11</f>
        <v>0.24103299856527977</v>
      </c>
      <c r="AC12" s="161">
        <f t="shared" ref="AC12:AD12" si="20">AC13/AC11</f>
        <v>0.24825662482566249</v>
      </c>
      <c r="AD12" s="161">
        <f t="shared" si="20"/>
        <v>0.22304283604135894</v>
      </c>
      <c r="AE12" s="161">
        <f t="shared" ref="AE12" si="21">AE13/AE11</f>
        <v>0.22205882352941175</v>
      </c>
      <c r="AF12" s="161">
        <f t="shared" ref="AF12:AG12" si="22">AF13/AF11</f>
        <v>0.2796352583586626</v>
      </c>
      <c r="AG12" s="161">
        <f t="shared" si="22"/>
        <v>0.23993558776167473</v>
      </c>
      <c r="AH12" s="2347">
        <f>AVERAGE(V12:AG12)</f>
        <v>0.24824191534965045</v>
      </c>
      <c r="AI12" s="2347">
        <f t="shared" ref="AI12:AK12" si="23">AVERAGE(W12:AH12)</f>
        <v>0.24809540829545465</v>
      </c>
      <c r="AJ12" s="2347">
        <f t="shared" si="23"/>
        <v>0.24615097803436159</v>
      </c>
      <c r="AK12" s="2347">
        <f t="shared" si="23"/>
        <v>0.24558093845460394</v>
      </c>
      <c r="AL12" s="2347">
        <f>AVERAGE(Z12:AK12)</f>
        <v>0.24162304296081824</v>
      </c>
      <c r="AM12" s="293">
        <v>0.15</v>
      </c>
      <c r="AN12" s="293">
        <v>0.15</v>
      </c>
      <c r="AO12" s="293">
        <v>0.3</v>
      </c>
      <c r="AP12" s="293">
        <v>0.32</v>
      </c>
      <c r="AQ12" s="293">
        <v>0.32</v>
      </c>
      <c r="AR12" s="293">
        <v>0.35</v>
      </c>
      <c r="AS12" s="293">
        <v>0.32</v>
      </c>
      <c r="AT12" s="293">
        <v>0.32</v>
      </c>
      <c r="AU12" s="293">
        <v>0.35</v>
      </c>
      <c r="AV12" s="293">
        <v>0.32</v>
      </c>
      <c r="AW12" s="293">
        <v>0.32</v>
      </c>
      <c r="AX12" s="294">
        <v>0.32</v>
      </c>
      <c r="AY12" s="293">
        <v>0.15</v>
      </c>
      <c r="AZ12" s="293">
        <v>0.15</v>
      </c>
      <c r="BA12" s="293">
        <v>0.3</v>
      </c>
      <c r="BB12" s="293">
        <v>0.3</v>
      </c>
      <c r="BC12" s="293">
        <v>0.3</v>
      </c>
      <c r="BD12" s="293">
        <v>0.3</v>
      </c>
      <c r="BE12" s="293">
        <v>0.3</v>
      </c>
      <c r="BF12" s="293">
        <v>0.3</v>
      </c>
      <c r="BG12" s="293">
        <v>0.3</v>
      </c>
      <c r="BH12" s="293">
        <v>0.3</v>
      </c>
      <c r="BI12" s="293">
        <v>0.3</v>
      </c>
      <c r="BJ12" s="294">
        <v>0.3</v>
      </c>
      <c r="BK12" s="293">
        <v>0.15</v>
      </c>
      <c r="BL12" s="293">
        <v>0.15</v>
      </c>
      <c r="BM12" s="293">
        <v>0.3</v>
      </c>
      <c r="BN12" s="293">
        <v>0.3</v>
      </c>
      <c r="BO12" s="293">
        <v>0.3</v>
      </c>
      <c r="BP12" s="293">
        <v>0.3</v>
      </c>
      <c r="BQ12" s="293">
        <v>0.3</v>
      </c>
      <c r="BR12" s="293">
        <v>0.3</v>
      </c>
      <c r="BS12" s="293">
        <v>0.3</v>
      </c>
      <c r="BT12" s="293">
        <v>0.3</v>
      </c>
      <c r="BU12" s="293">
        <v>0.3</v>
      </c>
      <c r="BV12" s="294">
        <v>0.3</v>
      </c>
      <c r="BW12" s="293">
        <v>0.15</v>
      </c>
      <c r="BX12" s="293">
        <v>0.15</v>
      </c>
      <c r="BY12" s="293">
        <v>0.3</v>
      </c>
      <c r="BZ12" s="293">
        <v>0.3</v>
      </c>
      <c r="CA12" s="293">
        <v>0.3</v>
      </c>
      <c r="CB12" s="293">
        <v>0.3</v>
      </c>
      <c r="CC12" s="293">
        <v>0.3</v>
      </c>
      <c r="CD12" s="293">
        <v>0.3</v>
      </c>
      <c r="CE12" s="293">
        <v>0.3</v>
      </c>
      <c r="CF12" s="293">
        <v>0.3</v>
      </c>
      <c r="CG12" s="293">
        <v>0.3</v>
      </c>
      <c r="CH12" s="294">
        <v>0.3</v>
      </c>
      <c r="CI12" s="293">
        <v>0.15</v>
      </c>
      <c r="CJ12" s="293">
        <v>0.15</v>
      </c>
      <c r="CK12" s="295">
        <v>0.3</v>
      </c>
      <c r="CL12" s="295">
        <v>0.3</v>
      </c>
      <c r="CM12" s="295">
        <v>0.3</v>
      </c>
      <c r="CN12" s="295">
        <v>0.3</v>
      </c>
      <c r="CO12" s="295">
        <v>0.3</v>
      </c>
      <c r="CP12" s="295">
        <v>0.3</v>
      </c>
      <c r="CQ12" s="295">
        <v>0.3</v>
      </c>
      <c r="CR12" s="295">
        <v>0.3</v>
      </c>
      <c r="CS12" s="295">
        <v>0.3</v>
      </c>
      <c r="CT12" s="294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6"/>
      <c r="O13" s="1919">
        <v>59</v>
      </c>
      <c r="P13" s="1920">
        <v>49</v>
      </c>
      <c r="Q13" s="1921">
        <v>159</v>
      </c>
      <c r="R13" s="1922">
        <v>127</v>
      </c>
      <c r="S13" s="1923">
        <v>119</v>
      </c>
      <c r="T13" s="1924">
        <v>167</v>
      </c>
      <c r="U13" s="1925">
        <v>142</v>
      </c>
      <c r="V13" s="1926">
        <v>139</v>
      </c>
      <c r="W13" s="1927">
        <v>152</v>
      </c>
      <c r="X13" s="1928">
        <v>148</v>
      </c>
      <c r="Y13" s="1929">
        <v>182</v>
      </c>
      <c r="Z13" s="1930">
        <v>182</v>
      </c>
      <c r="AA13" s="1931">
        <v>108</v>
      </c>
      <c r="AB13" s="1932">
        <v>168</v>
      </c>
      <c r="AC13" s="1933">
        <v>178</v>
      </c>
      <c r="AD13" s="1934">
        <v>151</v>
      </c>
      <c r="AE13" s="1935">
        <v>151</v>
      </c>
      <c r="AF13" s="1936">
        <v>184</v>
      </c>
      <c r="AG13" s="1937">
        <v>149</v>
      </c>
      <c r="AH13" s="2349">
        <f>AH12*AH11</f>
        <v>172.08561349805234</v>
      </c>
      <c r="AI13" s="2349">
        <f t="shared" ref="AI13:CB13" si="24">AI12*AI11</f>
        <v>190.78076647093749</v>
      </c>
      <c r="AJ13" s="2349">
        <f t="shared" si="24"/>
        <v>185.40019694819409</v>
      </c>
      <c r="AK13" s="2349">
        <f t="shared" si="24"/>
        <v>205.4435198814364</v>
      </c>
      <c r="AL13" s="2350">
        <f>AL12*AL11</f>
        <v>222.66739709052925</v>
      </c>
      <c r="AM13" s="15">
        <f t="shared" si="24"/>
        <v>125.89607360076862</v>
      </c>
      <c r="AN13" s="15">
        <f t="shared" si="24"/>
        <v>131.81648787139994</v>
      </c>
      <c r="AO13" s="15">
        <f t="shared" si="24"/>
        <v>280.5815222896037</v>
      </c>
      <c r="AP13" s="15">
        <f t="shared" si="24"/>
        <v>288.83115477566463</v>
      </c>
      <c r="AQ13" s="15">
        <f t="shared" si="24"/>
        <v>305.83769372772184</v>
      </c>
      <c r="AR13" s="15">
        <f t="shared" si="24"/>
        <v>353.95124028202275</v>
      </c>
      <c r="AS13" s="15">
        <f t="shared" si="24"/>
        <v>310.48702195278599</v>
      </c>
      <c r="AT13" s="15">
        <f t="shared" si="24"/>
        <v>327.93802074274942</v>
      </c>
      <c r="AU13" s="15">
        <f t="shared" si="24"/>
        <v>378.53666315969775</v>
      </c>
      <c r="AV13" s="15">
        <f t="shared" si="24"/>
        <v>331.58557941694119</v>
      </c>
      <c r="AW13" s="15">
        <f t="shared" si="24"/>
        <v>350.2745285986652</v>
      </c>
      <c r="AX13" s="96">
        <f t="shared" si="24"/>
        <v>369.91465360623437</v>
      </c>
      <c r="AY13" s="15">
        <f t="shared" si="24"/>
        <v>165.94383430904881</v>
      </c>
      <c r="AZ13" s="15">
        <f t="shared" si="24"/>
        <v>173.30585295548016</v>
      </c>
      <c r="BA13" s="15">
        <f t="shared" si="24"/>
        <v>367.81690264197192</v>
      </c>
      <c r="BB13" s="15">
        <f t="shared" si="24"/>
        <v>353.31240997665594</v>
      </c>
      <c r="BC13" s="15">
        <f t="shared" si="24"/>
        <v>369.71811268696342</v>
      </c>
      <c r="BD13" s="15">
        <f t="shared" si="24"/>
        <v>386.85445031246064</v>
      </c>
      <c r="BE13" s="15">
        <f t="shared" si="24"/>
        <v>370.5990649105301</v>
      </c>
      <c r="BF13" s="15">
        <f t="shared" si="24"/>
        <v>388.08765193343709</v>
      </c>
      <c r="BG13" s="15">
        <f t="shared" si="24"/>
        <v>406.83409633594914</v>
      </c>
      <c r="BH13" s="15">
        <f t="shared" si="24"/>
        <v>391.87845175465515</v>
      </c>
      <c r="BI13" s="15">
        <f t="shared" si="24"/>
        <v>411.82433413971103</v>
      </c>
      <c r="BJ13" s="96">
        <f t="shared" si="24"/>
        <v>432.57297422823956</v>
      </c>
      <c r="BK13" s="15">
        <f t="shared" si="24"/>
        <v>203.71608023705579</v>
      </c>
      <c r="BL13" s="15">
        <f t="shared" si="24"/>
        <v>212.98965425293494</v>
      </c>
      <c r="BM13" s="15">
        <f t="shared" si="24"/>
        <v>444.72705614966509</v>
      </c>
      <c r="BN13" s="15">
        <f t="shared" si="24"/>
        <v>417.56452309964459</v>
      </c>
      <c r="BO13" s="15">
        <f t="shared" si="24"/>
        <v>434.22963705153273</v>
      </c>
      <c r="BP13" s="15">
        <f t="shared" si="24"/>
        <v>451.29812224396727</v>
      </c>
      <c r="BQ13" s="15">
        <f t="shared" si="24"/>
        <v>422.57806991358069</v>
      </c>
      <c r="BR13" s="15">
        <f t="shared" si="24"/>
        <v>439.4592777268029</v>
      </c>
      <c r="BS13" s="15">
        <f t="shared" si="24"/>
        <v>457.32119091968019</v>
      </c>
      <c r="BT13" s="15">
        <f t="shared" si="24"/>
        <v>429.65326134345963</v>
      </c>
      <c r="BU13" s="15">
        <f t="shared" si="24"/>
        <v>448.54261117742328</v>
      </c>
      <c r="BV13" s="96">
        <f t="shared" si="24"/>
        <v>468.29209114591765</v>
      </c>
      <c r="BW13" s="15">
        <f t="shared" si="24"/>
        <v>225.08786205926245</v>
      </c>
      <c r="BX13" s="15">
        <f t="shared" si="24"/>
        <v>235.30450104427513</v>
      </c>
      <c r="BY13" s="15">
        <f t="shared" si="24"/>
        <v>491.15246338039691</v>
      </c>
      <c r="BZ13" s="15">
        <f t="shared" si="24"/>
        <v>469.03459621094231</v>
      </c>
      <c r="CA13" s="15">
        <f t="shared" si="24"/>
        <v>487.21386868682856</v>
      </c>
      <c r="CB13" s="15">
        <f t="shared" si="24"/>
        <v>505.93083755722608</v>
      </c>
      <c r="CC13" s="15">
        <f t="shared" ref="CC13:CT13" si="25">CC12*CC11</f>
        <v>480.80617730709946</v>
      </c>
      <c r="CD13" s="15">
        <f t="shared" si="25"/>
        <v>499.20089501069339</v>
      </c>
      <c r="CE13" s="15">
        <f t="shared" si="25"/>
        <v>518.72015926790323</v>
      </c>
      <c r="CF13" s="15">
        <f t="shared" si="25"/>
        <v>495.04131450638999</v>
      </c>
      <c r="CG13" s="15">
        <f t="shared" si="25"/>
        <v>515.68167797079525</v>
      </c>
      <c r="CH13" s="96">
        <f t="shared" si="25"/>
        <v>537.30765274190674</v>
      </c>
      <c r="CI13" s="15">
        <f t="shared" si="25"/>
        <v>257.67515908956062</v>
      </c>
      <c r="CJ13" s="15">
        <f t="shared" si="25"/>
        <v>268.97037493060395</v>
      </c>
      <c r="CK13" s="15">
        <f t="shared" si="25"/>
        <v>560.70625494513172</v>
      </c>
      <c r="CL13" s="15">
        <f t="shared" si="25"/>
        <v>534.80421632855428</v>
      </c>
      <c r="CM13" s="15">
        <f t="shared" si="25"/>
        <v>555.05880922591155</v>
      </c>
      <c r="CN13" s="15">
        <f t="shared" si="25"/>
        <v>575.99714241804986</v>
      </c>
      <c r="CO13" s="15">
        <f t="shared" si="25"/>
        <v>547.16499062513901</v>
      </c>
      <c r="CP13" s="15">
        <f t="shared" si="25"/>
        <v>567.79233423762639</v>
      </c>
      <c r="CQ13" s="15">
        <f t="shared" si="25"/>
        <v>589.71043931198699</v>
      </c>
      <c r="CR13" s="15">
        <f t="shared" si="25"/>
        <v>562.63434817938798</v>
      </c>
      <c r="CS13" s="15">
        <f t="shared" si="25"/>
        <v>585.87177453346362</v>
      </c>
      <c r="CT13" s="96">
        <f t="shared" si="25"/>
        <v>610.2730358452776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f t="shared" ref="O14:R14" si="26">O15/O13</f>
        <v>1.1016949152542372</v>
      </c>
      <c r="P14" s="167">
        <f t="shared" si="26"/>
        <v>1.4693877551020409</v>
      </c>
      <c r="Q14" s="167">
        <f t="shared" si="26"/>
        <v>1.8176100628930818</v>
      </c>
      <c r="R14" s="167">
        <f t="shared" si="26"/>
        <v>1.5196850393700787</v>
      </c>
      <c r="S14" s="167">
        <f>S15/S13</f>
        <v>1.4873949579831933</v>
      </c>
      <c r="T14" s="167">
        <f t="shared" ref="T14:U14" si="27">T15/T13</f>
        <v>1.6347305389221556</v>
      </c>
      <c r="U14" s="167">
        <f t="shared" si="27"/>
        <v>1.5774647887323943</v>
      </c>
      <c r="V14" s="167">
        <f>V15/V13</f>
        <v>1.5179856115107915</v>
      </c>
      <c r="W14" s="167">
        <f t="shared" ref="W14" si="28">W15/W13</f>
        <v>1.9013157894736843</v>
      </c>
      <c r="X14" s="167">
        <f>X15/X13</f>
        <v>1.7094594594594594</v>
      </c>
      <c r="Y14" s="167">
        <f t="shared" ref="Y14" si="29">Y15/Y13</f>
        <v>1.6868131868131868</v>
      </c>
      <c r="Z14" s="167">
        <f t="shared" ref="Z14" si="30">Z15/Z13</f>
        <v>1.8901098901098901</v>
      </c>
      <c r="AA14" s="167">
        <f t="shared" ref="AA14" si="31">AA15/AA13</f>
        <v>1.3888888888888888</v>
      </c>
      <c r="AB14" s="167">
        <f t="shared" ref="AB14" si="32">AB15/AB13</f>
        <v>1.9226190476190477</v>
      </c>
      <c r="AC14" s="167">
        <f t="shared" ref="AC14" si="33">AC15/AC13</f>
        <v>1.8426966292134832</v>
      </c>
      <c r="AD14" s="167">
        <f t="shared" ref="AD14" si="34">AD15/AD13</f>
        <v>1.8013245033112584</v>
      </c>
      <c r="AE14" s="167">
        <f t="shared" ref="AE14" si="35">AE15/AE13</f>
        <v>2.2119205298013247</v>
      </c>
      <c r="AF14" s="167">
        <f t="shared" ref="AF14" si="36">AF15/AF13</f>
        <v>2.1304347826086958</v>
      </c>
      <c r="AG14" s="167">
        <f>AG15/AG13</f>
        <v>2.0738255033557045</v>
      </c>
      <c r="AH14" s="296">
        <v>1.9</v>
      </c>
      <c r="AI14" s="296">
        <v>2</v>
      </c>
      <c r="AJ14" s="298">
        <v>1.9</v>
      </c>
      <c r="AK14" s="298">
        <v>1.9</v>
      </c>
      <c r="AL14" s="297">
        <v>2</v>
      </c>
      <c r="AM14" s="296">
        <v>1.5</v>
      </c>
      <c r="AN14" s="296">
        <v>1.5</v>
      </c>
      <c r="AO14" s="296">
        <v>2</v>
      </c>
      <c r="AP14" s="296">
        <v>2</v>
      </c>
      <c r="AQ14" s="296">
        <v>2</v>
      </c>
      <c r="AR14" s="296">
        <v>2</v>
      </c>
      <c r="AS14" s="296">
        <v>2</v>
      </c>
      <c r="AT14" s="296">
        <v>2</v>
      </c>
      <c r="AU14" s="296">
        <v>2</v>
      </c>
      <c r="AV14" s="296">
        <v>2</v>
      </c>
      <c r="AW14" s="296">
        <v>2</v>
      </c>
      <c r="AX14" s="297">
        <v>2</v>
      </c>
      <c r="AY14" s="296">
        <v>1.2</v>
      </c>
      <c r="AZ14" s="296">
        <v>1.2</v>
      </c>
      <c r="BA14" s="298">
        <v>1.9</v>
      </c>
      <c r="BB14" s="298">
        <v>1.9</v>
      </c>
      <c r="BC14" s="298">
        <v>1.9</v>
      </c>
      <c r="BD14" s="298">
        <v>2</v>
      </c>
      <c r="BE14" s="298">
        <v>1.9</v>
      </c>
      <c r="BF14" s="298">
        <v>1.9</v>
      </c>
      <c r="BG14" s="298">
        <v>2</v>
      </c>
      <c r="BH14" s="298">
        <v>1.9</v>
      </c>
      <c r="BI14" s="298">
        <v>1.9</v>
      </c>
      <c r="BJ14" s="297">
        <v>2</v>
      </c>
      <c r="BK14" s="296">
        <v>1.2</v>
      </c>
      <c r="BL14" s="296">
        <v>1.2</v>
      </c>
      <c r="BM14" s="298">
        <v>1.9</v>
      </c>
      <c r="BN14" s="298">
        <v>1.9</v>
      </c>
      <c r="BO14" s="298">
        <v>1.9</v>
      </c>
      <c r="BP14" s="298">
        <v>1.9</v>
      </c>
      <c r="BQ14" s="298">
        <v>1.9</v>
      </c>
      <c r="BR14" s="298">
        <v>1.9</v>
      </c>
      <c r="BS14" s="298">
        <v>1.9</v>
      </c>
      <c r="BT14" s="298">
        <v>1.9</v>
      </c>
      <c r="BU14" s="298">
        <v>1.9</v>
      </c>
      <c r="BV14" s="297">
        <v>1.9</v>
      </c>
      <c r="BW14" s="296">
        <v>1.2</v>
      </c>
      <c r="BX14" s="296">
        <v>1.2</v>
      </c>
      <c r="BY14" s="298">
        <v>1.9</v>
      </c>
      <c r="BZ14" s="298">
        <v>1.9</v>
      </c>
      <c r="CA14" s="298">
        <v>1.9</v>
      </c>
      <c r="CB14" s="298">
        <v>1.9</v>
      </c>
      <c r="CC14" s="298">
        <v>1.9</v>
      </c>
      <c r="CD14" s="298">
        <v>1.9</v>
      </c>
      <c r="CE14" s="298">
        <v>1.9</v>
      </c>
      <c r="CF14" s="298">
        <v>1.9</v>
      </c>
      <c r="CG14" s="298">
        <v>1.9</v>
      </c>
      <c r="CH14" s="297">
        <v>1.9</v>
      </c>
      <c r="CI14" s="296">
        <v>1.2</v>
      </c>
      <c r="CJ14" s="296">
        <v>1.2</v>
      </c>
      <c r="CK14" s="298">
        <v>1.9</v>
      </c>
      <c r="CL14" s="298">
        <v>1.9</v>
      </c>
      <c r="CM14" s="298">
        <v>1.9</v>
      </c>
      <c r="CN14" s="298">
        <v>1.9</v>
      </c>
      <c r="CO14" s="298">
        <v>1.9</v>
      </c>
      <c r="CP14" s="298">
        <v>1.9</v>
      </c>
      <c r="CQ14" s="298">
        <v>1.9</v>
      </c>
      <c r="CR14" s="298">
        <v>1.9</v>
      </c>
      <c r="CS14" s="298">
        <v>1.9</v>
      </c>
      <c r="CT14" s="297">
        <v>1.9</v>
      </c>
    </row>
    <row r="15" spans="1:98" s="15" customFormat="1" x14ac:dyDescent="0.25">
      <c r="A15" s="15" t="s">
        <v>138</v>
      </c>
      <c r="B15" s="15" t="s">
        <v>92</v>
      </c>
      <c r="N15" s="96"/>
      <c r="O15" s="1938">
        <v>65</v>
      </c>
      <c r="P15" s="1939">
        <v>72</v>
      </c>
      <c r="Q15" s="1940">
        <v>289</v>
      </c>
      <c r="R15" s="1941">
        <v>193</v>
      </c>
      <c r="S15" s="1942">
        <v>177</v>
      </c>
      <c r="T15" s="1943">
        <v>273</v>
      </c>
      <c r="U15" s="1944">
        <v>224</v>
      </c>
      <c r="V15" s="1945">
        <v>211</v>
      </c>
      <c r="W15" s="1946">
        <v>289</v>
      </c>
      <c r="X15" s="1947">
        <v>253</v>
      </c>
      <c r="Y15" s="1948">
        <v>307</v>
      </c>
      <c r="Z15" s="1949">
        <v>344</v>
      </c>
      <c r="AA15" s="1950">
        <v>150</v>
      </c>
      <c r="AB15" s="1951">
        <v>323</v>
      </c>
      <c r="AC15" s="1952">
        <v>328</v>
      </c>
      <c r="AD15" s="1953">
        <v>272</v>
      </c>
      <c r="AE15" s="1954">
        <v>334</v>
      </c>
      <c r="AF15" s="1955">
        <v>392</v>
      </c>
      <c r="AG15" s="1956">
        <v>309</v>
      </c>
      <c r="AH15" s="15">
        <f>AH13*AH14</f>
        <v>326.96266564629946</v>
      </c>
      <c r="AI15" s="15">
        <f t="shared" ref="AI15:CA15" si="37">AI13*AI14</f>
        <v>381.56153294187499</v>
      </c>
      <c r="AJ15" s="15">
        <f t="shared" si="37"/>
        <v>352.26037420156877</v>
      </c>
      <c r="AK15" s="15">
        <f t="shared" si="37"/>
        <v>390.34268777472914</v>
      </c>
      <c r="AL15" s="96">
        <f t="shared" si="37"/>
        <v>445.3347941810585</v>
      </c>
      <c r="AM15" s="15">
        <f t="shared" si="37"/>
        <v>188.84411040115293</v>
      </c>
      <c r="AN15" s="15">
        <f t="shared" si="37"/>
        <v>197.72473180709991</v>
      </c>
      <c r="AO15" s="15">
        <f t="shared" si="37"/>
        <v>561.16304457920739</v>
      </c>
      <c r="AP15" s="15">
        <f t="shared" si="37"/>
        <v>577.66230955132926</v>
      </c>
      <c r="AQ15" s="15">
        <f t="shared" si="37"/>
        <v>611.67538745544368</v>
      </c>
      <c r="AR15" s="15">
        <f t="shared" si="37"/>
        <v>707.9024805640455</v>
      </c>
      <c r="AS15" s="15">
        <f t="shared" si="37"/>
        <v>620.97404390557199</v>
      </c>
      <c r="AT15" s="15">
        <f t="shared" si="37"/>
        <v>655.87604148549883</v>
      </c>
      <c r="AU15" s="15">
        <f t="shared" si="37"/>
        <v>757.07332631939551</v>
      </c>
      <c r="AV15" s="15">
        <f t="shared" si="37"/>
        <v>663.17115883388237</v>
      </c>
      <c r="AW15" s="15">
        <f t="shared" si="37"/>
        <v>700.5490571973304</v>
      </c>
      <c r="AX15" s="96">
        <f t="shared" si="37"/>
        <v>739.82930721246873</v>
      </c>
      <c r="AY15" s="15">
        <f t="shared" si="37"/>
        <v>199.13260117085858</v>
      </c>
      <c r="AZ15" s="15">
        <f t="shared" si="37"/>
        <v>207.9670235465762</v>
      </c>
      <c r="BA15" s="15">
        <f t="shared" si="37"/>
        <v>698.85211501974663</v>
      </c>
      <c r="BB15" s="15">
        <f t="shared" si="37"/>
        <v>671.29357895564624</v>
      </c>
      <c r="BC15" s="15">
        <f t="shared" si="37"/>
        <v>702.4644141052305</v>
      </c>
      <c r="BD15" s="15">
        <f t="shared" si="37"/>
        <v>773.70890062492128</v>
      </c>
      <c r="BE15" s="15">
        <f t="shared" si="37"/>
        <v>704.13822333000712</v>
      </c>
      <c r="BF15" s="15">
        <f t="shared" si="37"/>
        <v>737.36653867353039</v>
      </c>
      <c r="BG15" s="15">
        <f t="shared" si="37"/>
        <v>813.66819267189828</v>
      </c>
      <c r="BH15" s="15">
        <f t="shared" si="37"/>
        <v>744.56905833384474</v>
      </c>
      <c r="BI15" s="15">
        <f t="shared" si="37"/>
        <v>782.46623486545093</v>
      </c>
      <c r="BJ15" s="96">
        <f t="shared" si="37"/>
        <v>865.14594845647912</v>
      </c>
      <c r="BK15" s="15">
        <f t="shared" si="37"/>
        <v>244.45929628446694</v>
      </c>
      <c r="BL15" s="15">
        <f t="shared" si="37"/>
        <v>255.58758510352192</v>
      </c>
      <c r="BM15" s="15">
        <f t="shared" si="37"/>
        <v>844.98140668436361</v>
      </c>
      <c r="BN15" s="15">
        <f t="shared" si="37"/>
        <v>793.37259388932466</v>
      </c>
      <c r="BO15" s="15">
        <f t="shared" si="37"/>
        <v>825.03631039791219</v>
      </c>
      <c r="BP15" s="15">
        <f t="shared" si="37"/>
        <v>857.46643226353774</v>
      </c>
      <c r="BQ15" s="15">
        <f t="shared" si="37"/>
        <v>802.89833283580333</v>
      </c>
      <c r="BR15" s="15">
        <f t="shared" si="37"/>
        <v>834.97262768092548</v>
      </c>
      <c r="BS15" s="15">
        <f t="shared" si="37"/>
        <v>868.91026274739227</v>
      </c>
      <c r="BT15" s="15">
        <f t="shared" si="37"/>
        <v>816.34119655257325</v>
      </c>
      <c r="BU15" s="15">
        <f t="shared" si="37"/>
        <v>852.23096123710422</v>
      </c>
      <c r="BV15" s="96">
        <f t="shared" si="37"/>
        <v>889.75497317724353</v>
      </c>
      <c r="BW15" s="15">
        <f t="shared" si="37"/>
        <v>270.1054344711149</v>
      </c>
      <c r="BX15" s="15">
        <f t="shared" si="37"/>
        <v>282.36540125313013</v>
      </c>
      <c r="BY15" s="15">
        <f t="shared" si="37"/>
        <v>933.18968042275412</v>
      </c>
      <c r="BZ15" s="15">
        <f t="shared" si="37"/>
        <v>891.16573280079035</v>
      </c>
      <c r="CA15" s="15">
        <f t="shared" si="37"/>
        <v>925.70635050497424</v>
      </c>
      <c r="CB15" s="15">
        <f t="shared" ref="CB15:CT15" si="38">CB13*CB14</f>
        <v>961.26859135872951</v>
      </c>
      <c r="CC15" s="15">
        <f t="shared" si="38"/>
        <v>913.53173688348897</v>
      </c>
      <c r="CD15" s="15">
        <f t="shared" si="38"/>
        <v>948.48170052031742</v>
      </c>
      <c r="CE15" s="15">
        <f t="shared" si="38"/>
        <v>985.56830260901609</v>
      </c>
      <c r="CF15" s="15">
        <f t="shared" si="38"/>
        <v>940.57849756214091</v>
      </c>
      <c r="CG15" s="15">
        <f t="shared" si="38"/>
        <v>979.79518814451092</v>
      </c>
      <c r="CH15" s="96">
        <f t="shared" si="38"/>
        <v>1020.8845402096227</v>
      </c>
      <c r="CI15" s="15">
        <f t="shared" si="38"/>
        <v>309.21019090747274</v>
      </c>
      <c r="CJ15" s="15">
        <f t="shared" si="38"/>
        <v>322.76444991672474</v>
      </c>
      <c r="CK15" s="15">
        <f t="shared" si="38"/>
        <v>1065.3418843957502</v>
      </c>
      <c r="CL15" s="15">
        <f t="shared" si="38"/>
        <v>1016.1280110242531</v>
      </c>
      <c r="CM15" s="15">
        <f t="shared" si="38"/>
        <v>1054.611737529232</v>
      </c>
      <c r="CN15" s="15">
        <f t="shared" si="38"/>
        <v>1094.3945705942947</v>
      </c>
      <c r="CO15" s="15">
        <f t="shared" si="38"/>
        <v>1039.613482187764</v>
      </c>
      <c r="CP15" s="15">
        <f t="shared" si="38"/>
        <v>1078.8054350514901</v>
      </c>
      <c r="CQ15" s="15">
        <f t="shared" si="38"/>
        <v>1120.4498346927753</v>
      </c>
      <c r="CR15" s="15">
        <f t="shared" si="38"/>
        <v>1069.0052615408372</v>
      </c>
      <c r="CS15" s="15">
        <f t="shared" si="38"/>
        <v>1113.1563716135809</v>
      </c>
      <c r="CT15" s="96">
        <f t="shared" si="38"/>
        <v>1159.5187681060274</v>
      </c>
    </row>
    <row r="16" spans="1:98" s="15" customFormat="1" x14ac:dyDescent="0.25">
      <c r="N16" s="96"/>
      <c r="U16" s="15">
        <f>U11-U7+U8</f>
        <v>-10</v>
      </c>
      <c r="Z16" s="96"/>
      <c r="AL16" s="96"/>
      <c r="AX16" s="96"/>
      <c r="BJ16" s="96"/>
      <c r="BV16" s="96"/>
      <c r="CH16" s="96"/>
      <c r="CT16" s="96"/>
    </row>
    <row r="17" spans="1:98" s="213" customFormat="1" ht="15.75" thickBot="1" x14ac:dyDescent="0.3">
      <c r="B17" s="213" t="s">
        <v>67</v>
      </c>
      <c r="N17" s="214"/>
      <c r="O17" s="2342">
        <f t="shared" ref="O17:AF17" si="39">O9/(SUM(O34,O38:O40)-O7)</f>
        <v>5.089820359281437E-2</v>
      </c>
      <c r="P17" s="2342">
        <f t="shared" si="39"/>
        <v>5.3191489361702126E-3</v>
      </c>
      <c r="Q17" s="2342">
        <f t="shared" si="39"/>
        <v>1.2387387387387387E-2</v>
      </c>
      <c r="R17" s="2342">
        <f t="shared" si="39"/>
        <v>3.1115879828326181E-2</v>
      </c>
      <c r="S17" s="2342">
        <f t="shared" si="39"/>
        <v>1.8890200708382526E-2</v>
      </c>
      <c r="T17" s="2342">
        <f t="shared" si="39"/>
        <v>1.9914651493598862E-2</v>
      </c>
      <c r="U17" s="2342">
        <f t="shared" si="39"/>
        <v>2.5791324736225089E-2</v>
      </c>
      <c r="V17" s="2342">
        <f t="shared" si="39"/>
        <v>1.4213197969543147E-2</v>
      </c>
      <c r="W17" s="2342">
        <f t="shared" si="39"/>
        <v>1.634320735444331E-2</v>
      </c>
      <c r="X17" s="2342">
        <f t="shared" si="39"/>
        <v>1.384083044982699E-2</v>
      </c>
      <c r="Y17" s="2342">
        <f t="shared" si="39"/>
        <v>8.9649551752241236E-3</v>
      </c>
      <c r="Z17" s="2342">
        <f t="shared" si="39"/>
        <v>2.9259896729776247E-2</v>
      </c>
      <c r="AA17" s="2342">
        <f t="shared" si="39"/>
        <v>1.7608217168011739E-2</v>
      </c>
      <c r="AB17" s="2342">
        <f t="shared" si="39"/>
        <v>3.459637561779242E-2</v>
      </c>
      <c r="AC17" s="2342">
        <f t="shared" si="39"/>
        <v>0.10707803992740472</v>
      </c>
      <c r="AD17" s="2342">
        <f t="shared" si="39"/>
        <v>6.8181818181818177E-2</v>
      </c>
      <c r="AE17" s="2342">
        <f t="shared" si="39"/>
        <v>7.2368421052631582E-2</v>
      </c>
      <c r="AF17" s="2342">
        <f t="shared" si="39"/>
        <v>4.7713717693836977E-2</v>
      </c>
      <c r="AG17" s="2342">
        <f>AG9/(SUM(AG34,AG38:AG40)-AG7)</f>
        <v>5.3333333333333337E-2</v>
      </c>
      <c r="AH17" s="2347">
        <f>AVERAGE(V17:AG17)</f>
        <v>4.0291834221136899E-2</v>
      </c>
      <c r="AI17" s="2347">
        <f t="shared" ref="AI17:AL17" si="40">AVERAGE(W17:AH17)</f>
        <v>4.2465053908769708E-2</v>
      </c>
      <c r="AJ17" s="2347">
        <f t="shared" si="40"/>
        <v>4.4641874454963586E-2</v>
      </c>
      <c r="AK17" s="2347">
        <f t="shared" si="40"/>
        <v>4.7208628122058303E-2</v>
      </c>
      <c r="AL17" s="2347">
        <f t="shared" si="40"/>
        <v>5.0395600867627816E-2</v>
      </c>
      <c r="AM17" s="302">
        <v>0.01</v>
      </c>
      <c r="AN17" s="302">
        <v>0.01</v>
      </c>
      <c r="AO17" s="302">
        <v>0.01</v>
      </c>
      <c r="AP17" s="302">
        <v>1.2E-2</v>
      </c>
      <c r="AQ17" s="302">
        <v>0.01</v>
      </c>
      <c r="AR17" s="302">
        <v>0.01</v>
      </c>
      <c r="AS17" s="302">
        <v>1.2E-2</v>
      </c>
      <c r="AT17" s="302">
        <v>0.01</v>
      </c>
      <c r="AU17" s="302">
        <v>0.01</v>
      </c>
      <c r="AV17" s="302">
        <v>1.2E-2</v>
      </c>
      <c r="AW17" s="302">
        <v>0.01</v>
      </c>
      <c r="AX17" s="303">
        <v>0.01</v>
      </c>
      <c r="AY17" s="302">
        <v>1.4999999999999999E-2</v>
      </c>
      <c r="AZ17" s="302">
        <v>0.01</v>
      </c>
      <c r="BA17" s="302">
        <v>0.01</v>
      </c>
      <c r="BB17" s="302">
        <v>1.4999999999999999E-2</v>
      </c>
      <c r="BC17" s="302">
        <v>0.01</v>
      </c>
      <c r="BD17" s="302">
        <v>0.01</v>
      </c>
      <c r="BE17" s="302">
        <v>1.4999999999999999E-2</v>
      </c>
      <c r="BF17" s="302">
        <v>0.01</v>
      </c>
      <c r="BG17" s="302">
        <v>0.01</v>
      </c>
      <c r="BH17" s="302">
        <v>1.4999999999999999E-2</v>
      </c>
      <c r="BI17" s="302">
        <v>0.01</v>
      </c>
      <c r="BJ17" s="303">
        <v>0.01</v>
      </c>
      <c r="BK17" s="302">
        <v>0.01</v>
      </c>
      <c r="BL17" s="302">
        <v>0.01</v>
      </c>
      <c r="BM17" s="302">
        <v>0.01</v>
      </c>
      <c r="BN17" s="302">
        <v>0.01</v>
      </c>
      <c r="BO17" s="302">
        <v>0.01</v>
      </c>
      <c r="BP17" s="302">
        <v>0.01</v>
      </c>
      <c r="BQ17" s="302">
        <v>0.01</v>
      </c>
      <c r="BR17" s="302">
        <v>0.01</v>
      </c>
      <c r="BS17" s="302">
        <v>0.01</v>
      </c>
      <c r="BT17" s="302">
        <v>0.01</v>
      </c>
      <c r="BU17" s="302">
        <v>0.01</v>
      </c>
      <c r="BV17" s="303">
        <v>0.01</v>
      </c>
      <c r="BW17" s="302">
        <v>1.4999999999999999E-2</v>
      </c>
      <c r="BX17" s="302">
        <v>0.01</v>
      </c>
      <c r="BY17" s="302">
        <v>0.01</v>
      </c>
      <c r="BZ17" s="302">
        <v>1.4999999999999999E-2</v>
      </c>
      <c r="CA17" s="302">
        <v>0.01</v>
      </c>
      <c r="CB17" s="302">
        <v>0.01</v>
      </c>
      <c r="CC17" s="302">
        <v>1.4999999999999999E-2</v>
      </c>
      <c r="CD17" s="302">
        <v>0.01</v>
      </c>
      <c r="CE17" s="302">
        <v>0.01</v>
      </c>
      <c r="CF17" s="302">
        <v>1.4999999999999999E-2</v>
      </c>
      <c r="CG17" s="302">
        <v>0.01</v>
      </c>
      <c r="CH17" s="303">
        <v>0.01</v>
      </c>
      <c r="CI17" s="302">
        <v>1.4999999999999999E-2</v>
      </c>
      <c r="CJ17" s="302">
        <v>0.01</v>
      </c>
      <c r="CK17" s="302">
        <v>0.01</v>
      </c>
      <c r="CL17" s="302">
        <v>1.4999999999999999E-2</v>
      </c>
      <c r="CM17" s="302">
        <v>0.01</v>
      </c>
      <c r="CN17" s="302">
        <v>0.01</v>
      </c>
      <c r="CO17" s="302">
        <v>1.4999999999999999E-2</v>
      </c>
      <c r="CP17" s="302">
        <v>0.01</v>
      </c>
      <c r="CQ17" s="302">
        <v>0.01</v>
      </c>
      <c r="CR17" s="302">
        <v>1.4999999999999999E-2</v>
      </c>
      <c r="CS17" s="302">
        <v>0.01</v>
      </c>
      <c r="CT17" s="303">
        <v>0.01</v>
      </c>
    </row>
    <row r="18" spans="1:98" s="161" customFormat="1" ht="15.75" thickTop="1" x14ac:dyDescent="0.25">
      <c r="B18" s="161" t="s">
        <v>68</v>
      </c>
      <c r="N18" s="162"/>
      <c r="U18" s="293">
        <v>0.1</v>
      </c>
      <c r="V18" s="293">
        <v>0</v>
      </c>
      <c r="W18" s="293">
        <v>0</v>
      </c>
      <c r="X18" s="293">
        <v>0.06</v>
      </c>
      <c r="Y18" s="293">
        <v>0</v>
      </c>
      <c r="Z18" s="294">
        <v>0</v>
      </c>
      <c r="AA18" s="293">
        <v>0.1</v>
      </c>
      <c r="AB18" s="293">
        <v>0</v>
      </c>
      <c r="AC18" s="293">
        <v>0</v>
      </c>
      <c r="AD18" s="293">
        <v>0.12</v>
      </c>
      <c r="AE18" s="293">
        <v>0</v>
      </c>
      <c r="AF18" s="293">
        <v>0</v>
      </c>
      <c r="AG18" s="293">
        <v>0.12</v>
      </c>
      <c r="AH18" s="293">
        <v>0</v>
      </c>
      <c r="AI18" s="293">
        <v>0</v>
      </c>
      <c r="AJ18" s="293">
        <v>0.12</v>
      </c>
      <c r="AK18" s="293">
        <v>0</v>
      </c>
      <c r="AL18" s="294">
        <v>0</v>
      </c>
      <c r="AM18" s="293">
        <v>0.13</v>
      </c>
      <c r="AN18" s="293">
        <v>0</v>
      </c>
      <c r="AO18" s="293">
        <v>0</v>
      </c>
      <c r="AP18" s="293">
        <v>0.1</v>
      </c>
      <c r="AQ18" s="293">
        <v>0</v>
      </c>
      <c r="AR18" s="293">
        <v>0</v>
      </c>
      <c r="AS18" s="293">
        <v>0.1</v>
      </c>
      <c r="AT18" s="293">
        <v>0</v>
      </c>
      <c r="AU18" s="293">
        <v>0</v>
      </c>
      <c r="AV18" s="293">
        <v>0.1</v>
      </c>
      <c r="AW18" s="293">
        <v>0</v>
      </c>
      <c r="AX18" s="294">
        <v>0</v>
      </c>
      <c r="AY18" s="293">
        <v>0.1</v>
      </c>
      <c r="AZ18" s="293">
        <v>0</v>
      </c>
      <c r="BA18" s="293">
        <v>0</v>
      </c>
      <c r="BB18" s="293">
        <v>0.1</v>
      </c>
      <c r="BC18" s="293">
        <v>0</v>
      </c>
      <c r="BD18" s="293">
        <v>0</v>
      </c>
      <c r="BE18" s="293">
        <v>0.1</v>
      </c>
      <c r="BF18" s="293">
        <v>0</v>
      </c>
      <c r="BG18" s="293">
        <v>0</v>
      </c>
      <c r="BH18" s="293">
        <v>0.1</v>
      </c>
      <c r="BI18" s="293">
        <v>0</v>
      </c>
      <c r="BJ18" s="294">
        <v>0</v>
      </c>
      <c r="BK18" s="293">
        <v>0.1</v>
      </c>
      <c r="BL18" s="293">
        <v>0</v>
      </c>
      <c r="BM18" s="293">
        <v>0</v>
      </c>
      <c r="BN18" s="293">
        <v>0.1</v>
      </c>
      <c r="BO18" s="293">
        <v>0</v>
      </c>
      <c r="BP18" s="293">
        <v>0</v>
      </c>
      <c r="BQ18" s="293">
        <v>0.1</v>
      </c>
      <c r="BR18" s="293">
        <v>0</v>
      </c>
      <c r="BS18" s="293">
        <v>0</v>
      </c>
      <c r="BT18" s="293">
        <v>0.1</v>
      </c>
      <c r="BU18" s="293">
        <v>0</v>
      </c>
      <c r="BV18" s="294">
        <v>0</v>
      </c>
      <c r="BW18" s="293">
        <v>0.1</v>
      </c>
      <c r="BX18" s="293">
        <v>0</v>
      </c>
      <c r="BY18" s="293">
        <v>0</v>
      </c>
      <c r="BZ18" s="293">
        <v>0.1</v>
      </c>
      <c r="CA18" s="293">
        <v>0</v>
      </c>
      <c r="CB18" s="293">
        <v>0</v>
      </c>
      <c r="CC18" s="293">
        <v>0.1</v>
      </c>
      <c r="CD18" s="293">
        <v>0</v>
      </c>
      <c r="CE18" s="293">
        <v>0</v>
      </c>
      <c r="CF18" s="293">
        <v>0.1</v>
      </c>
      <c r="CG18" s="293">
        <v>0</v>
      </c>
      <c r="CH18" s="294">
        <v>0</v>
      </c>
      <c r="CI18" s="293">
        <v>0.1</v>
      </c>
      <c r="CJ18" s="293">
        <v>0</v>
      </c>
      <c r="CK18" s="293">
        <v>0</v>
      </c>
      <c r="CL18" s="293">
        <v>0.1</v>
      </c>
      <c r="CM18" s="293">
        <v>0</v>
      </c>
      <c r="CN18" s="293">
        <v>0</v>
      </c>
      <c r="CO18" s="293">
        <v>0.1</v>
      </c>
      <c r="CP18" s="293">
        <v>0</v>
      </c>
      <c r="CQ18" s="293">
        <v>0</v>
      </c>
      <c r="CR18" s="293">
        <v>0.1</v>
      </c>
      <c r="CS18" s="293">
        <v>0</v>
      </c>
      <c r="CT18" s="294">
        <v>0</v>
      </c>
    </row>
    <row r="20" spans="1:98" s="4" customFormat="1" x14ac:dyDescent="0.25">
      <c r="A20" s="116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12"/>
    </row>
    <row r="21" spans="1:98" s="104" customFormat="1" x14ac:dyDescent="0.25">
      <c r="B21" s="104" t="s">
        <v>0</v>
      </c>
      <c r="C21" s="104">
        <f>'Agency North'!C21</f>
        <v>42005</v>
      </c>
      <c r="D21" s="104">
        <f>'Agency North'!D21</f>
        <v>42036</v>
      </c>
      <c r="E21" s="104">
        <f>'Agency North'!E21</f>
        <v>42064</v>
      </c>
      <c r="F21" s="104">
        <f>'Agency North'!F21</f>
        <v>42095</v>
      </c>
      <c r="G21" s="104">
        <f>'Agency North'!G21</f>
        <v>42125</v>
      </c>
      <c r="H21" s="104">
        <f>'Agency North'!H21</f>
        <v>42156</v>
      </c>
      <c r="I21" s="104">
        <f>'Agency North'!I21</f>
        <v>42186</v>
      </c>
      <c r="J21" s="104">
        <f>'Agency North'!J21</f>
        <v>42217</v>
      </c>
      <c r="K21" s="104">
        <f>'Agency North'!K21</f>
        <v>42248</v>
      </c>
      <c r="L21" s="104">
        <f>'Agency North'!L21</f>
        <v>42278</v>
      </c>
      <c r="M21" s="104">
        <f>'Agency North'!M21</f>
        <v>42309</v>
      </c>
      <c r="N21" s="105">
        <f>'Agency North'!N21</f>
        <v>42339</v>
      </c>
      <c r="O21" s="104">
        <f>'Agency North'!O21</f>
        <v>42370</v>
      </c>
      <c r="P21" s="104">
        <f>'Agency North'!P21</f>
        <v>42401</v>
      </c>
      <c r="Q21" s="104">
        <f>'Agency North'!Q21</f>
        <v>42430</v>
      </c>
      <c r="R21" s="104">
        <f>'Agency North'!R21</f>
        <v>42461</v>
      </c>
      <c r="S21" s="104">
        <f>'Agency North'!S21</f>
        <v>42491</v>
      </c>
      <c r="T21" s="104">
        <f>'Agency North'!T21</f>
        <v>42522</v>
      </c>
      <c r="U21" s="104">
        <f>'Agency North'!U21</f>
        <v>42552</v>
      </c>
      <c r="V21" s="104">
        <f>'Agency North'!V21</f>
        <v>42583</v>
      </c>
      <c r="W21" s="113">
        <f>'Agency North'!W21</f>
        <v>42614</v>
      </c>
      <c r="X21" s="113">
        <f>'Agency North'!X21</f>
        <v>42644</v>
      </c>
      <c r="Y21" s="113">
        <f>'Agency North'!Y21</f>
        <v>42675</v>
      </c>
      <c r="Z21" s="117">
        <f>'Agency North'!Z21</f>
        <v>42705</v>
      </c>
      <c r="AA21" s="104">
        <f>'Agency North'!AA21</f>
        <v>42752</v>
      </c>
      <c r="AB21" s="104">
        <f>'Agency North'!AB21</f>
        <v>42783</v>
      </c>
      <c r="AC21" s="104">
        <f>'Agency North'!AC21</f>
        <v>42811</v>
      </c>
      <c r="AD21" s="104">
        <f>'Agency North'!AD21</f>
        <v>42842</v>
      </c>
      <c r="AE21" s="104">
        <f>'Agency North'!AE21</f>
        <v>42872</v>
      </c>
      <c r="AF21" s="104">
        <f>'Agency North'!AF21</f>
        <v>42903</v>
      </c>
      <c r="AG21" s="104">
        <f>'Agency North'!AG21</f>
        <v>42933</v>
      </c>
      <c r="AH21" s="104">
        <f>'Agency North'!AH21</f>
        <v>42964</v>
      </c>
      <c r="AI21" s="104">
        <f>'Agency North'!AI21</f>
        <v>42995</v>
      </c>
      <c r="AJ21" s="104">
        <f>'Agency North'!AJ21</f>
        <v>43025</v>
      </c>
      <c r="AK21" s="104">
        <f>'Agency North'!AK21</f>
        <v>43056</v>
      </c>
      <c r="AL21" s="105">
        <f>'Agency North'!AL21</f>
        <v>43086</v>
      </c>
      <c r="AM21" s="104">
        <f>'Agency North'!AM21</f>
        <v>43118</v>
      </c>
      <c r="AN21" s="104">
        <f>'Agency North'!AN21</f>
        <v>43149</v>
      </c>
      <c r="AO21" s="104">
        <f>'Agency North'!AO21</f>
        <v>43177</v>
      </c>
      <c r="AP21" s="104">
        <f>'Agency North'!AP21</f>
        <v>43208</v>
      </c>
      <c r="AQ21" s="104">
        <f>'Agency North'!AQ21</f>
        <v>43238</v>
      </c>
      <c r="AR21" s="104">
        <f>'Agency North'!AR21</f>
        <v>43269</v>
      </c>
      <c r="AS21" s="104">
        <f>'Agency North'!AS21</f>
        <v>43299</v>
      </c>
      <c r="AT21" s="104">
        <f>'Agency North'!AT21</f>
        <v>43330</v>
      </c>
      <c r="AU21" s="104">
        <f>'Agency North'!AU21</f>
        <v>43361</v>
      </c>
      <c r="AV21" s="104">
        <f>'Agency North'!AV21</f>
        <v>43391</v>
      </c>
      <c r="AW21" s="104">
        <f>'Agency North'!AW21</f>
        <v>43422</v>
      </c>
      <c r="AX21" s="105">
        <f>'Agency North'!AX21</f>
        <v>43452</v>
      </c>
      <c r="AY21" s="104">
        <f>'Agency North'!AY21</f>
        <v>43483</v>
      </c>
      <c r="AZ21" s="104">
        <f>'Agency North'!AZ21</f>
        <v>43514</v>
      </c>
      <c r="BA21" s="104">
        <f>'Agency North'!BA21</f>
        <v>43542</v>
      </c>
      <c r="BB21" s="104">
        <f>'Agency North'!BB21</f>
        <v>43573</v>
      </c>
      <c r="BC21" s="104">
        <f>'Agency North'!BC21</f>
        <v>43603</v>
      </c>
      <c r="BD21" s="104">
        <f>'Agency North'!BD21</f>
        <v>43634</v>
      </c>
      <c r="BE21" s="104">
        <f>'Agency North'!BE21</f>
        <v>43664</v>
      </c>
      <c r="BF21" s="104">
        <f>'Agency North'!BF21</f>
        <v>43695</v>
      </c>
      <c r="BG21" s="104">
        <f>'Agency North'!BG21</f>
        <v>43726</v>
      </c>
      <c r="BH21" s="104">
        <f>'Agency North'!BH21</f>
        <v>43756</v>
      </c>
      <c r="BI21" s="104">
        <f>'Agency North'!BI21</f>
        <v>43787</v>
      </c>
      <c r="BJ21" s="105">
        <f>'Agency North'!BJ21</f>
        <v>43817</v>
      </c>
      <c r="BK21" s="104">
        <f>'Agency North'!BK21</f>
        <v>43848</v>
      </c>
      <c r="BL21" s="104">
        <f>'Agency North'!BL21</f>
        <v>43879</v>
      </c>
      <c r="BM21" s="104">
        <f>'Agency North'!BM21</f>
        <v>43908</v>
      </c>
      <c r="BN21" s="104">
        <f>'Agency North'!BN21</f>
        <v>43939</v>
      </c>
      <c r="BO21" s="104">
        <f>'Agency North'!BO21</f>
        <v>43969</v>
      </c>
      <c r="BP21" s="104">
        <f>'Agency North'!BP21</f>
        <v>44000</v>
      </c>
      <c r="BQ21" s="104">
        <f>'Agency North'!BQ21</f>
        <v>44030</v>
      </c>
      <c r="BR21" s="104">
        <f>'Agency North'!BR21</f>
        <v>44061</v>
      </c>
      <c r="BS21" s="104">
        <f>'Agency North'!BS21</f>
        <v>44092</v>
      </c>
      <c r="BT21" s="104">
        <f>'Agency North'!BT21</f>
        <v>44122</v>
      </c>
      <c r="BU21" s="104">
        <f>'Agency North'!BU21</f>
        <v>44153</v>
      </c>
      <c r="BV21" s="105">
        <f>'Agency North'!BV21</f>
        <v>44183</v>
      </c>
      <c r="BW21" s="104">
        <f>'Agency North'!BW21</f>
        <v>44214</v>
      </c>
      <c r="BX21" s="104">
        <f>'Agency North'!BX21</f>
        <v>44245</v>
      </c>
      <c r="BY21" s="104">
        <f>'Agency North'!BY21</f>
        <v>44273</v>
      </c>
      <c r="BZ21" s="104">
        <f>'Agency North'!BZ21</f>
        <v>44304</v>
      </c>
      <c r="CA21" s="104">
        <f>'Agency North'!CA21</f>
        <v>44334</v>
      </c>
      <c r="CB21" s="104">
        <f>'Agency North'!CB21</f>
        <v>44365</v>
      </c>
      <c r="CC21" s="104">
        <f>'Agency North'!CC21</f>
        <v>44395</v>
      </c>
      <c r="CD21" s="104">
        <f>'Agency North'!CD21</f>
        <v>44426</v>
      </c>
      <c r="CE21" s="104">
        <f>'Agency North'!CE21</f>
        <v>44457</v>
      </c>
      <c r="CF21" s="104">
        <f>'Agency North'!CF21</f>
        <v>44487</v>
      </c>
      <c r="CG21" s="104">
        <f>'Agency North'!CG21</f>
        <v>44518</v>
      </c>
      <c r="CH21" s="105">
        <f>'Agency North'!CH21</f>
        <v>44548</v>
      </c>
      <c r="CI21" s="104">
        <f>'Agency North'!CI21</f>
        <v>44579</v>
      </c>
      <c r="CJ21" s="104">
        <f>'Agency North'!CJ21</f>
        <v>44610</v>
      </c>
      <c r="CK21" s="104">
        <f>'Agency North'!CK21</f>
        <v>44638</v>
      </c>
      <c r="CL21" s="104">
        <f>'Agency North'!CL21</f>
        <v>44669</v>
      </c>
      <c r="CM21" s="104">
        <f>'Agency North'!CM21</f>
        <v>44699</v>
      </c>
      <c r="CN21" s="104">
        <f>'Agency North'!CN21</f>
        <v>44730</v>
      </c>
      <c r="CO21" s="104">
        <f>'Agency North'!CO21</f>
        <v>44760</v>
      </c>
      <c r="CP21" s="104">
        <f>'Agency North'!CP21</f>
        <v>44791</v>
      </c>
      <c r="CQ21" s="104">
        <f>'Agency North'!CQ21</f>
        <v>44822</v>
      </c>
      <c r="CR21" s="104">
        <f>'Agency North'!CR21</f>
        <v>44852</v>
      </c>
      <c r="CS21" s="104">
        <f>'Agency North'!CS21</f>
        <v>44883</v>
      </c>
      <c r="CT21" s="105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8">
        <v>6084.3504999999896</v>
      </c>
      <c r="O22" s="872">
        <v>1577.261</v>
      </c>
      <c r="P22" s="873">
        <v>1695.9549999999699</v>
      </c>
      <c r="Q22" s="874">
        <v>3655.0449999999901</v>
      </c>
      <c r="R22" s="875">
        <v>5513.5510000000004</v>
      </c>
      <c r="S22" s="876">
        <v>2476.4769999999999</v>
      </c>
      <c r="T22" s="877">
        <v>2380.7105000000001</v>
      </c>
      <c r="U22" s="878">
        <v>2392.8470000000002</v>
      </c>
      <c r="V22" s="879">
        <v>2005.9945</v>
      </c>
      <c r="W22" s="880">
        <v>2575.1260000000002</v>
      </c>
      <c r="X22" s="881">
        <v>2638.56</v>
      </c>
      <c r="Y22" s="882">
        <v>3233.2505000000001</v>
      </c>
      <c r="Z22" s="883">
        <v>5031.5439999999999</v>
      </c>
      <c r="AA22" s="1957">
        <v>3933.4949999999999</v>
      </c>
      <c r="AB22" s="1958">
        <v>7272.9260000000104</v>
      </c>
      <c r="AC22" s="1959">
        <v>7970.6</v>
      </c>
      <c r="AD22" s="1960">
        <v>10699.83</v>
      </c>
      <c r="AE22" s="1961">
        <v>10940.55</v>
      </c>
      <c r="AF22" s="1962">
        <v>14188.19</v>
      </c>
      <c r="AG22" s="1963">
        <v>8205.51</v>
      </c>
      <c r="AH22" s="15">
        <f t="shared" ref="AH22:CL22" si="41">AH76*AH100</f>
        <v>8860.7002669156282</v>
      </c>
      <c r="AI22" s="15">
        <f t="shared" si="41"/>
        <v>8949.3072695847859</v>
      </c>
      <c r="AJ22" s="15">
        <f t="shared" si="41"/>
        <v>8586.8603251666027</v>
      </c>
      <c r="AK22" s="15">
        <f t="shared" si="41"/>
        <v>9129.1883457034382</v>
      </c>
      <c r="AL22" s="96">
        <f t="shared" si="41"/>
        <v>9220.4802291604738</v>
      </c>
      <c r="AM22" s="15">
        <f t="shared" si="41"/>
        <v>5259.8969315739605</v>
      </c>
      <c r="AN22" s="15">
        <f t="shared" si="41"/>
        <v>5934.3231068389641</v>
      </c>
      <c r="AO22" s="15">
        <f t="shared" si="41"/>
        <v>4476.535637746485</v>
      </c>
      <c r="AP22" s="15">
        <f t="shared" si="41"/>
        <v>3415.0206722663793</v>
      </c>
      <c r="AQ22" s="15">
        <f t="shared" si="41"/>
        <v>3327.8853486156295</v>
      </c>
      <c r="AR22" s="15">
        <f t="shared" si="41"/>
        <v>5145.3215474071776</v>
      </c>
      <c r="AS22" s="15">
        <f t="shared" si="41"/>
        <v>3710.0052120759642</v>
      </c>
      <c r="AT22" s="15">
        <f t="shared" si="41"/>
        <v>4171.5777215002954</v>
      </c>
      <c r="AU22" s="15">
        <f t="shared" si="41"/>
        <v>4213.2934987152985</v>
      </c>
      <c r="AV22" s="15">
        <f t="shared" si="41"/>
        <v>4002.6288237795334</v>
      </c>
      <c r="AW22" s="15">
        <f t="shared" si="41"/>
        <v>4255.4264337024506</v>
      </c>
      <c r="AX22" s="96">
        <f t="shared" si="41"/>
        <v>4297.980698039476</v>
      </c>
      <c r="AY22" s="15">
        <f t="shared" si="41"/>
        <v>7333.1450787098802</v>
      </c>
      <c r="AZ22" s="15">
        <f t="shared" si="41"/>
        <v>8273.4039948893915</v>
      </c>
      <c r="BA22" s="15">
        <f t="shared" si="41"/>
        <v>6419.3276870613463</v>
      </c>
      <c r="BB22" s="15">
        <f t="shared" si="41"/>
        <v>4715.7461641761874</v>
      </c>
      <c r="BC22" s="15">
        <f t="shared" si="41"/>
        <v>4595.4224215976183</v>
      </c>
      <c r="BD22" s="15">
        <f t="shared" si="41"/>
        <v>7105.0903286437961</v>
      </c>
      <c r="BE22" s="15">
        <f t="shared" si="41"/>
        <v>5123.0854881795021</v>
      </c>
      <c r="BF22" s="15">
        <f t="shared" si="41"/>
        <v>5760.4634134388607</v>
      </c>
      <c r="BG22" s="15">
        <f t="shared" si="41"/>
        <v>5818.0680475732497</v>
      </c>
      <c r="BH22" s="15">
        <f t="shared" si="41"/>
        <v>5527.164645194588</v>
      </c>
      <c r="BI22" s="15">
        <f t="shared" si="41"/>
        <v>5876.2487280489822</v>
      </c>
      <c r="BJ22" s="96">
        <f t="shared" si="41"/>
        <v>5935.0112153294713</v>
      </c>
      <c r="BK22" s="15">
        <f t="shared" si="41"/>
        <v>9238.0705349255168</v>
      </c>
      <c r="BL22" s="15">
        <f t="shared" si="41"/>
        <v>10422.57978648489</v>
      </c>
      <c r="BM22" s="15">
        <f t="shared" si="41"/>
        <v>8086.8715023848981</v>
      </c>
      <c r="BN22" s="15">
        <f t="shared" si="41"/>
        <v>6059.5669561021314</v>
      </c>
      <c r="BO22" s="15">
        <f t="shared" si="41"/>
        <v>5904.9552044980228</v>
      </c>
      <c r="BP22" s="15">
        <f t="shared" si="41"/>
        <v>9129.7896614187284</v>
      </c>
      <c r="BQ22" s="15">
        <f t="shared" si="41"/>
        <v>6647.5226285471681</v>
      </c>
      <c r="BR22" s="15">
        <f t="shared" si="41"/>
        <v>7474.5602001188372</v>
      </c>
      <c r="BS22" s="15">
        <f t="shared" si="41"/>
        <v>7695.8942642971133</v>
      </c>
      <c r="BT22" s="15">
        <f t="shared" si="41"/>
        <v>7311.0995510822586</v>
      </c>
      <c r="BU22" s="15">
        <f t="shared" si="41"/>
        <v>7772.8532069400844</v>
      </c>
      <c r="BV22" s="96">
        <f t="shared" si="41"/>
        <v>7850.5817390094844</v>
      </c>
      <c r="BW22" s="15">
        <f t="shared" si="41"/>
        <v>11759.694268138788</v>
      </c>
      <c r="BX22" s="15">
        <f t="shared" si="41"/>
        <v>13267.52716500381</v>
      </c>
      <c r="BY22" s="15">
        <f t="shared" si="41"/>
        <v>10294.263947675883</v>
      </c>
      <c r="BZ22" s="15">
        <f t="shared" si="41"/>
        <v>7713.586352439771</v>
      </c>
      <c r="CA22" s="15">
        <f t="shared" si="41"/>
        <v>7892.6103659736937</v>
      </c>
      <c r="CB22" s="15">
        <f t="shared" si="41"/>
        <v>12202.949899769566</v>
      </c>
      <c r="CC22" s="15">
        <f t="shared" si="41"/>
        <v>8885.1319254971768</v>
      </c>
      <c r="CD22" s="15">
        <f t="shared" si="41"/>
        <v>9990.5569599604441</v>
      </c>
      <c r="CE22" s="15">
        <f t="shared" si="41"/>
        <v>10286.393840813638</v>
      </c>
      <c r="CF22" s="15">
        <f t="shared" si="41"/>
        <v>9772.0741487729592</v>
      </c>
      <c r="CG22" s="15">
        <f t="shared" si="41"/>
        <v>10389.257779221773</v>
      </c>
      <c r="CH22" s="96">
        <f t="shared" si="41"/>
        <v>10493.150357013992</v>
      </c>
      <c r="CI22" s="15">
        <f t="shared" si="41"/>
        <v>15042.378335753645</v>
      </c>
      <c r="CJ22" s="15">
        <f t="shared" si="41"/>
        <v>16971.118350975903</v>
      </c>
      <c r="CK22" s="15">
        <f t="shared" si="41"/>
        <v>13167.877451422699</v>
      </c>
      <c r="CL22" s="15">
        <f t="shared" si="41"/>
        <v>9866.8112957046469</v>
      </c>
      <c r="CM22" s="15">
        <f t="shared" ref="CM22:CT22" si="42">CM76*CM100</f>
        <v>10095.809336075348</v>
      </c>
      <c r="CN22" s="15">
        <f t="shared" si="42"/>
        <v>15609.367473261122</v>
      </c>
      <c r="CO22" s="15">
        <f t="shared" si="42"/>
        <v>11365.390369758756</v>
      </c>
      <c r="CP22" s="15">
        <f t="shared" si="42"/>
        <v>12779.391551342342</v>
      </c>
      <c r="CQ22" s="15">
        <f t="shared" si="42"/>
        <v>13157.810427377235</v>
      </c>
      <c r="CR22" s="15">
        <f t="shared" si="42"/>
        <v>12499.919906008374</v>
      </c>
      <c r="CS22" s="15">
        <f t="shared" si="42"/>
        <v>13555.176302284024</v>
      </c>
      <c r="CT22" s="96">
        <f t="shared" si="42"/>
        <v>13690.728065306866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8">
        <v>5752.777</v>
      </c>
      <c r="O23" s="884">
        <v>311.50099999999998</v>
      </c>
      <c r="P23" s="885">
        <v>496.25200000000001</v>
      </c>
      <c r="Q23" s="886">
        <v>4677.4350000000004</v>
      </c>
      <c r="R23" s="887">
        <v>2248.5709999999999</v>
      </c>
      <c r="S23" s="888">
        <v>1671.1790000000001</v>
      </c>
      <c r="T23" s="889">
        <v>2916.4090000000001</v>
      </c>
      <c r="U23" s="890">
        <v>1820.7860000000001</v>
      </c>
      <c r="V23" s="891">
        <v>2307.6289999999999</v>
      </c>
      <c r="W23" s="892">
        <v>4125.7569999999996</v>
      </c>
      <c r="X23" s="893">
        <v>1977.643</v>
      </c>
      <c r="Y23" s="894">
        <v>3613.904</v>
      </c>
      <c r="Z23" s="895">
        <v>5409.3785000000098</v>
      </c>
      <c r="AA23" s="1964">
        <v>1264.491</v>
      </c>
      <c r="AB23" s="1965">
        <v>2129.3139999999999</v>
      </c>
      <c r="AC23" s="1966">
        <v>4333.7</v>
      </c>
      <c r="AD23" s="1967">
        <v>3917.58</v>
      </c>
      <c r="AE23" s="1968">
        <v>3298.59</v>
      </c>
      <c r="AF23" s="1969">
        <v>5003.32</v>
      </c>
      <c r="AG23" s="1970">
        <v>3396.44</v>
      </c>
      <c r="AH23" s="15">
        <f t="shared" ref="AH23:CL23" si="43">AH77*AH101</f>
        <v>4047.9886469716698</v>
      </c>
      <c r="AI23" s="15">
        <f t="shared" si="43"/>
        <v>4722.6998672949339</v>
      </c>
      <c r="AJ23" s="15">
        <f t="shared" si="43"/>
        <v>4204.847326013768</v>
      </c>
      <c r="AK23" s="15">
        <f t="shared" si="43"/>
        <v>4921.6800541138837</v>
      </c>
      <c r="AL23" s="96">
        <f t="shared" si="43"/>
        <v>5629.0523893790141</v>
      </c>
      <c r="AM23" s="15">
        <f t="shared" si="43"/>
        <v>1497.1436451138936</v>
      </c>
      <c r="AN23" s="15">
        <f t="shared" si="43"/>
        <v>1809.5056136581306</v>
      </c>
      <c r="AO23" s="15">
        <f t="shared" si="43"/>
        <v>5726.069280752723</v>
      </c>
      <c r="AP23" s="15">
        <f t="shared" si="43"/>
        <v>5614.1685177932832</v>
      </c>
      <c r="AQ23" s="15">
        <f t="shared" si="43"/>
        <v>4756.3708733390549</v>
      </c>
      <c r="AR23" s="15">
        <f t="shared" si="43"/>
        <v>6314.8212319857203</v>
      </c>
      <c r="AS23" s="15">
        <f t="shared" si="43"/>
        <v>5061.891809490181</v>
      </c>
      <c r="AT23" s="15">
        <f t="shared" si="43"/>
        <v>6776.4051177951733</v>
      </c>
      <c r="AU23" s="15">
        <f t="shared" si="43"/>
        <v>7861.404751727433</v>
      </c>
      <c r="AV23" s="15">
        <f t="shared" si="43"/>
        <v>6571.6247367022288</v>
      </c>
      <c r="AW23" s="15">
        <f t="shared" si="43"/>
        <v>7366.1547581899758</v>
      </c>
      <c r="AX23" s="96">
        <f t="shared" si="43"/>
        <v>7842.5979532131751</v>
      </c>
      <c r="AY23" s="15">
        <f t="shared" si="43"/>
        <v>1822.805689851969</v>
      </c>
      <c r="AZ23" s="15">
        <f t="shared" si="43"/>
        <v>2198.01382024746</v>
      </c>
      <c r="BA23" s="15">
        <f t="shared" si="43"/>
        <v>8477.7369309127826</v>
      </c>
      <c r="BB23" s="15">
        <f t="shared" si="43"/>
        <v>7383.9011378786954</v>
      </c>
      <c r="BC23" s="15">
        <f t="shared" si="43"/>
        <v>6188.5092918306073</v>
      </c>
      <c r="BD23" s="15">
        <f t="shared" si="43"/>
        <v>7841.2997654635747</v>
      </c>
      <c r="BE23" s="15">
        <f t="shared" si="43"/>
        <v>6506.2567927385089</v>
      </c>
      <c r="BF23" s="15">
        <f t="shared" si="43"/>
        <v>8642.6984458447114</v>
      </c>
      <c r="BG23" s="15">
        <f t="shared" si="43"/>
        <v>9608.549954996146</v>
      </c>
      <c r="BH23" s="15">
        <f t="shared" si="43"/>
        <v>8371.5320469705966</v>
      </c>
      <c r="BI23" s="15">
        <f t="shared" si="43"/>
        <v>9341.4170558577534</v>
      </c>
      <c r="BJ23" s="96">
        <f t="shared" si="43"/>
        <v>10406.920904071847</v>
      </c>
      <c r="BK23" s="15">
        <f t="shared" si="43"/>
        <v>2421.4753260979373</v>
      </c>
      <c r="BL23" s="15">
        <f t="shared" si="43"/>
        <v>2924.0883135930299</v>
      </c>
      <c r="BM23" s="15">
        <f t="shared" si="43"/>
        <v>10857.761001466935</v>
      </c>
      <c r="BN23" s="15">
        <f t="shared" si="43"/>
        <v>9556.1646584817045</v>
      </c>
      <c r="BO23" s="15">
        <f t="shared" si="43"/>
        <v>7965.5947785986582</v>
      </c>
      <c r="BP23" s="15">
        <f t="shared" si="43"/>
        <v>9543.8311304134313</v>
      </c>
      <c r="BQ23" s="15">
        <f t="shared" si="43"/>
        <v>8213.4624440365678</v>
      </c>
      <c r="BR23" s="15">
        <f t="shared" si="43"/>
        <v>10843.418055113541</v>
      </c>
      <c r="BS23" s="15">
        <f t="shared" si="43"/>
        <v>11612.922963326604</v>
      </c>
      <c r="BT23" s="15">
        <f t="shared" si="43"/>
        <v>10372.418221220507</v>
      </c>
      <c r="BU23" s="15">
        <f t="shared" si="43"/>
        <v>11506.467014190022</v>
      </c>
      <c r="BV23" s="96">
        <f t="shared" si="43"/>
        <v>12127.296976104666</v>
      </c>
      <c r="BW23" s="15">
        <f t="shared" si="43"/>
        <v>3143.6171909341028</v>
      </c>
      <c r="BX23" s="15">
        <f t="shared" si="43"/>
        <v>3796.2524521875234</v>
      </c>
      <c r="BY23" s="15">
        <f t="shared" si="43"/>
        <v>14126.320062502664</v>
      </c>
      <c r="BZ23" s="15">
        <f t="shared" si="43"/>
        <v>12642.054990394707</v>
      </c>
      <c r="CA23" s="15">
        <f t="shared" si="43"/>
        <v>10526.859334293697</v>
      </c>
      <c r="CB23" s="15">
        <f t="shared" si="43"/>
        <v>12602.473903185886</v>
      </c>
      <c r="CC23" s="15">
        <f t="shared" si="43"/>
        <v>11004.954748163023</v>
      </c>
      <c r="CD23" s="15">
        <f t="shared" si="43"/>
        <v>14506.204006900094</v>
      </c>
      <c r="CE23" s="15">
        <f t="shared" si="43"/>
        <v>15513.666967218507</v>
      </c>
      <c r="CF23" s="15">
        <f t="shared" si="43"/>
        <v>14071.973051768604</v>
      </c>
      <c r="CG23" s="15">
        <f t="shared" si="43"/>
        <v>15577.943173896274</v>
      </c>
      <c r="CH23" s="96">
        <f t="shared" si="43"/>
        <v>16386.876384498995</v>
      </c>
      <c r="CI23" s="15">
        <f t="shared" si="43"/>
        <v>4100.1586843011264</v>
      </c>
      <c r="CJ23" s="15">
        <f t="shared" si="43"/>
        <v>4945.1768691690049</v>
      </c>
      <c r="CK23" s="15">
        <f t="shared" si="43"/>
        <v>18432.844539964834</v>
      </c>
      <c r="CL23" s="15">
        <f t="shared" si="43"/>
        <v>16475.186745847866</v>
      </c>
      <c r="CM23" s="15">
        <f t="shared" ref="CM23:CT23" si="44">CM77*CM101</f>
        <v>13707.753614839799</v>
      </c>
      <c r="CN23" s="15">
        <f t="shared" si="44"/>
        <v>16400.478599858918</v>
      </c>
      <c r="CO23" s="15">
        <f t="shared" si="44"/>
        <v>14314.679679033861</v>
      </c>
      <c r="CP23" s="15">
        <f t="shared" si="44"/>
        <v>18859.754373882693</v>
      </c>
      <c r="CQ23" s="15">
        <f t="shared" si="44"/>
        <v>20160.92690208623</v>
      </c>
      <c r="CR23" s="15">
        <f t="shared" si="44"/>
        <v>18281.270216880654</v>
      </c>
      <c r="CS23" s="15">
        <f t="shared" si="44"/>
        <v>20635.783890389601</v>
      </c>
      <c r="CT23" s="96">
        <f t="shared" si="44"/>
        <v>21702.4775320607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8">
        <v>3679.2369999999901</v>
      </c>
      <c r="O24" s="896">
        <v>966.26899999999898</v>
      </c>
      <c r="P24" s="897">
        <v>305.28300000000002</v>
      </c>
      <c r="Q24" s="898">
        <v>1082.136</v>
      </c>
      <c r="R24" s="899">
        <v>2454.2429999999999</v>
      </c>
      <c r="S24" s="900">
        <v>1950.7380000000001</v>
      </c>
      <c r="T24" s="901">
        <v>2197.4209999999998</v>
      </c>
      <c r="U24" s="902">
        <v>1908.9690000000001</v>
      </c>
      <c r="V24" s="903">
        <v>1201.21</v>
      </c>
      <c r="W24" s="904">
        <v>2397.6840000000002</v>
      </c>
      <c r="X24" s="905">
        <v>4009.319</v>
      </c>
      <c r="Y24" s="906">
        <v>4548.3230000000103</v>
      </c>
      <c r="Z24" s="907">
        <v>3257.09599999999</v>
      </c>
      <c r="AA24" s="1971">
        <v>1266.1579999999999</v>
      </c>
      <c r="AB24" s="1972">
        <v>1064.2650000000001</v>
      </c>
      <c r="AC24" s="1973">
        <v>3299.38</v>
      </c>
      <c r="AD24" s="1974">
        <v>1586.81</v>
      </c>
      <c r="AE24" s="1975">
        <v>3248.4</v>
      </c>
      <c r="AF24" s="1976">
        <v>2156.14</v>
      </c>
      <c r="AG24" s="1977">
        <v>2176.9699999999998</v>
      </c>
      <c r="AH24" s="15">
        <f t="shared" ref="AH24:CL24" si="45">AH78*AH102</f>
        <v>2033.7192374843146</v>
      </c>
      <c r="AI24" s="15">
        <f t="shared" si="45"/>
        <v>2138.9088060389063</v>
      </c>
      <c r="AJ24" s="15">
        <f t="shared" si="45"/>
        <v>2370.6472410423421</v>
      </c>
      <c r="AK24" s="15">
        <f t="shared" si="45"/>
        <v>2338.7274281560249</v>
      </c>
      <c r="AL24" s="96">
        <f t="shared" si="45"/>
        <v>2600.5569003079022</v>
      </c>
      <c r="AM24" s="15">
        <f t="shared" si="45"/>
        <v>1854.3367089142414</v>
      </c>
      <c r="AN24" s="15">
        <f t="shared" si="45"/>
        <v>861.28926698830162</v>
      </c>
      <c r="AO24" s="15">
        <f t="shared" si="45"/>
        <v>1920.4634602759863</v>
      </c>
      <c r="AP24" s="15">
        <f t="shared" si="45"/>
        <v>3459.8586106778544</v>
      </c>
      <c r="AQ24" s="15">
        <f t="shared" si="45"/>
        <v>5365.2379936206544</v>
      </c>
      <c r="AR24" s="15">
        <f t="shared" si="45"/>
        <v>4662.4533166922256</v>
      </c>
      <c r="AS24" s="15">
        <f t="shared" si="45"/>
        <v>6207.5041544926544</v>
      </c>
      <c r="AT24" s="15">
        <f t="shared" si="45"/>
        <v>5519.1476009959915</v>
      </c>
      <c r="AU24" s="15">
        <f t="shared" si="45"/>
        <v>5875.5207898176086</v>
      </c>
      <c r="AV24" s="15">
        <f t="shared" si="45"/>
        <v>6411.3486414205418</v>
      </c>
      <c r="AW24" s="15">
        <f t="shared" si="45"/>
        <v>5997.8576735911502</v>
      </c>
      <c r="AX24" s="96">
        <f t="shared" si="45"/>
        <v>6386.8665864004661</v>
      </c>
      <c r="AY24" s="15">
        <f t="shared" si="45"/>
        <v>3490.7110937317102</v>
      </c>
      <c r="AZ24" s="15">
        <f t="shared" si="45"/>
        <v>1048.6388407675297</v>
      </c>
      <c r="BA24" s="15">
        <f t="shared" si="45"/>
        <v>2399.4460463800469</v>
      </c>
      <c r="BB24" s="15">
        <f t="shared" si="45"/>
        <v>4932.7746209967518</v>
      </c>
      <c r="BC24" s="15">
        <f t="shared" si="45"/>
        <v>7056.5012077081856</v>
      </c>
      <c r="BD24" s="15">
        <f t="shared" si="45"/>
        <v>6066.3132546727829</v>
      </c>
      <c r="BE24" s="15">
        <f t="shared" si="45"/>
        <v>7708.0409852602288</v>
      </c>
      <c r="BF24" s="15">
        <f t="shared" si="45"/>
        <v>7093.9863830719169</v>
      </c>
      <c r="BG24" s="15">
        <f t="shared" si="45"/>
        <v>7493.7010872229612</v>
      </c>
      <c r="BH24" s="15">
        <f t="shared" si="45"/>
        <v>7836.2284662228349</v>
      </c>
      <c r="BI24" s="15">
        <f t="shared" si="45"/>
        <v>7640.6154854231436</v>
      </c>
      <c r="BJ24" s="96">
        <f t="shared" si="45"/>
        <v>8099.5290517558533</v>
      </c>
      <c r="BK24" s="15">
        <f t="shared" si="45"/>
        <v>4410.6983874838425</v>
      </c>
      <c r="BL24" s="15">
        <f t="shared" si="45"/>
        <v>1393.0464958734749</v>
      </c>
      <c r="BM24" s="15">
        <f t="shared" si="45"/>
        <v>3192.0600674507987</v>
      </c>
      <c r="BN24" s="15">
        <f t="shared" si="45"/>
        <v>6443.944429068305</v>
      </c>
      <c r="BO24" s="15">
        <f t="shared" si="45"/>
        <v>9132.447224639729</v>
      </c>
      <c r="BP24" s="15">
        <f t="shared" si="45"/>
        <v>7808.3090624998367</v>
      </c>
      <c r="BQ24" s="15">
        <f t="shared" si="45"/>
        <v>9473.6155721057858</v>
      </c>
      <c r="BR24" s="15">
        <f t="shared" si="45"/>
        <v>8955.4090150418961</v>
      </c>
      <c r="BS24" s="15">
        <f t="shared" si="45"/>
        <v>9584.407750902421</v>
      </c>
      <c r="BT24" s="15">
        <f t="shared" si="45"/>
        <v>9470.8897729105156</v>
      </c>
      <c r="BU24" s="15">
        <f t="shared" si="45"/>
        <v>9466.8047422719173</v>
      </c>
      <c r="BV24" s="96">
        <f t="shared" si="45"/>
        <v>9976.7479930746904</v>
      </c>
      <c r="BW24" s="15">
        <f t="shared" si="45"/>
        <v>5287.6551630443464</v>
      </c>
      <c r="BX24" s="15">
        <f t="shared" si="45"/>
        <v>1808.4862831351629</v>
      </c>
      <c r="BY24" s="15">
        <f t="shared" si="45"/>
        <v>4144.1518035752824</v>
      </c>
      <c r="BZ24" s="15">
        <f t="shared" si="45"/>
        <v>8383.7930727800485</v>
      </c>
      <c r="CA24" s="15">
        <f t="shared" si="45"/>
        <v>12081.510118005468</v>
      </c>
      <c r="CB24" s="15">
        <f t="shared" si="45"/>
        <v>10318.999826662895</v>
      </c>
      <c r="CC24" s="15">
        <f t="shared" si="45"/>
        <v>12509.755399570515</v>
      </c>
      <c r="CD24" s="15">
        <f t="shared" si="45"/>
        <v>11999.065148630812</v>
      </c>
      <c r="CE24" s="15">
        <f t="shared" si="45"/>
        <v>12821.914032387565</v>
      </c>
      <c r="CF24" s="15">
        <f t="shared" si="45"/>
        <v>12652.131619590182</v>
      </c>
      <c r="CG24" s="15">
        <f t="shared" si="45"/>
        <v>12843.352280865733</v>
      </c>
      <c r="CH24" s="96">
        <f t="shared" si="45"/>
        <v>13506.944669005468</v>
      </c>
      <c r="CI24" s="15">
        <f t="shared" si="45"/>
        <v>6933.6943400877153</v>
      </c>
      <c r="CJ24" s="15">
        <f t="shared" si="45"/>
        <v>2358.7734411875917</v>
      </c>
      <c r="CK24" s="15">
        <f t="shared" si="45"/>
        <v>5398.3669156555816</v>
      </c>
      <c r="CL24" s="15">
        <f t="shared" si="45"/>
        <v>10939.661120662046</v>
      </c>
      <c r="CM24" s="15">
        <f t="shared" ref="CM24:CT24" si="46">CM78*CM102</f>
        <v>15744.681977512577</v>
      </c>
      <c r="CN24" s="15">
        <f t="shared" si="46"/>
        <v>13437.085334147312</v>
      </c>
      <c r="CO24" s="15">
        <f t="shared" si="46"/>
        <v>16279.817541876446</v>
      </c>
      <c r="CP24" s="15">
        <f t="shared" si="46"/>
        <v>15607.767408510239</v>
      </c>
      <c r="CQ24" s="15">
        <f t="shared" si="46"/>
        <v>16669.981281032913</v>
      </c>
      <c r="CR24" s="15">
        <f t="shared" si="46"/>
        <v>16442.192634219296</v>
      </c>
      <c r="CS24" s="15">
        <f t="shared" si="46"/>
        <v>17018.839399904846</v>
      </c>
      <c r="CT24" s="96">
        <f t="shared" si="46"/>
        <v>17892.374371740185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8">
        <v>3539.5574999999999</v>
      </c>
      <c r="O25" s="908">
        <v>1059.297</v>
      </c>
      <c r="P25" s="909">
        <v>1546.6210000000001</v>
      </c>
      <c r="Q25" s="910">
        <v>2341.8530000000001</v>
      </c>
      <c r="R25" s="911">
        <v>868.44099999999901</v>
      </c>
      <c r="S25" s="912">
        <v>2736.2179999999998</v>
      </c>
      <c r="T25" s="913">
        <v>3474.8090000000002</v>
      </c>
      <c r="U25" s="914">
        <v>2775.6619999999998</v>
      </c>
      <c r="V25" s="915">
        <v>2269.0259999999998</v>
      </c>
      <c r="W25" s="916">
        <v>2025.2249999999999</v>
      </c>
      <c r="X25" s="917">
        <v>1506.9870000000001</v>
      </c>
      <c r="Y25" s="918">
        <v>7030.70550000002</v>
      </c>
      <c r="Z25" s="919">
        <v>15126.209000000101</v>
      </c>
      <c r="AA25" s="1978">
        <v>3012.2404999999999</v>
      </c>
      <c r="AB25" s="1979">
        <v>4534.0839999999998</v>
      </c>
      <c r="AC25" s="1980">
        <v>2333.62</v>
      </c>
      <c r="AD25" s="1981">
        <v>1563.44</v>
      </c>
      <c r="AE25" s="1982">
        <v>1865.16</v>
      </c>
      <c r="AF25" s="1983">
        <v>3365.75</v>
      </c>
      <c r="AG25" s="1984">
        <v>2950.92</v>
      </c>
      <c r="AH25" s="15">
        <f t="shared" ref="AH25:CL25" si="47">AH79*AH103</f>
        <v>2125.8480931454433</v>
      </c>
      <c r="AI25" s="15">
        <f t="shared" si="47"/>
        <v>1791.9062272542997</v>
      </c>
      <c r="AJ25" s="15">
        <f t="shared" si="47"/>
        <v>1790.359131932413</v>
      </c>
      <c r="AK25" s="15">
        <f t="shared" si="47"/>
        <v>2198.7082766499288</v>
      </c>
      <c r="AL25" s="96">
        <f t="shared" si="47"/>
        <v>2060.6483752138547</v>
      </c>
      <c r="AM25" s="15">
        <f t="shared" si="47"/>
        <v>2128.2147047004419</v>
      </c>
      <c r="AN25" s="15">
        <f t="shared" si="47"/>
        <v>2681.9420641361953</v>
      </c>
      <c r="AO25" s="15">
        <f t="shared" si="47"/>
        <v>1417.6005239338695</v>
      </c>
      <c r="AP25" s="15">
        <f t="shared" si="47"/>
        <v>1277.4237045434224</v>
      </c>
      <c r="AQ25" s="15">
        <f t="shared" si="47"/>
        <v>3719.667784903002</v>
      </c>
      <c r="AR25" s="15">
        <f t="shared" si="47"/>
        <v>5067.2725940948121</v>
      </c>
      <c r="AS25" s="15">
        <f t="shared" si="47"/>
        <v>5044.6608318775088</v>
      </c>
      <c r="AT25" s="15">
        <f t="shared" si="47"/>
        <v>6279.2569510905005</v>
      </c>
      <c r="AU25" s="15">
        <f t="shared" si="47"/>
        <v>5589.8287754727844</v>
      </c>
      <c r="AV25" s="15">
        <f t="shared" si="47"/>
        <v>5597.255027313292</v>
      </c>
      <c r="AW25" s="15">
        <f t="shared" si="47"/>
        <v>6835.2166553540483</v>
      </c>
      <c r="AX25" s="96">
        <f t="shared" si="47"/>
        <v>6074.6694668900936</v>
      </c>
      <c r="AY25" s="15">
        <f t="shared" si="47"/>
        <v>4303.7154566932413</v>
      </c>
      <c r="AZ25" s="15">
        <f t="shared" si="47"/>
        <v>5048.643469668219</v>
      </c>
      <c r="BA25" s="15">
        <f t="shared" si="47"/>
        <v>1775.2733182148463</v>
      </c>
      <c r="BB25" s="15">
        <f t="shared" si="47"/>
        <v>1536.9137468020942</v>
      </c>
      <c r="BC25" s="15">
        <f t="shared" si="47"/>
        <v>5303.1886306804736</v>
      </c>
      <c r="BD25" s="15">
        <f t="shared" si="47"/>
        <v>6664.6093281476933</v>
      </c>
      <c r="BE25" s="15">
        <f t="shared" si="47"/>
        <v>6563.6030628308954</v>
      </c>
      <c r="BF25" s="15">
        <f t="shared" si="47"/>
        <v>7797.1385489860568</v>
      </c>
      <c r="BG25" s="15">
        <f t="shared" si="47"/>
        <v>7184.8357905397334</v>
      </c>
      <c r="BH25" s="15">
        <f t="shared" si="47"/>
        <v>7138.7980034607044</v>
      </c>
      <c r="BI25" s="15">
        <f t="shared" si="47"/>
        <v>8354.2983423871665</v>
      </c>
      <c r="BJ25" s="96">
        <f t="shared" si="47"/>
        <v>7738.4653193608738</v>
      </c>
      <c r="BK25" s="15">
        <f t="shared" si="47"/>
        <v>5196.927109107156</v>
      </c>
      <c r="BL25" s="15">
        <f t="shared" si="47"/>
        <v>6379.2284760068796</v>
      </c>
      <c r="BM25" s="15">
        <f t="shared" si="47"/>
        <v>2358.3317525667644</v>
      </c>
      <c r="BN25" s="15">
        <f t="shared" si="47"/>
        <v>2085.4977863737427</v>
      </c>
      <c r="BO25" s="15">
        <f t="shared" si="47"/>
        <v>6927.835844660277</v>
      </c>
      <c r="BP25" s="15">
        <f t="shared" si="47"/>
        <v>8625.2650103234319</v>
      </c>
      <c r="BQ25" s="15">
        <f t="shared" si="47"/>
        <v>8531.2275137988418</v>
      </c>
      <c r="BR25" s="15">
        <f t="shared" si="47"/>
        <v>9583.1214853156125</v>
      </c>
      <c r="BS25" s="15">
        <f t="shared" si="47"/>
        <v>9246.2151870312409</v>
      </c>
      <c r="BT25" s="15">
        <f t="shared" si="47"/>
        <v>9130.4884088793042</v>
      </c>
      <c r="BU25" s="15">
        <f t="shared" si="47"/>
        <v>10097.030615149486</v>
      </c>
      <c r="BV25" s="96">
        <f t="shared" si="47"/>
        <v>9588.0417386525733</v>
      </c>
      <c r="BW25" s="15">
        <f t="shared" si="47"/>
        <v>6585.5168484889691</v>
      </c>
      <c r="BX25" s="15">
        <f t="shared" si="47"/>
        <v>7647.5780985423062</v>
      </c>
      <c r="BY25" s="15">
        <f t="shared" si="47"/>
        <v>3061.6426933580815</v>
      </c>
      <c r="BZ25" s="15">
        <f t="shared" si="47"/>
        <v>2707.5365845652973</v>
      </c>
      <c r="CA25" s="15">
        <f t="shared" si="47"/>
        <v>9013.3524277176075</v>
      </c>
      <c r="CB25" s="15">
        <f t="shared" si="47"/>
        <v>11410.547899094152</v>
      </c>
      <c r="CC25" s="15">
        <f t="shared" si="47"/>
        <v>11274.366131189989</v>
      </c>
      <c r="CD25" s="15">
        <f t="shared" si="47"/>
        <v>12654.356178294851</v>
      </c>
      <c r="CE25" s="15">
        <f t="shared" si="47"/>
        <v>12388.707006134264</v>
      </c>
      <c r="CF25" s="15">
        <f t="shared" si="47"/>
        <v>12214.665787913586</v>
      </c>
      <c r="CG25" s="15">
        <f t="shared" si="47"/>
        <v>13488.59118551901</v>
      </c>
      <c r="CH25" s="96">
        <f t="shared" si="47"/>
        <v>13007.831162218165</v>
      </c>
      <c r="CI25" s="15">
        <f t="shared" si="47"/>
        <v>8652.2166748717846</v>
      </c>
      <c r="CJ25" s="15">
        <f t="shared" si="47"/>
        <v>10028.257770635724</v>
      </c>
      <c r="CK25" s="15">
        <f t="shared" si="47"/>
        <v>3993.240943458874</v>
      </c>
      <c r="CL25" s="15">
        <f t="shared" si="47"/>
        <v>3526.9644100475552</v>
      </c>
      <c r="CM25" s="15">
        <f t="shared" ref="CM25:CT25" si="48">CM79*CM103</f>
        <v>11761.146806028053</v>
      </c>
      <c r="CN25" s="15">
        <f t="shared" si="48"/>
        <v>14870.280793182088</v>
      </c>
      <c r="CO25" s="15">
        <f t="shared" si="48"/>
        <v>14681.134057370427</v>
      </c>
      <c r="CP25" s="15">
        <f t="shared" si="48"/>
        <v>16467.996624428797</v>
      </c>
      <c r="CQ25" s="15">
        <f t="shared" si="48"/>
        <v>16114.593516144778</v>
      </c>
      <c r="CR25" s="15">
        <f t="shared" si="48"/>
        <v>15880.487852614069</v>
      </c>
      <c r="CS25" s="15">
        <f t="shared" si="48"/>
        <v>17879.805690528716</v>
      </c>
      <c r="CT25" s="96">
        <f t="shared" si="48"/>
        <v>17236.791816470064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8">
        <v>5013.0079999999998</v>
      </c>
      <c r="O26" s="920">
        <v>654.11800000000005</v>
      </c>
      <c r="P26" s="921">
        <v>547.61599999999999</v>
      </c>
      <c r="Q26" s="922">
        <v>2369.259</v>
      </c>
      <c r="R26" s="923">
        <v>4357.9949999999999</v>
      </c>
      <c r="S26" s="924">
        <v>1572.2270000000001</v>
      </c>
      <c r="T26" s="925">
        <v>1493.748</v>
      </c>
      <c r="U26" s="926">
        <v>1535.3109999999999</v>
      </c>
      <c r="V26" s="927">
        <v>2539.491</v>
      </c>
      <c r="W26" s="928">
        <v>3856.748</v>
      </c>
      <c r="X26" s="929">
        <v>3897.5075000000002</v>
      </c>
      <c r="Y26" s="930">
        <v>1992.4794999999999</v>
      </c>
      <c r="Z26" s="931">
        <v>2646.6444999999999</v>
      </c>
      <c r="AA26" s="1985">
        <v>1240.9359999999999</v>
      </c>
      <c r="AB26" s="1986">
        <v>3796.6129999999998</v>
      </c>
      <c r="AC26" s="1987">
        <v>5473.45</v>
      </c>
      <c r="AD26" s="1988">
        <v>1200.6199999999999</v>
      </c>
      <c r="AE26" s="1989">
        <v>1020.13</v>
      </c>
      <c r="AF26" s="1990">
        <v>1004.7</v>
      </c>
      <c r="AG26" s="1991">
        <v>1023.41</v>
      </c>
      <c r="AH26" s="15">
        <f t="shared" ref="AH26:CL26" si="49">AH80*AH104</f>
        <v>3043.8198449425254</v>
      </c>
      <c r="AI26" s="15">
        <f t="shared" si="49"/>
        <v>2977.2400380778063</v>
      </c>
      <c r="AJ26" s="15">
        <f t="shared" si="49"/>
        <v>3028.2942474680417</v>
      </c>
      <c r="AK26" s="15">
        <f t="shared" si="49"/>
        <v>3371.0997897139059</v>
      </c>
      <c r="AL26" s="96">
        <f t="shared" si="49"/>
        <v>3420.3125651595105</v>
      </c>
      <c r="AM26" s="15">
        <f t="shared" si="49"/>
        <v>1738.5717508168727</v>
      </c>
      <c r="AN26" s="15">
        <f t="shared" si="49"/>
        <v>4972.4864249523716</v>
      </c>
      <c r="AO26" s="15">
        <f t="shared" si="49"/>
        <v>5825.6154880469794</v>
      </c>
      <c r="AP26" s="15">
        <f t="shared" si="49"/>
        <v>3975.256150239853</v>
      </c>
      <c r="AQ26" s="15">
        <f t="shared" si="49"/>
        <v>2706.8799717829215</v>
      </c>
      <c r="AR26" s="15">
        <f t="shared" si="49"/>
        <v>3937.5866599455171</v>
      </c>
      <c r="AS26" s="15">
        <f t="shared" si="49"/>
        <v>4891.987194718261</v>
      </c>
      <c r="AT26" s="15">
        <f t="shared" si="49"/>
        <v>9133.8159074323994</v>
      </c>
      <c r="AU26" s="15">
        <f t="shared" si="49"/>
        <v>10021.112042481802</v>
      </c>
      <c r="AV26" s="15">
        <f t="shared" si="49"/>
        <v>9644.5506157276341</v>
      </c>
      <c r="AW26" s="15">
        <f t="shared" si="49"/>
        <v>10433.854265317092</v>
      </c>
      <c r="AX26" s="96">
        <f t="shared" si="49"/>
        <v>10928.671284063217</v>
      </c>
      <c r="AY26" s="15">
        <f t="shared" si="49"/>
        <v>3801.5434450799635</v>
      </c>
      <c r="AZ26" s="15">
        <f t="shared" si="49"/>
        <v>10490.594363115186</v>
      </c>
      <c r="BA26" s="15">
        <f t="shared" si="49"/>
        <v>11900.326489452917</v>
      </c>
      <c r="BB26" s="15">
        <f t="shared" si="49"/>
        <v>7033.2236258031326</v>
      </c>
      <c r="BC26" s="15">
        <f t="shared" si="49"/>
        <v>4118.3919842563755</v>
      </c>
      <c r="BD26" s="15">
        <f t="shared" si="49"/>
        <v>5299.4329900934554</v>
      </c>
      <c r="BE26" s="15">
        <f t="shared" si="49"/>
        <v>6584.9301128657189</v>
      </c>
      <c r="BF26" s="15">
        <f t="shared" si="49"/>
        <v>12238.465803858129</v>
      </c>
      <c r="BG26" s="15">
        <f t="shared" si="49"/>
        <v>12824.881101961832</v>
      </c>
      <c r="BH26" s="15">
        <f t="shared" si="49"/>
        <v>12284.813811464552</v>
      </c>
      <c r="BI26" s="15">
        <f t="shared" si="49"/>
        <v>13232.491596624077</v>
      </c>
      <c r="BJ26" s="96">
        <f t="shared" si="49"/>
        <v>13722.767571104963</v>
      </c>
      <c r="BK26" s="15">
        <f t="shared" si="49"/>
        <v>4544.8531383108411</v>
      </c>
      <c r="BL26" s="15">
        <f t="shared" si="49"/>
        <v>12545.360006423613</v>
      </c>
      <c r="BM26" s="15">
        <f t="shared" si="49"/>
        <v>14653.773339328296</v>
      </c>
      <c r="BN26" s="15">
        <f t="shared" si="49"/>
        <v>8979.3129480001207</v>
      </c>
      <c r="BO26" s="15">
        <f t="shared" si="49"/>
        <v>5421.7964286742144</v>
      </c>
      <c r="BP26" s="15">
        <f t="shared" si="49"/>
        <v>7007.9941310991744</v>
      </c>
      <c r="BQ26" s="15">
        <f t="shared" si="49"/>
        <v>8685.9581021867507</v>
      </c>
      <c r="BR26" s="15">
        <f t="shared" si="49"/>
        <v>16004.527062485909</v>
      </c>
      <c r="BS26" s="15">
        <f t="shared" si="49"/>
        <v>16640.487362757871</v>
      </c>
      <c r="BT26" s="15">
        <f t="shared" si="49"/>
        <v>15790.906757958388</v>
      </c>
      <c r="BU26" s="15">
        <f t="shared" si="49"/>
        <v>16854.287698154956</v>
      </c>
      <c r="BV26" s="96">
        <f t="shared" si="49"/>
        <v>17185.406859727518</v>
      </c>
      <c r="BW26" s="15">
        <f t="shared" si="49"/>
        <v>5794.27607883163</v>
      </c>
      <c r="BX26" s="15">
        <f t="shared" si="49"/>
        <v>15838.073483109642</v>
      </c>
      <c r="BY26" s="15">
        <f t="shared" si="49"/>
        <v>18187.734595431557</v>
      </c>
      <c r="BZ26" s="15">
        <f t="shared" si="49"/>
        <v>11130.451663739694</v>
      </c>
      <c r="CA26" s="15">
        <f t="shared" si="49"/>
        <v>6728.226103050165</v>
      </c>
      <c r="CB26" s="15">
        <f t="shared" si="49"/>
        <v>9111.1767825692641</v>
      </c>
      <c r="CC26" s="15">
        <f t="shared" si="49"/>
        <v>11385.237072663942</v>
      </c>
      <c r="CD26" s="15">
        <f t="shared" si="49"/>
        <v>21061.192128537306</v>
      </c>
      <c r="CE26" s="15">
        <f t="shared" si="49"/>
        <v>21990.440158107533</v>
      </c>
      <c r="CF26" s="15">
        <f t="shared" si="49"/>
        <v>20969.585240880228</v>
      </c>
      <c r="CG26" s="15">
        <f t="shared" si="49"/>
        <v>22472.787015169524</v>
      </c>
      <c r="CH26" s="96">
        <f t="shared" si="49"/>
        <v>22987.396086467437</v>
      </c>
      <c r="CI26" s="15">
        <f t="shared" si="49"/>
        <v>7558.0871069265913</v>
      </c>
      <c r="CJ26" s="15">
        <f t="shared" si="49"/>
        <v>20741.461892583535</v>
      </c>
      <c r="CK26" s="15">
        <f t="shared" si="49"/>
        <v>23890.931839604062</v>
      </c>
      <c r="CL26" s="15">
        <f t="shared" si="49"/>
        <v>14593.189057602742</v>
      </c>
      <c r="CM26" s="15">
        <f t="shared" ref="CM26:CT26" si="50">CM80*CM104</f>
        <v>8799.1280162368876</v>
      </c>
      <c r="CN26" s="15">
        <f t="shared" si="50"/>
        <v>11884.351410567864</v>
      </c>
      <c r="CO26" s="15">
        <f t="shared" si="50"/>
        <v>14844.564340690245</v>
      </c>
      <c r="CP26" s="15">
        <f t="shared" si="50"/>
        <v>27448.785251382145</v>
      </c>
      <c r="CQ26" s="15">
        <f t="shared" si="50"/>
        <v>28634.592567151358</v>
      </c>
      <c r="CR26" s="15">
        <f t="shared" si="50"/>
        <v>27289.078255402779</v>
      </c>
      <c r="CS26" s="15">
        <f t="shared" si="50"/>
        <v>29814.665849930847</v>
      </c>
      <c r="CT26" s="96">
        <f t="shared" si="50"/>
        <v>30482.93174028139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8">
        <v>5776.4900000000098</v>
      </c>
      <c r="O27" s="932">
        <v>897.09</v>
      </c>
      <c r="P27" s="933">
        <v>819.21799999999996</v>
      </c>
      <c r="Q27" s="934">
        <v>2167.4810000000002</v>
      </c>
      <c r="R27" s="935">
        <v>1641.7139999999999</v>
      </c>
      <c r="S27" s="936">
        <v>1809.37</v>
      </c>
      <c r="T27" s="937">
        <v>2581.4580000000001</v>
      </c>
      <c r="U27" s="938">
        <v>2151.1210000000001</v>
      </c>
      <c r="V27" s="939">
        <v>2418.8905</v>
      </c>
      <c r="W27" s="940">
        <v>2864.002</v>
      </c>
      <c r="X27" s="941">
        <v>2571.761</v>
      </c>
      <c r="Y27" s="942">
        <v>4710.0249999999996</v>
      </c>
      <c r="Z27" s="943">
        <v>7132.7160000000104</v>
      </c>
      <c r="AA27" s="1992">
        <v>485.90499999999997</v>
      </c>
      <c r="AB27" s="1993">
        <v>536.13</v>
      </c>
      <c r="AC27" s="1994">
        <v>1310.55</v>
      </c>
      <c r="AD27" s="1995">
        <v>2466.52</v>
      </c>
      <c r="AE27" s="1996">
        <v>7865.96</v>
      </c>
      <c r="AF27" s="1997">
        <v>2594.13</v>
      </c>
      <c r="AG27" s="1998">
        <v>2362.84</v>
      </c>
      <c r="AH27" s="15">
        <f t="shared" ref="AH27:CL27" si="51">AH81*AH105</f>
        <v>2218.0227376688185</v>
      </c>
      <c r="AI27" s="15">
        <f t="shared" si="51"/>
        <v>2413.7571507990319</v>
      </c>
      <c r="AJ27" s="15">
        <f t="shared" si="51"/>
        <v>2334.8964674660551</v>
      </c>
      <c r="AK27" s="15">
        <f t="shared" si="51"/>
        <v>2462.2736695300928</v>
      </c>
      <c r="AL27" s="96">
        <f t="shared" si="51"/>
        <v>2448.851076196449</v>
      </c>
      <c r="AM27" s="15">
        <f t="shared" si="51"/>
        <v>2309.8766426244088</v>
      </c>
      <c r="AN27" s="15">
        <f t="shared" si="51"/>
        <v>3270.0526247624061</v>
      </c>
      <c r="AO27" s="15">
        <f t="shared" si="51"/>
        <v>11393.655257343484</v>
      </c>
      <c r="AP27" s="15">
        <f t="shared" si="51"/>
        <v>18436.096732660724</v>
      </c>
      <c r="AQ27" s="15">
        <f t="shared" si="51"/>
        <v>112250.28831204718</v>
      </c>
      <c r="AR27" s="15">
        <f t="shared" si="51"/>
        <v>21728.713770162522</v>
      </c>
      <c r="AS27" s="15">
        <f t="shared" si="51"/>
        <v>21104.425460714319</v>
      </c>
      <c r="AT27" s="15">
        <f t="shared" si="51"/>
        <v>9112.9577860316185</v>
      </c>
      <c r="AU27" s="15">
        <f t="shared" si="51"/>
        <v>10049.260191271307</v>
      </c>
      <c r="AV27" s="15">
        <f t="shared" si="51"/>
        <v>9583.1058823583462</v>
      </c>
      <c r="AW27" s="15">
        <f t="shared" si="51"/>
        <v>10599.208372879721</v>
      </c>
      <c r="AX27" s="96">
        <f t="shared" si="51"/>
        <v>12161.671778927421</v>
      </c>
      <c r="AY27" s="15">
        <f t="shared" si="51"/>
        <v>3071.5861042751458</v>
      </c>
      <c r="AZ27" s="15">
        <f t="shared" si="51"/>
        <v>4585.6875849738526</v>
      </c>
      <c r="BA27" s="15">
        <f t="shared" si="51"/>
        <v>16086.175345683612</v>
      </c>
      <c r="BB27" s="15">
        <f t="shared" si="51"/>
        <v>23846.860011515568</v>
      </c>
      <c r="BC27" s="15">
        <f t="shared" si="51"/>
        <v>153939.81312929888</v>
      </c>
      <c r="BD27" s="15">
        <f t="shared" si="51"/>
        <v>29176.177561006829</v>
      </c>
      <c r="BE27" s="15">
        <f t="shared" si="51"/>
        <v>28358.71704585847</v>
      </c>
      <c r="BF27" s="15">
        <f t="shared" si="51"/>
        <v>12524.096515647379</v>
      </c>
      <c r="BG27" s="15">
        <f t="shared" si="51"/>
        <v>14040.353362454332</v>
      </c>
      <c r="BH27" s="15">
        <f t="shared" si="51"/>
        <v>14232.201468900272</v>
      </c>
      <c r="BI27" s="15">
        <f t="shared" si="51"/>
        <v>16095.340586490063</v>
      </c>
      <c r="BJ27" s="96">
        <f t="shared" si="51"/>
        <v>17845.205308131368</v>
      </c>
      <c r="BK27" s="15">
        <f t="shared" si="51"/>
        <v>4431.9470268210971</v>
      </c>
      <c r="BL27" s="15">
        <f t="shared" si="51"/>
        <v>6578.8366814980218</v>
      </c>
      <c r="BM27" s="15">
        <f t="shared" si="51"/>
        <v>22375.221460228349</v>
      </c>
      <c r="BN27" s="15">
        <f t="shared" si="51"/>
        <v>34952.711624603166</v>
      </c>
      <c r="BO27" s="15">
        <f t="shared" si="51"/>
        <v>223847.14294109383</v>
      </c>
      <c r="BP27" s="15">
        <f t="shared" si="51"/>
        <v>41567.743369399446</v>
      </c>
      <c r="BQ27" s="15">
        <f t="shared" si="51"/>
        <v>40569.402213503898</v>
      </c>
      <c r="BR27" s="15">
        <f t="shared" si="51"/>
        <v>17716.446157455608</v>
      </c>
      <c r="BS27" s="15">
        <f t="shared" si="51"/>
        <v>19330.804587985447</v>
      </c>
      <c r="BT27" s="15">
        <f t="shared" si="51"/>
        <v>19164.909817574939</v>
      </c>
      <c r="BU27" s="15">
        <f t="shared" si="51"/>
        <v>21376.991186357092</v>
      </c>
      <c r="BV27" s="96">
        <f t="shared" si="51"/>
        <v>23628.01913619012</v>
      </c>
      <c r="BW27" s="15">
        <f t="shared" si="51"/>
        <v>5995.1365283262403</v>
      </c>
      <c r="BX27" s="15">
        <f t="shared" si="51"/>
        <v>8843.596530894587</v>
      </c>
      <c r="BY27" s="15">
        <f t="shared" si="51"/>
        <v>29903.793670244362</v>
      </c>
      <c r="BZ27" s="15">
        <f t="shared" si="51"/>
        <v>46320.63165522425</v>
      </c>
      <c r="CA27" s="15">
        <f t="shared" si="51"/>
        <v>293329.97808678017</v>
      </c>
      <c r="CB27" s="15">
        <f t="shared" si="51"/>
        <v>54291.064333339302</v>
      </c>
      <c r="CC27" s="15">
        <f t="shared" si="51"/>
        <v>52912.395002298588</v>
      </c>
      <c r="CD27" s="15">
        <f t="shared" si="51"/>
        <v>22964.581081547516</v>
      </c>
      <c r="CE27" s="15">
        <f t="shared" si="51"/>
        <v>25301.651437364832</v>
      </c>
      <c r="CF27" s="15">
        <f t="shared" si="51"/>
        <v>25332.026062138062</v>
      </c>
      <c r="CG27" s="15">
        <f t="shared" si="51"/>
        <v>28365.323401161695</v>
      </c>
      <c r="CH27" s="96">
        <f t="shared" si="51"/>
        <v>31690.1980787231</v>
      </c>
      <c r="CI27" s="15">
        <f t="shared" si="51"/>
        <v>7837.1959106550412</v>
      </c>
      <c r="CJ27" s="15">
        <f t="shared" si="51"/>
        <v>11592.328937618982</v>
      </c>
      <c r="CK27" s="15">
        <f t="shared" si="51"/>
        <v>39306.932112845447</v>
      </c>
      <c r="CL27" s="15">
        <f t="shared" si="51"/>
        <v>61170.015405027327</v>
      </c>
      <c r="CM27" s="15">
        <f t="shared" ref="CM27:CT27" si="52">CM81*CM105</f>
        <v>388891.73630495771</v>
      </c>
      <c r="CN27" s="15">
        <f t="shared" si="52"/>
        <v>72163.824915958132</v>
      </c>
      <c r="CO27" s="15">
        <f t="shared" si="52"/>
        <v>70369.110900100146</v>
      </c>
      <c r="CP27" s="15">
        <f t="shared" si="52"/>
        <v>30563.351513031987</v>
      </c>
      <c r="CQ27" s="15">
        <f t="shared" si="52"/>
        <v>33653.779708175389</v>
      </c>
      <c r="CR27" s="15">
        <f t="shared" si="52"/>
        <v>33627.381258710389</v>
      </c>
      <c r="CS27" s="15">
        <f t="shared" si="52"/>
        <v>38344.208617708515</v>
      </c>
      <c r="CT27" s="96">
        <f t="shared" si="52"/>
        <v>42837.282702044315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8">
        <v>4457.63399999999</v>
      </c>
      <c r="O28" s="944">
        <v>596.98699999999997</v>
      </c>
      <c r="P28" s="945">
        <v>1388.49</v>
      </c>
      <c r="Q28" s="946">
        <v>1534.674</v>
      </c>
      <c r="R28" s="947">
        <v>1206.982</v>
      </c>
      <c r="S28" s="948">
        <v>1457.5889999999999</v>
      </c>
      <c r="T28" s="949">
        <v>2428.7044999999998</v>
      </c>
      <c r="U28" s="950">
        <v>1586.0619999999999</v>
      </c>
      <c r="V28" s="951">
        <v>1310.0440000000001</v>
      </c>
      <c r="W28" s="952">
        <v>2379.7469999999998</v>
      </c>
      <c r="X28" s="953">
        <v>1759.1415</v>
      </c>
      <c r="Y28" s="954">
        <v>2505.2604999999999</v>
      </c>
      <c r="Z28" s="955">
        <v>6394.2539999999999</v>
      </c>
      <c r="AA28" s="1999">
        <v>1566.4295</v>
      </c>
      <c r="AB28" s="2000">
        <v>1094.9259999999999</v>
      </c>
      <c r="AC28" s="2001">
        <v>2230.5300000000002</v>
      </c>
      <c r="AD28" s="2002">
        <v>2197.79</v>
      </c>
      <c r="AE28" s="2003">
        <v>2466.1999999999998</v>
      </c>
      <c r="AF28" s="2004">
        <v>2195.75</v>
      </c>
      <c r="AG28" s="2005">
        <v>2720.18</v>
      </c>
      <c r="AH28" s="15">
        <f t="shared" ref="AH28:CL28" si="53">AH82*AH106</f>
        <v>2310.5416322420429</v>
      </c>
      <c r="AI28" s="15">
        <f t="shared" si="53"/>
        <v>2704.2510463513754</v>
      </c>
      <c r="AJ28" s="15">
        <f t="shared" si="53"/>
        <v>2573.8932616376283</v>
      </c>
      <c r="AK28" s="15">
        <f t="shared" si="53"/>
        <v>2988.982623438581</v>
      </c>
      <c r="AL28" s="96">
        <f t="shared" si="53"/>
        <v>3269.4507952979961</v>
      </c>
      <c r="AM28" s="15">
        <f t="shared" si="53"/>
        <v>1874.6136757280406</v>
      </c>
      <c r="AN28" s="15">
        <f t="shared" si="53"/>
        <v>2163.5600929728457</v>
      </c>
      <c r="AO28" s="15">
        <f t="shared" si="53"/>
        <v>6973.9728038998128</v>
      </c>
      <c r="AP28" s="15">
        <f t="shared" si="53"/>
        <v>6587.8580122712883</v>
      </c>
      <c r="AQ28" s="15">
        <f t="shared" si="53"/>
        <v>7630.9383811387434</v>
      </c>
      <c r="AR28" s="15">
        <f t="shared" si="53"/>
        <v>7603.1974918392962</v>
      </c>
      <c r="AS28" s="15">
        <f t="shared" si="53"/>
        <v>8339.2993729152113</v>
      </c>
      <c r="AT28" s="15">
        <f t="shared" si="53"/>
        <v>5772.697088979402</v>
      </c>
      <c r="AU28" s="15">
        <f t="shared" si="53"/>
        <v>5895.8547877214451</v>
      </c>
      <c r="AV28" s="15">
        <f t="shared" si="53"/>
        <v>5671.5631916931452</v>
      </c>
      <c r="AW28" s="15">
        <f t="shared" si="53"/>
        <v>6332.7024722219912</v>
      </c>
      <c r="AX28" s="96">
        <f t="shared" si="53"/>
        <v>6694.7099101754138</v>
      </c>
      <c r="AY28" s="15">
        <f t="shared" si="53"/>
        <v>2687.2116795065062</v>
      </c>
      <c r="AZ28" s="15">
        <f t="shared" si="53"/>
        <v>2765.4501799091454</v>
      </c>
      <c r="BA28" s="15">
        <f t="shared" si="53"/>
        <v>9582.5432872449474</v>
      </c>
      <c r="BB28" s="15">
        <f t="shared" si="53"/>
        <v>9528.1578108592385</v>
      </c>
      <c r="BC28" s="15">
        <f t="shared" si="53"/>
        <v>11819.387160824472</v>
      </c>
      <c r="BD28" s="15">
        <f t="shared" si="53"/>
        <v>12820.380260298998</v>
      </c>
      <c r="BE28" s="15">
        <f t="shared" si="53"/>
        <v>15057.693555438864</v>
      </c>
      <c r="BF28" s="15">
        <f t="shared" si="53"/>
        <v>11030.834294713844</v>
      </c>
      <c r="BG28" s="15">
        <f t="shared" si="53"/>
        <v>12704.527428315911</v>
      </c>
      <c r="BH28" s="15">
        <f t="shared" si="53"/>
        <v>12333.085175254822</v>
      </c>
      <c r="BI28" s="15">
        <f t="shared" si="53"/>
        <v>13449.861285614443</v>
      </c>
      <c r="BJ28" s="96">
        <f t="shared" si="53"/>
        <v>13940.208252819939</v>
      </c>
      <c r="BK28" s="15">
        <f t="shared" si="53"/>
        <v>5156.7638277695232</v>
      </c>
      <c r="BL28" s="15">
        <f t="shared" si="53"/>
        <v>5059.4062906188146</v>
      </c>
      <c r="BM28" s="15">
        <f t="shared" si="53"/>
        <v>16177.599791023216</v>
      </c>
      <c r="BN28" s="15">
        <f t="shared" si="53"/>
        <v>14944.836323986896</v>
      </c>
      <c r="BO28" s="15">
        <f t="shared" si="53"/>
        <v>17140.867528824725</v>
      </c>
      <c r="BP28" s="15">
        <f t="shared" si="53"/>
        <v>17157.120640287056</v>
      </c>
      <c r="BQ28" s="15">
        <f t="shared" si="53"/>
        <v>19168.210449005321</v>
      </c>
      <c r="BR28" s="15">
        <f t="shared" si="53"/>
        <v>14049.895355321039</v>
      </c>
      <c r="BS28" s="15">
        <f t="shared" si="53"/>
        <v>16387.224906054991</v>
      </c>
      <c r="BT28" s="15">
        <f t="shared" si="53"/>
        <v>15673.745285968454</v>
      </c>
      <c r="BU28" s="15">
        <f t="shared" si="53"/>
        <v>17014.048264016328</v>
      </c>
      <c r="BV28" s="96">
        <f t="shared" si="53"/>
        <v>17702.038431690351</v>
      </c>
      <c r="BW28" s="15">
        <f t="shared" si="53"/>
        <v>6792.0273187296843</v>
      </c>
      <c r="BX28" s="15">
        <f t="shared" si="53"/>
        <v>6692.3184707584651</v>
      </c>
      <c r="BY28" s="15">
        <f t="shared" si="53"/>
        <v>21601.912459445746</v>
      </c>
      <c r="BZ28" s="15">
        <f t="shared" si="53"/>
        <v>20273.162832648657</v>
      </c>
      <c r="CA28" s="15">
        <f t="shared" si="53"/>
        <v>23406.611557551845</v>
      </c>
      <c r="CB28" s="15">
        <f t="shared" si="53"/>
        <v>23360.577843246963</v>
      </c>
      <c r="CC28" s="15">
        <f t="shared" si="53"/>
        <v>25959.057347523976</v>
      </c>
      <c r="CD28" s="15">
        <f t="shared" si="53"/>
        <v>18887.930525725271</v>
      </c>
      <c r="CE28" s="15">
        <f t="shared" si="53"/>
        <v>21704.371393219939</v>
      </c>
      <c r="CF28" s="15">
        <f t="shared" si="53"/>
        <v>20519.021741766421</v>
      </c>
      <c r="CG28" s="15">
        <f t="shared" si="53"/>
        <v>22033.735458429674</v>
      </c>
      <c r="CH28" s="96">
        <f t="shared" si="53"/>
        <v>22497.036509128349</v>
      </c>
      <c r="CI28" s="15">
        <f t="shared" si="53"/>
        <v>8366.9566297611873</v>
      </c>
      <c r="CJ28" s="15">
        <f t="shared" si="53"/>
        <v>8198.8530984737336</v>
      </c>
      <c r="CK28" s="15">
        <f t="shared" si="53"/>
        <v>26431.528515144626</v>
      </c>
      <c r="CL28" s="15">
        <f t="shared" si="53"/>
        <v>25079.513374783648</v>
      </c>
      <c r="CM28" s="15">
        <f t="shared" ref="CM28:CT28" si="54">CM82*CM106</f>
        <v>29145.015389832941</v>
      </c>
      <c r="CN28" s="15">
        <f t="shared" si="54"/>
        <v>29302.663077038571</v>
      </c>
      <c r="CO28" s="15">
        <f t="shared" si="54"/>
        <v>33213.800512488495</v>
      </c>
      <c r="CP28" s="15">
        <f t="shared" si="54"/>
        <v>24241.070032799471</v>
      </c>
      <c r="CQ28" s="15">
        <f t="shared" si="54"/>
        <v>27920.75513145038</v>
      </c>
      <c r="CR28" s="15">
        <f t="shared" si="54"/>
        <v>26554.282752053663</v>
      </c>
      <c r="CS28" s="15">
        <f t="shared" si="54"/>
        <v>29180.601332942941</v>
      </c>
      <c r="CT28" s="96">
        <f t="shared" si="54"/>
        <v>29889.531424014192</v>
      </c>
    </row>
    <row r="29" spans="1:98" s="1377" customFormat="1" x14ac:dyDescent="0.25">
      <c r="A29" s="4" t="s">
        <v>149</v>
      </c>
      <c r="B29" s="1377" t="s">
        <v>150</v>
      </c>
      <c r="C29" s="1378"/>
      <c r="D29" s="1378"/>
      <c r="E29" s="1378"/>
      <c r="F29" s="1378"/>
      <c r="G29" s="1378"/>
      <c r="H29" s="1378"/>
      <c r="I29" s="1378"/>
      <c r="J29" s="1378"/>
      <c r="K29" s="1378"/>
      <c r="L29" s="1378"/>
      <c r="M29" s="1378"/>
      <c r="N29" s="118"/>
      <c r="O29" s="1376"/>
      <c r="P29" s="1376"/>
      <c r="Q29" s="1376"/>
      <c r="R29" s="1376"/>
      <c r="S29" s="1376"/>
      <c r="T29" s="1376"/>
      <c r="U29" s="1376"/>
      <c r="V29" s="1376"/>
      <c r="W29" s="1376"/>
      <c r="X29" s="1376"/>
      <c r="Y29" s="1376"/>
      <c r="Z29" s="1376"/>
      <c r="AA29" s="1376"/>
      <c r="AB29" s="2006">
        <v>541.452</v>
      </c>
      <c r="AC29" s="2007">
        <v>608.25</v>
      </c>
      <c r="AD29" s="2008">
        <v>830.05</v>
      </c>
      <c r="AE29" s="2009">
        <v>482.97</v>
      </c>
      <c r="AF29" s="2010">
        <v>254.37</v>
      </c>
      <c r="AG29" s="2011">
        <v>387.69</v>
      </c>
      <c r="AH29" s="15"/>
      <c r="AI29" s="15"/>
      <c r="AJ29" s="15"/>
      <c r="AK29" s="15"/>
      <c r="AL29" s="96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9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6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6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6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6"/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55">SUM(D22:D28)</f>
        <v>4953.427999999999</v>
      </c>
      <c r="E30" s="9">
        <f t="shared" ref="E30" si="56">SUM(E22:E28)</f>
        <v>10867.875</v>
      </c>
      <c r="F30" s="9">
        <f t="shared" ref="F30" si="57">SUM(F22:F28)</f>
        <v>14017.172000000002</v>
      </c>
      <c r="G30" s="9">
        <f t="shared" ref="G30" si="58">SUM(G22:G28)</f>
        <v>11357.576000000001</v>
      </c>
      <c r="H30" s="9">
        <f t="shared" ref="H30" si="59">SUM(H22:H28)</f>
        <v>18852.465999999989</v>
      </c>
      <c r="I30" s="9">
        <f t="shared" ref="I30" si="60">SUM(I22:I28)</f>
        <v>16582.022999999997</v>
      </c>
      <c r="J30" s="9">
        <f t="shared" ref="J30" si="61">SUM(J22:J28)</f>
        <v>10057.414999999999</v>
      </c>
      <c r="K30" s="9">
        <f t="shared" ref="K30" si="62">SUM(K22:K28)</f>
        <v>21958.389999999992</v>
      </c>
      <c r="L30" s="9">
        <f t="shared" ref="L30" si="63">SUM(L22:L28)</f>
        <v>13825.28199999999</v>
      </c>
      <c r="M30" s="9">
        <f t="shared" ref="M30" si="64">SUM(M22:M28)</f>
        <v>21610.269000000011</v>
      </c>
      <c r="N30" s="98">
        <f t="shared" ref="N30" si="65">SUM(N22:N28)</f>
        <v>34303.053999999975</v>
      </c>
      <c r="O30" s="9">
        <f t="shared" ref="O30" si="66">SUM(O22:O28)</f>
        <v>6062.5229999999992</v>
      </c>
      <c r="P30" s="9">
        <f t="shared" ref="P30" si="67">SUM(P22:P28)</f>
        <v>6799.4349999999695</v>
      </c>
      <c r="Q30" s="9">
        <f t="shared" ref="Q30" si="68">SUM(Q22:Q28)</f>
        <v>17827.882999999991</v>
      </c>
      <c r="R30" s="9">
        <f t="shared" ref="R30" si="69">SUM(R22:R28)</f>
        <v>18291.496999999999</v>
      </c>
      <c r="S30" s="9">
        <f t="shared" ref="S30" si="70">SUM(S22:S28)</f>
        <v>13673.798000000003</v>
      </c>
      <c r="T30" s="9">
        <f t="shared" ref="T30" si="71">SUM(T22:T28)</f>
        <v>17473.260000000002</v>
      </c>
      <c r="U30" s="16">
        <f t="shared" ref="U30:Z30" si="72">SUM(U22:U28)</f>
        <v>14170.758</v>
      </c>
      <c r="V30" s="16">
        <f t="shared" si="72"/>
        <v>14052.285</v>
      </c>
      <c r="W30" s="16">
        <f t="shared" si="72"/>
        <v>20224.288999999997</v>
      </c>
      <c r="X30" s="16">
        <f t="shared" si="72"/>
        <v>18360.918999999998</v>
      </c>
      <c r="Y30" s="16">
        <f t="shared" si="72"/>
        <v>27633.948000000037</v>
      </c>
      <c r="Z30" s="97">
        <f t="shared" si="72"/>
        <v>44997.842000000113</v>
      </c>
      <c r="AA30" s="16">
        <f t="shared" ref="AA30:CL30" si="73">SUM(AA22:AA28)</f>
        <v>12769.655000000001</v>
      </c>
      <c r="AB30" s="16">
        <f t="shared" si="73"/>
        <v>20428.258000000013</v>
      </c>
      <c r="AC30" s="16">
        <f t="shared" si="73"/>
        <v>26951.829999999998</v>
      </c>
      <c r="AD30" s="16">
        <f t="shared" si="73"/>
        <v>23632.59</v>
      </c>
      <c r="AE30" s="16">
        <f t="shared" si="73"/>
        <v>30704.99</v>
      </c>
      <c r="AF30" s="16">
        <f t="shared" si="73"/>
        <v>30507.980000000003</v>
      </c>
      <c r="AG30" s="16">
        <f t="shared" si="73"/>
        <v>22836.27</v>
      </c>
      <c r="AH30" s="16">
        <f t="shared" si="73"/>
        <v>24640.640459370443</v>
      </c>
      <c r="AI30" s="16">
        <f t="shared" si="73"/>
        <v>25698.07040540114</v>
      </c>
      <c r="AJ30" s="16">
        <f t="shared" si="73"/>
        <v>24889.798000726852</v>
      </c>
      <c r="AK30" s="16">
        <f t="shared" si="73"/>
        <v>27410.660187305853</v>
      </c>
      <c r="AL30" s="97">
        <f t="shared" si="73"/>
        <v>28649.352330715203</v>
      </c>
      <c r="AM30" s="16">
        <f t="shared" si="73"/>
        <v>16662.654059471861</v>
      </c>
      <c r="AN30" s="16">
        <f t="shared" si="73"/>
        <v>21693.159194309217</v>
      </c>
      <c r="AO30" s="16">
        <f t="shared" si="73"/>
        <v>37733.912451999342</v>
      </c>
      <c r="AP30" s="16">
        <f t="shared" si="73"/>
        <v>42765.682400452803</v>
      </c>
      <c r="AQ30" s="16">
        <f t="shared" si="73"/>
        <v>139757.26866544719</v>
      </c>
      <c r="AR30" s="16">
        <f t="shared" si="73"/>
        <v>54459.366612127269</v>
      </c>
      <c r="AS30" s="16">
        <f t="shared" si="73"/>
        <v>54359.7740362841</v>
      </c>
      <c r="AT30" s="16">
        <f t="shared" si="73"/>
        <v>46765.858173825385</v>
      </c>
      <c r="AU30" s="16">
        <f t="shared" si="73"/>
        <v>49506.274837207675</v>
      </c>
      <c r="AV30" s="16">
        <f t="shared" si="73"/>
        <v>47482.076918994717</v>
      </c>
      <c r="AW30" s="16">
        <f t="shared" si="73"/>
        <v>51820.420631256435</v>
      </c>
      <c r="AX30" s="97">
        <f t="shared" si="73"/>
        <v>54387.167677709258</v>
      </c>
      <c r="AY30" s="16">
        <f t="shared" si="73"/>
        <v>26510.718547848413</v>
      </c>
      <c r="AZ30" s="16">
        <f t="shared" si="73"/>
        <v>34410.432253570783</v>
      </c>
      <c r="BA30" s="16">
        <f t="shared" si="73"/>
        <v>56640.829104950499</v>
      </c>
      <c r="BB30" s="16">
        <f t="shared" si="73"/>
        <v>58977.577118031666</v>
      </c>
      <c r="BC30" s="16">
        <f t="shared" si="73"/>
        <v>193021.21382619662</v>
      </c>
      <c r="BD30" s="16">
        <f t="shared" si="73"/>
        <v>74973.303488327132</v>
      </c>
      <c r="BE30" s="16">
        <f t="shared" si="73"/>
        <v>75902.32704317219</v>
      </c>
      <c r="BF30" s="16">
        <f t="shared" si="73"/>
        <v>65087.683405560907</v>
      </c>
      <c r="BG30" s="16">
        <f t="shared" si="73"/>
        <v>69674.916773064164</v>
      </c>
      <c r="BH30" s="16">
        <f t="shared" si="73"/>
        <v>67723.823617468355</v>
      </c>
      <c r="BI30" s="16">
        <f t="shared" si="73"/>
        <v>73990.273080445622</v>
      </c>
      <c r="BJ30" s="97">
        <f t="shared" si="73"/>
        <v>77688.107622574316</v>
      </c>
      <c r="BK30" s="16">
        <f t="shared" si="73"/>
        <v>35400.735350515919</v>
      </c>
      <c r="BL30" s="16">
        <f t="shared" si="73"/>
        <v>45302.54605049872</v>
      </c>
      <c r="BM30" s="16">
        <f t="shared" si="73"/>
        <v>77701.618914449253</v>
      </c>
      <c r="BN30" s="16">
        <f t="shared" si="73"/>
        <v>83022.034726616068</v>
      </c>
      <c r="BO30" s="16">
        <f t="shared" si="73"/>
        <v>276340.63995098945</v>
      </c>
      <c r="BP30" s="16">
        <f t="shared" si="73"/>
        <v>100840.05300544112</v>
      </c>
      <c r="BQ30" s="16">
        <f t="shared" si="73"/>
        <v>101289.39892318433</v>
      </c>
      <c r="BR30" s="16">
        <f t="shared" si="73"/>
        <v>84627.377330852454</v>
      </c>
      <c r="BS30" s="16">
        <f t="shared" si="73"/>
        <v>90497.957022355695</v>
      </c>
      <c r="BT30" s="16">
        <f t="shared" si="73"/>
        <v>86914.457815594375</v>
      </c>
      <c r="BU30" s="16">
        <f t="shared" si="73"/>
        <v>94088.482727079885</v>
      </c>
      <c r="BV30" s="97">
        <f t="shared" si="73"/>
        <v>98058.132874449409</v>
      </c>
      <c r="BW30" s="16">
        <f t="shared" si="73"/>
        <v>45357.923396493759</v>
      </c>
      <c r="BX30" s="16">
        <f t="shared" si="73"/>
        <v>57893.832483631501</v>
      </c>
      <c r="BY30" s="16">
        <f t="shared" si="73"/>
        <v>101319.81923223357</v>
      </c>
      <c r="BZ30" s="16">
        <f t="shared" si="73"/>
        <v>109171.21715179241</v>
      </c>
      <c r="CA30" s="16">
        <f t="shared" si="73"/>
        <v>362979.14799337264</v>
      </c>
      <c r="CB30" s="16">
        <f t="shared" si="73"/>
        <v>133297.79048786801</v>
      </c>
      <c r="CC30" s="16">
        <f t="shared" si="73"/>
        <v>133930.89762690722</v>
      </c>
      <c r="CD30" s="16">
        <f t="shared" si="73"/>
        <v>112063.88602959629</v>
      </c>
      <c r="CE30" s="16">
        <f t="shared" si="73"/>
        <v>120007.14483524629</v>
      </c>
      <c r="CF30" s="16">
        <f t="shared" si="73"/>
        <v>115531.47765283004</v>
      </c>
      <c r="CG30" s="16">
        <f t="shared" si="73"/>
        <v>125170.99029426367</v>
      </c>
      <c r="CH30" s="97">
        <f t="shared" si="73"/>
        <v>130569.43324705551</v>
      </c>
      <c r="CI30" s="16">
        <f t="shared" si="73"/>
        <v>58490.687682357093</v>
      </c>
      <c r="CJ30" s="16">
        <f t="shared" si="73"/>
        <v>74835.970360644467</v>
      </c>
      <c r="CK30" s="16">
        <f t="shared" si="73"/>
        <v>130621.72231809613</v>
      </c>
      <c r="CL30" s="16">
        <f t="shared" si="73"/>
        <v>141651.34140967584</v>
      </c>
      <c r="CM30" s="16">
        <f t="shared" ref="CM30:CT30" si="74">SUM(CM22:CM28)</f>
        <v>478145.27144548332</v>
      </c>
      <c r="CN30" s="16">
        <f t="shared" si="74"/>
        <v>173668.05160401401</v>
      </c>
      <c r="CO30" s="16">
        <f t="shared" si="74"/>
        <v>175068.49740131837</v>
      </c>
      <c r="CP30" s="16">
        <f t="shared" si="74"/>
        <v>145968.11675537768</v>
      </c>
      <c r="CQ30" s="16">
        <f t="shared" si="74"/>
        <v>156312.43953341828</v>
      </c>
      <c r="CR30" s="16">
        <f t="shared" si="74"/>
        <v>150574.61287588923</v>
      </c>
      <c r="CS30" s="16">
        <f t="shared" si="74"/>
        <v>166429.08108368947</v>
      </c>
      <c r="CT30" s="97">
        <f t="shared" si="74"/>
        <v>173732.11765191771</v>
      </c>
    </row>
    <row r="31" spans="1:98" x14ac:dyDescent="0.25">
      <c r="X31" s="24"/>
      <c r="Y31" s="28"/>
    </row>
    <row r="32" spans="1:98" s="4" customFormat="1" x14ac:dyDescent="0.25">
      <c r="A32" s="116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12"/>
    </row>
    <row r="33" spans="1:98" s="104" customFormat="1" x14ac:dyDescent="0.25">
      <c r="B33" s="104" t="s">
        <v>9</v>
      </c>
      <c r="C33" s="104">
        <f t="shared" ref="C33:BN33" si="75">C21</f>
        <v>42005</v>
      </c>
      <c r="D33" s="104">
        <f t="shared" si="75"/>
        <v>42036</v>
      </c>
      <c r="E33" s="104">
        <f t="shared" si="75"/>
        <v>42064</v>
      </c>
      <c r="F33" s="104">
        <f t="shared" si="75"/>
        <v>42095</v>
      </c>
      <c r="G33" s="104">
        <f t="shared" si="75"/>
        <v>42125</v>
      </c>
      <c r="H33" s="104">
        <f t="shared" si="75"/>
        <v>42156</v>
      </c>
      <c r="I33" s="104">
        <f t="shared" si="75"/>
        <v>42186</v>
      </c>
      <c r="J33" s="104">
        <f t="shared" si="75"/>
        <v>42217</v>
      </c>
      <c r="K33" s="104">
        <f t="shared" si="75"/>
        <v>42248</v>
      </c>
      <c r="L33" s="104">
        <f t="shared" si="75"/>
        <v>42278</v>
      </c>
      <c r="M33" s="104">
        <f t="shared" si="75"/>
        <v>42309</v>
      </c>
      <c r="N33" s="105">
        <f t="shared" si="75"/>
        <v>42339</v>
      </c>
      <c r="O33" s="104">
        <f t="shared" si="75"/>
        <v>42370</v>
      </c>
      <c r="P33" s="104">
        <f t="shared" si="75"/>
        <v>42401</v>
      </c>
      <c r="Q33" s="104">
        <f t="shared" si="75"/>
        <v>42430</v>
      </c>
      <c r="R33" s="104">
        <f t="shared" si="75"/>
        <v>42461</v>
      </c>
      <c r="S33" s="104">
        <f t="shared" si="75"/>
        <v>42491</v>
      </c>
      <c r="T33" s="104">
        <f t="shared" si="75"/>
        <v>42522</v>
      </c>
      <c r="U33" s="104">
        <f t="shared" si="75"/>
        <v>42552</v>
      </c>
      <c r="V33" s="104">
        <f t="shared" si="75"/>
        <v>42583</v>
      </c>
      <c r="W33" s="113">
        <f t="shared" si="75"/>
        <v>42614</v>
      </c>
      <c r="X33" s="113">
        <f t="shared" si="75"/>
        <v>42644</v>
      </c>
      <c r="Y33" s="113">
        <f t="shared" si="75"/>
        <v>42675</v>
      </c>
      <c r="Z33" s="117">
        <f t="shared" si="75"/>
        <v>42705</v>
      </c>
      <c r="AA33" s="104">
        <f t="shared" si="75"/>
        <v>42752</v>
      </c>
      <c r="AB33" s="104">
        <f t="shared" si="75"/>
        <v>42783</v>
      </c>
      <c r="AC33" s="104">
        <f t="shared" si="75"/>
        <v>42811</v>
      </c>
      <c r="AD33" s="104">
        <f t="shared" si="75"/>
        <v>42842</v>
      </c>
      <c r="AE33" s="104">
        <f t="shared" si="75"/>
        <v>42872</v>
      </c>
      <c r="AF33" s="104">
        <f t="shared" si="75"/>
        <v>42903</v>
      </c>
      <c r="AG33" s="104">
        <f t="shared" si="75"/>
        <v>42933</v>
      </c>
      <c r="AH33" s="104">
        <f t="shared" si="75"/>
        <v>42964</v>
      </c>
      <c r="AI33" s="104">
        <f t="shared" si="75"/>
        <v>42995</v>
      </c>
      <c r="AJ33" s="104">
        <f t="shared" si="75"/>
        <v>43025</v>
      </c>
      <c r="AK33" s="104">
        <f t="shared" si="75"/>
        <v>43056</v>
      </c>
      <c r="AL33" s="105">
        <f t="shared" si="75"/>
        <v>43086</v>
      </c>
      <c r="AM33" s="104">
        <f t="shared" si="75"/>
        <v>43118</v>
      </c>
      <c r="AN33" s="104">
        <f t="shared" si="75"/>
        <v>43149</v>
      </c>
      <c r="AO33" s="104">
        <f t="shared" si="75"/>
        <v>43177</v>
      </c>
      <c r="AP33" s="104">
        <f t="shared" si="75"/>
        <v>43208</v>
      </c>
      <c r="AQ33" s="104">
        <f t="shared" si="75"/>
        <v>43238</v>
      </c>
      <c r="AR33" s="104">
        <f t="shared" si="75"/>
        <v>43269</v>
      </c>
      <c r="AS33" s="104">
        <f t="shared" si="75"/>
        <v>43299</v>
      </c>
      <c r="AT33" s="104">
        <f t="shared" si="75"/>
        <v>43330</v>
      </c>
      <c r="AU33" s="104">
        <f t="shared" si="75"/>
        <v>43361</v>
      </c>
      <c r="AV33" s="104">
        <f t="shared" si="75"/>
        <v>43391</v>
      </c>
      <c r="AW33" s="104">
        <f t="shared" si="75"/>
        <v>43422</v>
      </c>
      <c r="AX33" s="105">
        <f t="shared" si="75"/>
        <v>43452</v>
      </c>
      <c r="AY33" s="104">
        <f t="shared" si="75"/>
        <v>43483</v>
      </c>
      <c r="AZ33" s="104">
        <f t="shared" si="75"/>
        <v>43514</v>
      </c>
      <c r="BA33" s="104">
        <f t="shared" si="75"/>
        <v>43542</v>
      </c>
      <c r="BB33" s="104">
        <f t="shared" si="75"/>
        <v>43573</v>
      </c>
      <c r="BC33" s="104">
        <f t="shared" si="75"/>
        <v>43603</v>
      </c>
      <c r="BD33" s="104">
        <f t="shared" si="75"/>
        <v>43634</v>
      </c>
      <c r="BE33" s="104">
        <f t="shared" si="75"/>
        <v>43664</v>
      </c>
      <c r="BF33" s="104">
        <f t="shared" si="75"/>
        <v>43695</v>
      </c>
      <c r="BG33" s="104">
        <f t="shared" si="75"/>
        <v>43726</v>
      </c>
      <c r="BH33" s="104">
        <f t="shared" si="75"/>
        <v>43756</v>
      </c>
      <c r="BI33" s="104">
        <f t="shared" si="75"/>
        <v>43787</v>
      </c>
      <c r="BJ33" s="105">
        <f t="shared" si="75"/>
        <v>43817</v>
      </c>
      <c r="BK33" s="104">
        <f t="shared" si="75"/>
        <v>43848</v>
      </c>
      <c r="BL33" s="104">
        <f t="shared" si="75"/>
        <v>43879</v>
      </c>
      <c r="BM33" s="104">
        <f t="shared" si="75"/>
        <v>43908</v>
      </c>
      <c r="BN33" s="104">
        <f t="shared" si="75"/>
        <v>43939</v>
      </c>
      <c r="BO33" s="104">
        <f t="shared" ref="BO33:CT33" si="76">BO21</f>
        <v>43969</v>
      </c>
      <c r="BP33" s="104">
        <f t="shared" si="76"/>
        <v>44000</v>
      </c>
      <c r="BQ33" s="104">
        <f t="shared" si="76"/>
        <v>44030</v>
      </c>
      <c r="BR33" s="104">
        <f t="shared" si="76"/>
        <v>44061</v>
      </c>
      <c r="BS33" s="104">
        <f t="shared" si="76"/>
        <v>44092</v>
      </c>
      <c r="BT33" s="104">
        <f t="shared" si="76"/>
        <v>44122</v>
      </c>
      <c r="BU33" s="104">
        <f t="shared" si="76"/>
        <v>44153</v>
      </c>
      <c r="BV33" s="105">
        <f t="shared" si="76"/>
        <v>44183</v>
      </c>
      <c r="BW33" s="104">
        <f t="shared" si="76"/>
        <v>44214</v>
      </c>
      <c r="BX33" s="104">
        <f t="shared" si="76"/>
        <v>44245</v>
      </c>
      <c r="BY33" s="104">
        <f t="shared" si="76"/>
        <v>44273</v>
      </c>
      <c r="BZ33" s="104">
        <f t="shared" si="76"/>
        <v>44304</v>
      </c>
      <c r="CA33" s="104">
        <f t="shared" si="76"/>
        <v>44334</v>
      </c>
      <c r="CB33" s="104">
        <f t="shared" si="76"/>
        <v>44365</v>
      </c>
      <c r="CC33" s="104">
        <f t="shared" si="76"/>
        <v>44395</v>
      </c>
      <c r="CD33" s="104">
        <f t="shared" si="76"/>
        <v>44426</v>
      </c>
      <c r="CE33" s="104">
        <f t="shared" si="76"/>
        <v>44457</v>
      </c>
      <c r="CF33" s="104">
        <f t="shared" si="76"/>
        <v>44487</v>
      </c>
      <c r="CG33" s="104">
        <f t="shared" si="76"/>
        <v>44518</v>
      </c>
      <c r="CH33" s="105">
        <f t="shared" si="76"/>
        <v>44548</v>
      </c>
      <c r="CI33" s="104">
        <f t="shared" si="76"/>
        <v>44579</v>
      </c>
      <c r="CJ33" s="104">
        <f t="shared" si="76"/>
        <v>44610</v>
      </c>
      <c r="CK33" s="104">
        <f t="shared" si="76"/>
        <v>44638</v>
      </c>
      <c r="CL33" s="104">
        <f t="shared" si="76"/>
        <v>44669</v>
      </c>
      <c r="CM33" s="104">
        <f t="shared" si="76"/>
        <v>44699</v>
      </c>
      <c r="CN33" s="104">
        <f t="shared" si="76"/>
        <v>44730</v>
      </c>
      <c r="CO33" s="104">
        <f t="shared" si="76"/>
        <v>44760</v>
      </c>
      <c r="CP33" s="104">
        <f t="shared" si="76"/>
        <v>44791</v>
      </c>
      <c r="CQ33" s="104">
        <f t="shared" si="76"/>
        <v>44822</v>
      </c>
      <c r="CR33" s="104">
        <f t="shared" si="76"/>
        <v>44852</v>
      </c>
      <c r="CS33" s="104">
        <f t="shared" si="76"/>
        <v>44883</v>
      </c>
      <c r="CT33" s="105">
        <f t="shared" si="76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6">
        <v>51</v>
      </c>
      <c r="O34" s="956">
        <v>80</v>
      </c>
      <c r="P34" s="957">
        <v>80</v>
      </c>
      <c r="Q34" s="958">
        <v>81</v>
      </c>
      <c r="R34" s="959">
        <v>81</v>
      </c>
      <c r="S34" s="960">
        <v>80</v>
      </c>
      <c r="T34" s="961">
        <v>77</v>
      </c>
      <c r="U34" s="962">
        <v>70</v>
      </c>
      <c r="V34" s="963">
        <v>70</v>
      </c>
      <c r="W34" s="964">
        <v>68</v>
      </c>
      <c r="X34" s="965">
        <v>67</v>
      </c>
      <c r="Y34" s="966">
        <v>65</v>
      </c>
      <c r="Z34" s="967">
        <v>61</v>
      </c>
      <c r="AA34" s="2012">
        <v>97</v>
      </c>
      <c r="AB34" s="2013">
        <v>95</v>
      </c>
      <c r="AC34" s="2014">
        <v>95</v>
      </c>
      <c r="AD34" s="2015">
        <v>249</v>
      </c>
      <c r="AE34" s="2016">
        <v>241</v>
      </c>
      <c r="AF34" s="2017">
        <v>234</v>
      </c>
      <c r="AG34" s="2018">
        <v>216</v>
      </c>
      <c r="AH34" s="15">
        <f t="shared" ref="AH34" si="77">AG34</f>
        <v>216</v>
      </c>
      <c r="AI34" s="15">
        <f t="shared" ref="AI34" si="78">AH34</f>
        <v>216</v>
      </c>
      <c r="AJ34" s="15">
        <f t="shared" ref="AJ34" si="79">AI34</f>
        <v>216</v>
      </c>
      <c r="AK34" s="15">
        <f t="shared" ref="AK34" si="80">AJ34</f>
        <v>216</v>
      </c>
      <c r="AL34" s="96">
        <f t="shared" ref="AL34" si="81">AK34</f>
        <v>216</v>
      </c>
      <c r="AM34" s="15">
        <v>110</v>
      </c>
      <c r="AN34" s="15">
        <f t="shared" ref="AN34" si="82">AM34</f>
        <v>110</v>
      </c>
      <c r="AO34" s="15">
        <f t="shared" ref="AO34" si="83">AN34</f>
        <v>110</v>
      </c>
      <c r="AP34" s="15">
        <f t="shared" ref="AP34" si="84">AO34</f>
        <v>110</v>
      </c>
      <c r="AQ34" s="15">
        <f t="shared" ref="AQ34" si="85">AP34</f>
        <v>110</v>
      </c>
      <c r="AR34" s="15">
        <f t="shared" ref="AR34" si="86">AQ34</f>
        <v>110</v>
      </c>
      <c r="AS34" s="15">
        <f t="shared" ref="AS34" si="87">AR34</f>
        <v>110</v>
      </c>
      <c r="AT34" s="15">
        <f t="shared" ref="AT34" si="88">AS34</f>
        <v>110</v>
      </c>
      <c r="AU34" s="15">
        <f t="shared" ref="AU34" si="89">AT34</f>
        <v>110</v>
      </c>
      <c r="AV34" s="15">
        <f t="shared" ref="AV34" si="90">AU34</f>
        <v>110</v>
      </c>
      <c r="AW34" s="15">
        <f t="shared" ref="AW34" si="91">AV34</f>
        <v>110</v>
      </c>
      <c r="AX34" s="96">
        <f t="shared" ref="AX34" si="92">AW34</f>
        <v>110</v>
      </c>
      <c r="AY34" s="15">
        <v>130</v>
      </c>
      <c r="AZ34" s="15">
        <f t="shared" ref="AZ34" si="93">AY34</f>
        <v>130</v>
      </c>
      <c r="BA34" s="15">
        <f t="shared" ref="BA34" si="94">AZ34</f>
        <v>130</v>
      </c>
      <c r="BB34" s="15">
        <f t="shared" ref="BB34" si="95">BA34</f>
        <v>130</v>
      </c>
      <c r="BC34" s="15">
        <f t="shared" ref="BC34" si="96">BB34</f>
        <v>130</v>
      </c>
      <c r="BD34" s="15">
        <f t="shared" ref="BD34" si="97">BC34</f>
        <v>130</v>
      </c>
      <c r="BE34" s="15">
        <f t="shared" ref="BE34" si="98">BD34</f>
        <v>130</v>
      </c>
      <c r="BF34" s="15">
        <f t="shared" ref="BF34" si="99">BE34</f>
        <v>130</v>
      </c>
      <c r="BG34" s="15">
        <f t="shared" ref="BG34" si="100">BF34</f>
        <v>130</v>
      </c>
      <c r="BH34" s="15">
        <f t="shared" ref="BH34" si="101">BG34</f>
        <v>130</v>
      </c>
      <c r="BI34" s="15">
        <f t="shared" ref="BI34" si="102">BH34</f>
        <v>130</v>
      </c>
      <c r="BJ34" s="96">
        <f t="shared" ref="BJ34" si="103">BI34</f>
        <v>130</v>
      </c>
      <c r="BK34" s="15">
        <v>150</v>
      </c>
      <c r="BL34" s="15">
        <f t="shared" ref="BL34" si="104">BK34</f>
        <v>150</v>
      </c>
      <c r="BM34" s="15">
        <f t="shared" ref="BM34" si="105">BL34</f>
        <v>150</v>
      </c>
      <c r="BN34" s="15">
        <f t="shared" ref="BN34" si="106">BM34</f>
        <v>150</v>
      </c>
      <c r="BO34" s="15">
        <f t="shared" ref="BO34" si="107">BN34</f>
        <v>150</v>
      </c>
      <c r="BP34" s="15">
        <f t="shared" ref="BP34" si="108">BO34</f>
        <v>150</v>
      </c>
      <c r="BQ34" s="15">
        <f t="shared" ref="BQ34" si="109">BP34</f>
        <v>150</v>
      </c>
      <c r="BR34" s="15">
        <f t="shared" ref="BR34" si="110">BQ34</f>
        <v>150</v>
      </c>
      <c r="BS34" s="15">
        <f t="shared" ref="BS34" si="111">BR34</f>
        <v>150</v>
      </c>
      <c r="BT34" s="15">
        <f t="shared" ref="BT34" si="112">BS34</f>
        <v>150</v>
      </c>
      <c r="BU34" s="15">
        <f t="shared" ref="BU34" si="113">BT34</f>
        <v>150</v>
      </c>
      <c r="BV34" s="96">
        <f t="shared" ref="BV34" si="114">BU34</f>
        <v>150</v>
      </c>
      <c r="BW34" s="15">
        <v>170</v>
      </c>
      <c r="BX34" s="15">
        <f t="shared" ref="BX34" si="115">BW34</f>
        <v>170</v>
      </c>
      <c r="BY34" s="15">
        <f t="shared" ref="BY34" si="116">BX34</f>
        <v>170</v>
      </c>
      <c r="BZ34" s="15">
        <f t="shared" ref="BZ34" si="117">BY34</f>
        <v>170</v>
      </c>
      <c r="CA34" s="15">
        <f t="shared" ref="CA34" si="118">BZ34</f>
        <v>170</v>
      </c>
      <c r="CB34" s="15">
        <f t="shared" ref="CB34" si="119">CA34</f>
        <v>170</v>
      </c>
      <c r="CC34" s="15">
        <f t="shared" ref="CC34" si="120">CB34</f>
        <v>170</v>
      </c>
      <c r="CD34" s="15">
        <f t="shared" ref="CD34" si="121">CC34</f>
        <v>170</v>
      </c>
      <c r="CE34" s="15">
        <f t="shared" ref="CE34" si="122">CD34</f>
        <v>170</v>
      </c>
      <c r="CF34" s="15">
        <f t="shared" ref="CF34" si="123">CE34</f>
        <v>170</v>
      </c>
      <c r="CG34" s="15">
        <f t="shared" ref="CG34" si="124">CF34</f>
        <v>170</v>
      </c>
      <c r="CH34" s="96">
        <f t="shared" ref="CH34" si="125">CG34</f>
        <v>170</v>
      </c>
      <c r="CI34" s="15">
        <v>190</v>
      </c>
      <c r="CJ34" s="15">
        <f t="shared" ref="CJ34" si="126">CI34</f>
        <v>190</v>
      </c>
      <c r="CK34" s="15">
        <f t="shared" ref="CK34" si="127">CJ34</f>
        <v>190</v>
      </c>
      <c r="CL34" s="15">
        <f t="shared" ref="CL34" si="128">CK34</f>
        <v>190</v>
      </c>
      <c r="CM34" s="15">
        <f t="shared" ref="CM34" si="129">CL34</f>
        <v>190</v>
      </c>
      <c r="CN34" s="15">
        <f t="shared" ref="CN34" si="130">CM34</f>
        <v>190</v>
      </c>
      <c r="CO34" s="15">
        <f t="shared" ref="CO34" si="131">CN34</f>
        <v>190</v>
      </c>
      <c r="CP34" s="15">
        <f t="shared" ref="CP34" si="132">CO34</f>
        <v>190</v>
      </c>
      <c r="CQ34" s="15">
        <f t="shared" ref="CQ34" si="133">CP34</f>
        <v>190</v>
      </c>
      <c r="CR34" s="15">
        <f t="shared" ref="CR34" si="134">CQ34</f>
        <v>190</v>
      </c>
      <c r="CS34" s="15">
        <f t="shared" ref="CS34" si="135">CR34</f>
        <v>190</v>
      </c>
      <c r="CT34" s="96">
        <f t="shared" ref="CT34" si="136">CS34</f>
        <v>190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6">
        <v>248</v>
      </c>
      <c r="O35" s="968">
        <v>71</v>
      </c>
      <c r="P35" s="969">
        <v>74</v>
      </c>
      <c r="Q35" s="970">
        <v>320</v>
      </c>
      <c r="R35" s="971">
        <v>206</v>
      </c>
      <c r="S35" s="972">
        <v>213</v>
      </c>
      <c r="T35" s="973">
        <v>315</v>
      </c>
      <c r="U35" s="974">
        <v>246</v>
      </c>
      <c r="V35" s="975">
        <v>238</v>
      </c>
      <c r="W35" s="976">
        <v>330</v>
      </c>
      <c r="X35" s="977">
        <v>305</v>
      </c>
      <c r="Y35" s="978">
        <v>377</v>
      </c>
      <c r="Z35" s="979">
        <v>381</v>
      </c>
      <c r="AA35" s="2019">
        <v>189</v>
      </c>
      <c r="AB35" s="2020">
        <v>379</v>
      </c>
      <c r="AC35" s="2021">
        <v>346</v>
      </c>
      <c r="AD35" s="2022">
        <v>289</v>
      </c>
      <c r="AE35" s="2023">
        <v>347</v>
      </c>
      <c r="AF35" s="2024">
        <v>405</v>
      </c>
      <c r="AG35" s="2025">
        <v>338</v>
      </c>
      <c r="AH35" s="15">
        <f t="shared" ref="AH35:CL35" si="137">AH8+AH15</f>
        <v>351.96266564629946</v>
      </c>
      <c r="AI35" s="15">
        <f t="shared" si="137"/>
        <v>406.56153294187499</v>
      </c>
      <c r="AJ35" s="15">
        <f t="shared" si="137"/>
        <v>377.26037420156877</v>
      </c>
      <c r="AK35" s="15">
        <f t="shared" si="137"/>
        <v>415.34268777472914</v>
      </c>
      <c r="AL35" s="96">
        <f t="shared" si="137"/>
        <v>470.3347941810585</v>
      </c>
      <c r="AM35" s="15">
        <f t="shared" si="137"/>
        <v>198.84411040115293</v>
      </c>
      <c r="AN35" s="15">
        <f t="shared" si="137"/>
        <v>207.72473180709991</v>
      </c>
      <c r="AO35" s="15">
        <f t="shared" si="137"/>
        <v>586.16304457920739</v>
      </c>
      <c r="AP35" s="15">
        <f t="shared" si="137"/>
        <v>602.66230955132926</v>
      </c>
      <c r="AQ35" s="15">
        <f t="shared" si="137"/>
        <v>636.67538745544368</v>
      </c>
      <c r="AR35" s="15">
        <f t="shared" si="137"/>
        <v>732.9024805640455</v>
      </c>
      <c r="AS35" s="15">
        <f t="shared" si="137"/>
        <v>645.97404390557199</v>
      </c>
      <c r="AT35" s="15">
        <f t="shared" si="137"/>
        <v>680.87604148549883</v>
      </c>
      <c r="AU35" s="15">
        <f t="shared" si="137"/>
        <v>782.07332631939551</v>
      </c>
      <c r="AV35" s="15">
        <f t="shared" si="137"/>
        <v>688.17115883388237</v>
      </c>
      <c r="AW35" s="15">
        <f t="shared" si="137"/>
        <v>725.5490571973304</v>
      </c>
      <c r="AX35" s="96">
        <f t="shared" si="137"/>
        <v>764.82930721246873</v>
      </c>
      <c r="AY35" s="15">
        <f t="shared" si="137"/>
        <v>209.13260117085858</v>
      </c>
      <c r="AZ35" s="15">
        <f t="shared" si="137"/>
        <v>217.9670235465762</v>
      </c>
      <c r="BA35" s="15">
        <f t="shared" si="137"/>
        <v>728.85211501974663</v>
      </c>
      <c r="BB35" s="15">
        <f t="shared" si="137"/>
        <v>691.29357895564624</v>
      </c>
      <c r="BC35" s="15">
        <f t="shared" si="137"/>
        <v>722.4644141052305</v>
      </c>
      <c r="BD35" s="15">
        <f t="shared" si="137"/>
        <v>793.70890062492128</v>
      </c>
      <c r="BE35" s="15">
        <f t="shared" si="137"/>
        <v>724.13822333000712</v>
      </c>
      <c r="BF35" s="15">
        <f t="shared" si="137"/>
        <v>757.36653867353039</v>
      </c>
      <c r="BG35" s="15">
        <f t="shared" si="137"/>
        <v>833.66819267189828</v>
      </c>
      <c r="BH35" s="15">
        <f t="shared" si="137"/>
        <v>764.56905833384474</v>
      </c>
      <c r="BI35" s="15">
        <f t="shared" si="137"/>
        <v>802.46623486545093</v>
      </c>
      <c r="BJ35" s="96">
        <f t="shared" si="137"/>
        <v>885.14594845647912</v>
      </c>
      <c r="BK35" s="15">
        <f t="shared" si="137"/>
        <v>254.45929628446694</v>
      </c>
      <c r="BL35" s="15">
        <f t="shared" si="137"/>
        <v>265.58758510352192</v>
      </c>
      <c r="BM35" s="15">
        <f t="shared" si="137"/>
        <v>854.98140668436361</v>
      </c>
      <c r="BN35" s="15">
        <f t="shared" si="137"/>
        <v>803.37259388932466</v>
      </c>
      <c r="BO35" s="15">
        <f t="shared" si="137"/>
        <v>835.03631039791219</v>
      </c>
      <c r="BP35" s="15">
        <f t="shared" si="137"/>
        <v>867.46643226353774</v>
      </c>
      <c r="BQ35" s="15">
        <f t="shared" si="137"/>
        <v>812.89833283580333</v>
      </c>
      <c r="BR35" s="15">
        <f t="shared" si="137"/>
        <v>844.97262768092548</v>
      </c>
      <c r="BS35" s="15">
        <f t="shared" si="137"/>
        <v>878.91026274739227</v>
      </c>
      <c r="BT35" s="15">
        <f t="shared" si="137"/>
        <v>826.34119655257325</v>
      </c>
      <c r="BU35" s="15">
        <f t="shared" si="137"/>
        <v>862.23096123710422</v>
      </c>
      <c r="BV35" s="96">
        <f t="shared" si="137"/>
        <v>899.75497317724353</v>
      </c>
      <c r="BW35" s="15">
        <f t="shared" si="137"/>
        <v>280.1054344711149</v>
      </c>
      <c r="BX35" s="15">
        <f t="shared" si="137"/>
        <v>292.36540125313013</v>
      </c>
      <c r="BY35" s="15">
        <f t="shared" si="137"/>
        <v>943.18968042275412</v>
      </c>
      <c r="BZ35" s="15">
        <f t="shared" si="137"/>
        <v>901.16573280079035</v>
      </c>
      <c r="CA35" s="15">
        <f t="shared" si="137"/>
        <v>935.70635050497424</v>
      </c>
      <c r="CB35" s="15">
        <f t="shared" si="137"/>
        <v>971.26859135872951</v>
      </c>
      <c r="CC35" s="15">
        <f t="shared" si="137"/>
        <v>923.53173688348897</v>
      </c>
      <c r="CD35" s="15">
        <f t="shared" si="137"/>
        <v>958.48170052031742</v>
      </c>
      <c r="CE35" s="15">
        <f t="shared" si="137"/>
        <v>995.56830260901609</v>
      </c>
      <c r="CF35" s="15">
        <f t="shared" si="137"/>
        <v>950.57849756214091</v>
      </c>
      <c r="CG35" s="15">
        <f t="shared" si="137"/>
        <v>989.79518814451092</v>
      </c>
      <c r="CH35" s="96">
        <f t="shared" si="137"/>
        <v>1030.8845402096226</v>
      </c>
      <c r="CI35" s="15">
        <f t="shared" si="137"/>
        <v>319.21019090747274</v>
      </c>
      <c r="CJ35" s="15">
        <f t="shared" si="137"/>
        <v>332.76444991672474</v>
      </c>
      <c r="CK35" s="15">
        <f t="shared" si="137"/>
        <v>1075.3418843957502</v>
      </c>
      <c r="CL35" s="15">
        <f t="shared" si="137"/>
        <v>1026.1280110242531</v>
      </c>
      <c r="CM35" s="15">
        <f t="shared" ref="CM35:CT35" si="138">CM8+CM15</f>
        <v>1064.611737529232</v>
      </c>
      <c r="CN35" s="15">
        <f t="shared" si="138"/>
        <v>1104.3945705942947</v>
      </c>
      <c r="CO35" s="15">
        <f t="shared" si="138"/>
        <v>1049.613482187764</v>
      </c>
      <c r="CP35" s="15">
        <f t="shared" si="138"/>
        <v>1088.8054350514901</v>
      </c>
      <c r="CQ35" s="15">
        <f t="shared" si="138"/>
        <v>1130.4498346927753</v>
      </c>
      <c r="CR35" s="15">
        <f t="shared" si="138"/>
        <v>1079.0052615408372</v>
      </c>
      <c r="CS35" s="15">
        <f t="shared" si="138"/>
        <v>1123.1563716135809</v>
      </c>
      <c r="CT35" s="96">
        <f t="shared" si="138"/>
        <v>1169.5187681060274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6">
        <v>305</v>
      </c>
      <c r="O36" s="980">
        <v>246</v>
      </c>
      <c r="P36" s="981">
        <v>71</v>
      </c>
      <c r="Q36" s="982">
        <v>72</v>
      </c>
      <c r="R36" s="983">
        <v>319</v>
      </c>
      <c r="S36" s="984">
        <v>206</v>
      </c>
      <c r="T36" s="985">
        <v>213</v>
      </c>
      <c r="U36" s="986">
        <v>314</v>
      </c>
      <c r="V36" s="987">
        <v>245</v>
      </c>
      <c r="W36" s="988">
        <v>234</v>
      </c>
      <c r="X36" s="989">
        <v>329</v>
      </c>
      <c r="Y36" s="990">
        <v>304</v>
      </c>
      <c r="Z36" s="991">
        <v>377</v>
      </c>
      <c r="AA36" s="2026">
        <v>379</v>
      </c>
      <c r="AB36" s="2027">
        <v>189</v>
      </c>
      <c r="AC36" s="2028">
        <v>379</v>
      </c>
      <c r="AD36" s="2029">
        <v>321</v>
      </c>
      <c r="AE36" s="2030">
        <v>286</v>
      </c>
      <c r="AF36" s="2031">
        <v>324</v>
      </c>
      <c r="AG36" s="2032">
        <v>399</v>
      </c>
      <c r="AH36" s="15">
        <f t="shared" ref="AH36" si="139">AG35</f>
        <v>338</v>
      </c>
      <c r="AI36" s="15">
        <f t="shared" ref="AI36" si="140">AH35</f>
        <v>351.96266564629946</v>
      </c>
      <c r="AJ36" s="15">
        <f t="shared" ref="AJ36" si="141">AI35</f>
        <v>406.56153294187499</v>
      </c>
      <c r="AK36" s="15">
        <f t="shared" ref="AK36" si="142">AJ35</f>
        <v>377.26037420156877</v>
      </c>
      <c r="AL36" s="96">
        <f t="shared" ref="AL36" si="143">AK35</f>
        <v>415.34268777472914</v>
      </c>
      <c r="AM36" s="15">
        <f t="shared" ref="AM36" si="144">AL35</f>
        <v>470.3347941810585</v>
      </c>
      <c r="AN36" s="15">
        <f t="shared" ref="AN36" si="145">AM35</f>
        <v>198.84411040115293</v>
      </c>
      <c r="AO36" s="15">
        <f t="shared" ref="AO36" si="146">AN35</f>
        <v>207.72473180709991</v>
      </c>
      <c r="AP36" s="15">
        <f t="shared" ref="AP36" si="147">AO35</f>
        <v>586.16304457920739</v>
      </c>
      <c r="AQ36" s="15">
        <f t="shared" ref="AQ36" si="148">AP35</f>
        <v>602.66230955132926</v>
      </c>
      <c r="AR36" s="15">
        <f t="shared" ref="AR36" si="149">AQ35</f>
        <v>636.67538745544368</v>
      </c>
      <c r="AS36" s="15">
        <f t="shared" ref="AS36" si="150">AR35</f>
        <v>732.9024805640455</v>
      </c>
      <c r="AT36" s="15">
        <f t="shared" ref="AT36" si="151">AS35</f>
        <v>645.97404390557199</v>
      </c>
      <c r="AU36" s="15">
        <f t="shared" ref="AU36" si="152">AT35</f>
        <v>680.87604148549883</v>
      </c>
      <c r="AV36" s="15">
        <f t="shared" ref="AV36" si="153">AU35</f>
        <v>782.07332631939551</v>
      </c>
      <c r="AW36" s="15">
        <f t="shared" ref="AW36" si="154">AV35</f>
        <v>688.17115883388237</v>
      </c>
      <c r="AX36" s="96">
        <f t="shared" ref="AX36" si="155">AW35</f>
        <v>725.5490571973304</v>
      </c>
      <c r="AY36" s="15">
        <f t="shared" ref="AY36" si="156">AX35</f>
        <v>764.82930721246873</v>
      </c>
      <c r="AZ36" s="15">
        <f t="shared" ref="AZ36" si="157">AY35</f>
        <v>209.13260117085858</v>
      </c>
      <c r="BA36" s="15">
        <f t="shared" ref="BA36" si="158">AZ35</f>
        <v>217.9670235465762</v>
      </c>
      <c r="BB36" s="15">
        <f t="shared" ref="BB36" si="159">BA35</f>
        <v>728.85211501974663</v>
      </c>
      <c r="BC36" s="15">
        <f t="shared" ref="BC36" si="160">BB35</f>
        <v>691.29357895564624</v>
      </c>
      <c r="BD36" s="15">
        <f t="shared" ref="BD36" si="161">BC35</f>
        <v>722.4644141052305</v>
      </c>
      <c r="BE36" s="15">
        <f t="shared" ref="BE36" si="162">BD35</f>
        <v>793.70890062492128</v>
      </c>
      <c r="BF36" s="15">
        <f t="shared" ref="BF36" si="163">BE35</f>
        <v>724.13822333000712</v>
      </c>
      <c r="BG36" s="15">
        <f t="shared" ref="BG36" si="164">BF35</f>
        <v>757.36653867353039</v>
      </c>
      <c r="BH36" s="15">
        <f t="shared" ref="BH36" si="165">BG35</f>
        <v>833.66819267189828</v>
      </c>
      <c r="BI36" s="15">
        <f t="shared" ref="BI36" si="166">BH35</f>
        <v>764.56905833384474</v>
      </c>
      <c r="BJ36" s="96">
        <f t="shared" ref="BJ36" si="167">BI35</f>
        <v>802.46623486545093</v>
      </c>
      <c r="BK36" s="15">
        <f t="shared" ref="BK36" si="168">BJ35</f>
        <v>885.14594845647912</v>
      </c>
      <c r="BL36" s="15">
        <f t="shared" ref="BL36" si="169">BK35</f>
        <v>254.45929628446694</v>
      </c>
      <c r="BM36" s="15">
        <f t="shared" ref="BM36" si="170">BL35</f>
        <v>265.58758510352192</v>
      </c>
      <c r="BN36" s="15">
        <f t="shared" ref="BN36" si="171">BM35</f>
        <v>854.98140668436361</v>
      </c>
      <c r="BO36" s="15">
        <f t="shared" ref="BO36" si="172">BN35</f>
        <v>803.37259388932466</v>
      </c>
      <c r="BP36" s="15">
        <f t="shared" ref="BP36" si="173">BO35</f>
        <v>835.03631039791219</v>
      </c>
      <c r="BQ36" s="15">
        <f t="shared" ref="BQ36" si="174">BP35</f>
        <v>867.46643226353774</v>
      </c>
      <c r="BR36" s="15">
        <f t="shared" ref="BR36" si="175">BQ35</f>
        <v>812.89833283580333</v>
      </c>
      <c r="BS36" s="15">
        <f t="shared" ref="BS36" si="176">BR35</f>
        <v>844.97262768092548</v>
      </c>
      <c r="BT36" s="15">
        <f t="shared" ref="BT36" si="177">BS35</f>
        <v>878.91026274739227</v>
      </c>
      <c r="BU36" s="15">
        <f t="shared" ref="BU36" si="178">BT35</f>
        <v>826.34119655257325</v>
      </c>
      <c r="BV36" s="96">
        <f t="shared" ref="BV36" si="179">BU35</f>
        <v>862.23096123710422</v>
      </c>
      <c r="BW36" s="15">
        <f t="shared" ref="BW36" si="180">BV35</f>
        <v>899.75497317724353</v>
      </c>
      <c r="BX36" s="15">
        <f t="shared" ref="BX36" si="181">BW35</f>
        <v>280.1054344711149</v>
      </c>
      <c r="BY36" s="15">
        <f t="shared" ref="BY36" si="182">BX35</f>
        <v>292.36540125313013</v>
      </c>
      <c r="BZ36" s="15">
        <f t="shared" ref="BZ36" si="183">BY35</f>
        <v>943.18968042275412</v>
      </c>
      <c r="CA36" s="15">
        <f t="shared" ref="CA36" si="184">BZ35</f>
        <v>901.16573280079035</v>
      </c>
      <c r="CB36" s="15">
        <f t="shared" ref="CB36" si="185">CA35</f>
        <v>935.70635050497424</v>
      </c>
      <c r="CC36" s="15">
        <f t="shared" ref="CC36" si="186">CB35</f>
        <v>971.26859135872951</v>
      </c>
      <c r="CD36" s="15">
        <f t="shared" ref="CD36" si="187">CC35</f>
        <v>923.53173688348897</v>
      </c>
      <c r="CE36" s="15">
        <f t="shared" ref="CE36" si="188">CD35</f>
        <v>958.48170052031742</v>
      </c>
      <c r="CF36" s="15">
        <f t="shared" ref="CF36" si="189">CE35</f>
        <v>995.56830260901609</v>
      </c>
      <c r="CG36" s="15">
        <f t="shared" ref="CG36" si="190">CF35</f>
        <v>950.57849756214091</v>
      </c>
      <c r="CH36" s="96">
        <f t="shared" ref="CH36" si="191">CG35</f>
        <v>989.79518814451092</v>
      </c>
      <c r="CI36" s="15">
        <f t="shared" ref="CI36" si="192">CH35</f>
        <v>1030.8845402096226</v>
      </c>
      <c r="CJ36" s="15">
        <f t="shared" ref="CJ36" si="193">CI35</f>
        <v>319.21019090747274</v>
      </c>
      <c r="CK36" s="15">
        <f t="shared" ref="CK36" si="194">CJ35</f>
        <v>332.76444991672474</v>
      </c>
      <c r="CL36" s="15">
        <f t="shared" ref="CL36" si="195">CK35</f>
        <v>1075.3418843957502</v>
      </c>
      <c r="CM36" s="15">
        <f t="shared" ref="CM36" si="196">CL35</f>
        <v>1026.1280110242531</v>
      </c>
      <c r="CN36" s="15">
        <f t="shared" ref="CN36" si="197">CM35</f>
        <v>1064.611737529232</v>
      </c>
      <c r="CO36" s="15">
        <f t="shared" ref="CO36" si="198">CN35</f>
        <v>1104.3945705942947</v>
      </c>
      <c r="CP36" s="15">
        <f t="shared" ref="CP36" si="199">CO35</f>
        <v>1049.613482187764</v>
      </c>
      <c r="CQ36" s="15">
        <f t="shared" ref="CQ36" si="200">CP35</f>
        <v>1088.8054350514901</v>
      </c>
      <c r="CR36" s="15">
        <f t="shared" ref="CR36" si="201">CQ35</f>
        <v>1130.4498346927753</v>
      </c>
      <c r="CS36" s="15">
        <f t="shared" ref="CS36" si="202">CR35</f>
        <v>1079.0052615408372</v>
      </c>
      <c r="CT36" s="96">
        <f t="shared" ref="CT36" si="203">CS35</f>
        <v>1123.1563716135809</v>
      </c>
    </row>
    <row r="37" spans="1:98" x14ac:dyDescent="0.25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6">
        <v>350</v>
      </c>
      <c r="O37" s="992">
        <v>464</v>
      </c>
      <c r="P37" s="993">
        <v>530</v>
      </c>
      <c r="Q37" s="994">
        <v>292</v>
      </c>
      <c r="R37" s="995">
        <v>140</v>
      </c>
      <c r="S37" s="996">
        <v>384</v>
      </c>
      <c r="T37" s="997">
        <v>492</v>
      </c>
      <c r="U37" s="998">
        <v>400</v>
      </c>
      <c r="V37" s="999">
        <v>499</v>
      </c>
      <c r="W37" s="1000">
        <v>525</v>
      </c>
      <c r="X37" s="1001">
        <v>462</v>
      </c>
      <c r="Y37" s="1002">
        <v>538</v>
      </c>
      <c r="Z37" s="1003">
        <v>603</v>
      </c>
      <c r="AA37" s="2033">
        <v>658</v>
      </c>
      <c r="AB37" s="2034">
        <v>750</v>
      </c>
      <c r="AC37" s="2035">
        <v>561</v>
      </c>
      <c r="AD37" s="2036">
        <v>516</v>
      </c>
      <c r="AE37" s="2037">
        <v>670</v>
      </c>
      <c r="AF37" s="2038">
        <v>579</v>
      </c>
      <c r="AG37" s="2039">
        <v>565</v>
      </c>
      <c r="AH37" s="15">
        <f>AF35*Assumption!$D$5</f>
        <v>384.75</v>
      </c>
      <c r="AI37" s="15">
        <f>AG35*Assumption!$D$5</f>
        <v>321.09999999999997</v>
      </c>
      <c r="AJ37" s="15">
        <f>AH35*Assumption!$D$5</f>
        <v>334.36453236398449</v>
      </c>
      <c r="AK37" s="15">
        <f>AI35*Assumption!$D$5</f>
        <v>386.23345629478121</v>
      </c>
      <c r="AL37" s="96">
        <f>AJ35*Assumption!$D$5</f>
        <v>358.39735549149032</v>
      </c>
      <c r="AM37" s="15">
        <f>AK35*Assumption!$D$5</f>
        <v>394.57555338599269</v>
      </c>
      <c r="AN37" s="15">
        <f>AL35*Assumption!$D$5</f>
        <v>446.81805447200554</v>
      </c>
      <c r="AO37" s="15">
        <f>AM35*Assumption!$D$5</f>
        <v>188.90190488109528</v>
      </c>
      <c r="AP37" s="15">
        <f>AN35*Assumption!$D$5</f>
        <v>197.33849521674492</v>
      </c>
      <c r="AQ37" s="15">
        <f>AO35*Assumption!$D$5</f>
        <v>556.85489235024704</v>
      </c>
      <c r="AR37" s="15">
        <f>AP35*Assumption!$D$5</f>
        <v>572.52919407376282</v>
      </c>
      <c r="AS37" s="15">
        <f>AQ35*Assumption!$D$5</f>
        <v>604.84161808267152</v>
      </c>
      <c r="AT37" s="15">
        <f>AR35*Assumption!$D$5</f>
        <v>696.2573565358432</v>
      </c>
      <c r="AU37" s="15">
        <f>AS35*Assumption!$D$5</f>
        <v>613.67534171029331</v>
      </c>
      <c r="AV37" s="15">
        <f>AT35*Assumption!$D$5</f>
        <v>646.8322394112239</v>
      </c>
      <c r="AW37" s="15">
        <f>AU35*Assumption!$D$5</f>
        <v>742.9696600034257</v>
      </c>
      <c r="AX37" s="96">
        <f>AV35*Assumption!$D$5</f>
        <v>653.76260089218817</v>
      </c>
      <c r="AY37" s="15">
        <f>AW35*Assumption!$D$5</f>
        <v>689.27160433746383</v>
      </c>
      <c r="AZ37" s="15">
        <f>AX35*Assumption!$D$5</f>
        <v>726.58784185184527</v>
      </c>
      <c r="BA37" s="15">
        <f>AY35*Assumption!$D$5</f>
        <v>198.67597111231564</v>
      </c>
      <c r="BB37" s="15">
        <f>AZ35*Assumption!$D$5</f>
        <v>207.06867236924739</v>
      </c>
      <c r="BC37" s="15">
        <f>BA35*Assumption!$D$5</f>
        <v>692.40950926875928</v>
      </c>
      <c r="BD37" s="15">
        <f>BB35*Assumption!$D$5</f>
        <v>656.7289000078639</v>
      </c>
      <c r="BE37" s="15">
        <f>BC35*Assumption!$D$5</f>
        <v>686.34119339996892</v>
      </c>
      <c r="BF37" s="15">
        <f>BD35*Assumption!$D$5</f>
        <v>754.02345559367518</v>
      </c>
      <c r="BG37" s="15">
        <f>BE35*Assumption!$D$5</f>
        <v>687.93131216350673</v>
      </c>
      <c r="BH37" s="15">
        <f>BF35*Assumption!$D$5</f>
        <v>719.49821173985379</v>
      </c>
      <c r="BI37" s="15">
        <f>BG35*Assumption!$D$5</f>
        <v>791.98478303830336</v>
      </c>
      <c r="BJ37" s="96">
        <f>BH35*Assumption!$D$5</f>
        <v>726.34060541715246</v>
      </c>
      <c r="BK37" s="15">
        <f>BI35*Assumption!$D$5</f>
        <v>762.34292312217838</v>
      </c>
      <c r="BL37" s="15">
        <f>BJ35*Assumption!$D$5</f>
        <v>840.88865103365515</v>
      </c>
      <c r="BM37" s="15">
        <f>BK35*Assumption!$D$5</f>
        <v>241.73633147024358</v>
      </c>
      <c r="BN37" s="15">
        <f>BL35*Assumption!$D$5</f>
        <v>252.30820584834581</v>
      </c>
      <c r="BO37" s="15">
        <f>BM35*Assumption!$D$5</f>
        <v>812.23233635014537</v>
      </c>
      <c r="BP37" s="15">
        <f>BN35*Assumption!$D$5</f>
        <v>763.20396419485837</v>
      </c>
      <c r="BQ37" s="15">
        <f>BO35*Assumption!$D$5</f>
        <v>793.28449487801652</v>
      </c>
      <c r="BR37" s="15">
        <f>BP35*Assumption!$D$5</f>
        <v>824.09311065036081</v>
      </c>
      <c r="BS37" s="15">
        <f>BQ35*Assumption!$D$5</f>
        <v>772.25341619401308</v>
      </c>
      <c r="BT37" s="15">
        <f>BR35*Assumption!$D$5</f>
        <v>802.72399629687914</v>
      </c>
      <c r="BU37" s="15">
        <f>BS35*Assumption!$D$5</f>
        <v>834.96474961002264</v>
      </c>
      <c r="BV37" s="96">
        <f>BT35*Assumption!$D$5</f>
        <v>785.02413672494458</v>
      </c>
      <c r="BW37" s="15">
        <f>BU35*Assumption!$D$5</f>
        <v>819.11941317524895</v>
      </c>
      <c r="BX37" s="15">
        <f>BV35*Assumption!$D$5</f>
        <v>854.76722451838134</v>
      </c>
      <c r="BY37" s="15">
        <f>BW35*Assumption!$D$5</f>
        <v>266.10016274755912</v>
      </c>
      <c r="BZ37" s="15">
        <f>BX35*Assumption!$D$5</f>
        <v>277.74713119047362</v>
      </c>
      <c r="CA37" s="15">
        <f>BY35*Assumption!$D$5</f>
        <v>896.03019640161642</v>
      </c>
      <c r="CB37" s="15">
        <f>BZ35*Assumption!$D$5</f>
        <v>856.10744616075078</v>
      </c>
      <c r="CC37" s="15">
        <f>CA35*Assumption!$D$5</f>
        <v>888.92103297972551</v>
      </c>
      <c r="CD37" s="15">
        <f>CB35*Assumption!$D$5</f>
        <v>922.705161790793</v>
      </c>
      <c r="CE37" s="15">
        <f>CC35*Assumption!$D$5</f>
        <v>877.35515003931448</v>
      </c>
      <c r="CF37" s="15">
        <f>CD35*Assumption!$D$5</f>
        <v>910.55761549430156</v>
      </c>
      <c r="CG37" s="15">
        <f>CE35*Assumption!$D$5</f>
        <v>945.78988747856522</v>
      </c>
      <c r="CH37" s="96">
        <f>CF35*Assumption!$D$5</f>
        <v>903.04957268403382</v>
      </c>
      <c r="CI37" s="15">
        <f>CG35*Assumption!$D$5</f>
        <v>940.3054287372853</v>
      </c>
      <c r="CJ37" s="15">
        <f>CH35*Assumption!$D$5</f>
        <v>979.34031319914141</v>
      </c>
      <c r="CK37" s="15">
        <f>CI35*Assumption!$D$5</f>
        <v>303.24968136209907</v>
      </c>
      <c r="CL37" s="15">
        <f>CJ35*Assumption!$D$5</f>
        <v>316.12622742088848</v>
      </c>
      <c r="CM37" s="15">
        <f>CK35*Assumption!$D$5</f>
        <v>1021.5747901759627</v>
      </c>
      <c r="CN37" s="15">
        <f>CL35*Assumption!$D$5</f>
        <v>974.82161047304032</v>
      </c>
      <c r="CO37" s="15">
        <f>CM35*Assumption!$D$5</f>
        <v>1011.3811506527703</v>
      </c>
      <c r="CP37" s="15">
        <f>CN35*Assumption!$D$5</f>
        <v>1049.1748420645799</v>
      </c>
      <c r="CQ37" s="15">
        <f>CO35*Assumption!$D$5</f>
        <v>997.13280807837577</v>
      </c>
      <c r="CR37" s="15">
        <f>CP35*Assumption!$D$5</f>
        <v>1034.3651632989156</v>
      </c>
      <c r="CS37" s="15">
        <f>CQ35*Assumption!$D$5</f>
        <v>1073.9273429581365</v>
      </c>
      <c r="CT37" s="96">
        <f>CR35*Assumption!$D$5</f>
        <v>1025.0549984637953</v>
      </c>
    </row>
    <row r="38" spans="1:98" ht="15.75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6">
        <v>341</v>
      </c>
      <c r="O38" s="1004">
        <v>371</v>
      </c>
      <c r="P38" s="1005">
        <v>387</v>
      </c>
      <c r="Q38" s="1006">
        <v>479</v>
      </c>
      <c r="R38" s="1007">
        <v>490</v>
      </c>
      <c r="S38" s="1008">
        <v>409</v>
      </c>
      <c r="T38" s="1009">
        <v>238</v>
      </c>
      <c r="U38" s="1010">
        <v>354</v>
      </c>
      <c r="V38" s="1011">
        <v>461</v>
      </c>
      <c r="W38" s="1012">
        <v>509</v>
      </c>
      <c r="X38" s="1013">
        <v>571</v>
      </c>
      <c r="Y38" s="1014">
        <v>599</v>
      </c>
      <c r="Z38" s="1015">
        <v>540</v>
      </c>
      <c r="AA38" s="2040">
        <v>563</v>
      </c>
      <c r="AB38" s="2041">
        <v>444</v>
      </c>
      <c r="AC38" s="2042">
        <v>481</v>
      </c>
      <c r="AD38" s="2043">
        <v>387</v>
      </c>
      <c r="AE38" s="2044">
        <v>293</v>
      </c>
      <c r="AF38" s="2045">
        <v>291</v>
      </c>
      <c r="AG38" s="2046">
        <v>261</v>
      </c>
      <c r="AH38" s="2346">
        <f>(AB35+AC35+AD35)*$AH$43</f>
        <v>559.89446772353347</v>
      </c>
      <c r="AI38" s="2346">
        <f>(AC35+AD35+AE35)*$AH$43</f>
        <v>542.22521430425036</v>
      </c>
      <c r="AJ38" s="2346">
        <f>(AD35+AE35+AF35)*$AH$43</f>
        <v>574.80290029605362</v>
      </c>
      <c r="AK38" s="2346">
        <f>(AE35+AF35+AG35)*$AH$43</f>
        <v>601.85894459433086</v>
      </c>
      <c r="AL38" s="2346">
        <f>(AF35+AG35+AH35)*$AH$43</f>
        <v>604.59915074869446</v>
      </c>
      <c r="AM38" s="15">
        <f>AH35*Assumption!$G$5+AI35*Assumption!$F$5+AJ35*Assumption!$E$5</f>
        <v>797.57897180834721</v>
      </c>
      <c r="AN38" s="15">
        <f>AI35*Assumption!$G$5+AJ35*Assumption!$F$5+AK35*Assumption!$E$5</f>
        <v>840.29333192600643</v>
      </c>
      <c r="AO38" s="15">
        <f>AJ35*Assumption!$G$5+AK35*Assumption!$F$5+AL35*Assumption!$E$5</f>
        <v>893.36394130809845</v>
      </c>
      <c r="AP38" s="15">
        <f>AK35*Assumption!$G$5+AL35*Assumption!$F$5+AM35*Assumption!$E$5</f>
        <v>737.51525691250083</v>
      </c>
      <c r="AQ38" s="15">
        <f>AL35*Assumption!$G$5+AM35*Assumption!$F$5+AN35*Assumption!$E$5</f>
        <v>587.57153923512203</v>
      </c>
      <c r="AR38" s="15">
        <f>AM35*Assumption!$G$5+AN35*Assumption!$F$5+AO35*Assumption!$E$5</f>
        <v>733.64421416902769</v>
      </c>
      <c r="AS38" s="15">
        <f>AN35*Assumption!$G$5+AO35*Assumption!$F$5+AP35*Assumption!$E$5</f>
        <v>1017.0788179307685</v>
      </c>
      <c r="AT38" s="15">
        <f>AO35*Assumption!$G$5+AP35*Assumption!$F$5+AQ35*Assumption!$E$5</f>
        <v>1282.9017533978099</v>
      </c>
      <c r="AU38" s="15">
        <f>AP35*Assumption!$G$5+AQ35*Assumption!$F$5+AR35*Assumption!$E$5</f>
        <v>1393.5921414008444</v>
      </c>
      <c r="AV38" s="15">
        <f>AQ35*Assumption!$G$5+AR35*Assumption!$F$5+AS35*Assumption!$E$5</f>
        <v>1411.8162039925555</v>
      </c>
      <c r="AW38" s="15">
        <f>AR35*Assumption!$G$5+AS35*Assumption!$F$5+AT35*Assumption!$E$5</f>
        <v>1436.6241522607268</v>
      </c>
      <c r="AX38" s="96">
        <f>AS35*Assumption!$G$5+AT35*Assumption!$F$5+AU35*Assumption!$E$5</f>
        <v>1489.8563164387087</v>
      </c>
      <c r="AY38" s="15">
        <f>AT35*Assumption!$G$5+AU35*Assumption!$F$5+AV35*Assumption!$E$5</f>
        <v>1506.5138803819818</v>
      </c>
      <c r="AZ38" s="15">
        <f>AU35*Assumption!$G$5+AV35*Assumption!$F$5+AW35*Assumption!$E$5</f>
        <v>1531.4030527332193</v>
      </c>
      <c r="BA38" s="15">
        <f>AV35*Assumption!$G$5+AW35*Assumption!$F$5+AX35*Assumption!$E$5</f>
        <v>1532.6504811084355</v>
      </c>
      <c r="BB38" s="15">
        <f>AW35*Assumption!$G$5+AX35*Assumption!$F$5+AY35*Assumption!$E$5</f>
        <v>1138.0160303038131</v>
      </c>
      <c r="BC38" s="15">
        <f>AX35*Assumption!$G$5+AY35*Assumption!$F$5+AZ35*Assumption!$E$5</f>
        <v>779.6640239843432</v>
      </c>
      <c r="BD38" s="15">
        <f>AY35*Assumption!$G$5+AZ35*Assumption!$F$5+BA35*Assumption!$E$5</f>
        <v>861.13816920091585</v>
      </c>
      <c r="BE38" s="15">
        <f>AZ35*Assumption!$G$5+BA35*Assumption!$F$5+BB35*Assumption!$E$5</f>
        <v>1194.0115578062853</v>
      </c>
      <c r="BF38" s="15">
        <f>BA35*Assumption!$G$5+BB35*Assumption!$F$5+BC35*Assumption!$E$5</f>
        <v>1499.1883055649846</v>
      </c>
      <c r="BG38" s="15">
        <f>BB35*Assumption!$G$5+BC35*Assumption!$F$5+BD35*Assumption!$E$5</f>
        <v>1555.4683577469862</v>
      </c>
      <c r="BH38" s="15">
        <f>BC35*Assumption!$G$5+BD35*Assumption!$F$5+BE35*Assumption!$E$5</f>
        <v>1568.3854575645887</v>
      </c>
      <c r="BI38" s="15">
        <f>BD35*Assumption!$G$5+BE35*Assumption!$F$5+BF35*Assumption!$E$5</f>
        <v>1589.015327644782</v>
      </c>
      <c r="BJ38" s="96">
        <f>BE35*Assumption!$G$5+BF35*Assumption!$F$5+BG35*Assumption!$E$5</f>
        <v>1631.5740652069942</v>
      </c>
      <c r="BK38" s="15">
        <f>BF35*Assumption!$G$5+BG35*Assumption!$F$5+BH35*Assumption!$E$5</f>
        <v>1649.6429047415227</v>
      </c>
      <c r="BL38" s="15">
        <f>BG35*Assumption!$G$5+BH35*Assumption!$F$5+BI35*Assumption!$E$5</f>
        <v>1677.3722443291911</v>
      </c>
      <c r="BM38" s="15">
        <f>BH35*Assumption!$G$5+BI35*Assumption!$F$5+BJ35*Assumption!$E$5</f>
        <v>1728.5845581713056</v>
      </c>
      <c r="BN38" s="15">
        <f>BI35*Assumption!$G$5+BJ35*Assumption!$F$5+BK35*Assumption!$E$5</f>
        <v>1304.6493418663792</v>
      </c>
      <c r="BO38" s="15">
        <f>BJ35*Assumption!$G$5+BK35*Assumption!$F$5+BL35*Assumption!$E$5</f>
        <v>921.67914455583184</v>
      </c>
      <c r="BP38" s="15">
        <f>BK35*Assumption!$G$5+BL35*Assumption!$F$5+BM35*Assumption!$E$5</f>
        <v>1022.5720126906364</v>
      </c>
      <c r="BQ38" s="15">
        <f>BL35*Assumption!$G$5+BM35*Assumption!$F$5+BN35*Assumption!$E$5</f>
        <v>1400.5376108526273</v>
      </c>
      <c r="BR38" s="15">
        <f>BM35*Assumption!$G$5+BN35*Assumption!$F$5+BO35*Assumption!$E$5</f>
        <v>1743.3787080514753</v>
      </c>
      <c r="BS38" s="15">
        <f>BN35*Assumption!$G$5+BO35*Assumption!$F$5+BP35*Assumption!$E$5</f>
        <v>1760.5221194229634</v>
      </c>
      <c r="BT38" s="15">
        <f>BO35*Assumption!$G$5+BP35*Assumption!$F$5+BQ35*Assumption!$E$5</f>
        <v>1758.5669550918665</v>
      </c>
      <c r="BU38" s="15">
        <f>BP35*Assumption!$G$5+BQ35*Assumption!$F$5+BR35*Assumption!$E$5</f>
        <v>1765.4867944879254</v>
      </c>
      <c r="BV38" s="96">
        <f>BQ35*Assumption!$G$5+BR35*Assumption!$F$5+BS35*Assumption!$E$5</f>
        <v>1782.3480492760436</v>
      </c>
      <c r="BW38" s="15">
        <f>BR35*Assumption!$G$5+BS35*Assumption!$F$5+BT35*Assumption!$E$5</f>
        <v>1783.2937177737886</v>
      </c>
      <c r="BX38" s="15">
        <f>BS35*Assumption!$G$5+BT35*Assumption!$F$5+BU35*Assumption!$E$5</f>
        <v>1795.5697642249202</v>
      </c>
      <c r="BY38" s="15">
        <f>BT35*Assumption!$G$5+BU35*Assumption!$F$5+BV35*Assumption!$E$5</f>
        <v>1819.1703693393119</v>
      </c>
      <c r="BZ38" s="15">
        <f>BU35*Assumption!$G$5+BV35*Assumption!$F$5+BW35*Assumption!$E$5</f>
        <v>1371.2514055432248</v>
      </c>
      <c r="CA38" s="15">
        <f>BV35*Assumption!$G$5+BW35*Assumption!$F$5+BX35*Assumption!$E$5</f>
        <v>969.8191090386307</v>
      </c>
      <c r="CB38" s="15">
        <f>BW35*Assumption!$G$5+BX35*Assumption!$F$5+BY35*Assumption!$E$5</f>
        <v>1127.2707858980634</v>
      </c>
      <c r="CC38" s="15">
        <f>BX35*Assumption!$G$5+BY35*Assumption!$F$5+BZ35*Assumption!$E$5</f>
        <v>1556.5846032884383</v>
      </c>
      <c r="CD38" s="15">
        <f>BY35*Assumption!$G$5+BZ35*Assumption!$F$5+CA35*Assumption!$E$5</f>
        <v>1945.2949016181849</v>
      </c>
      <c r="CE38" s="15">
        <f>BZ35*Assumption!$G$5+CA35*Assumption!$F$5+CB35*Assumption!$E$5</f>
        <v>1972.7087581209398</v>
      </c>
      <c r="CF38" s="15">
        <f>CA35*Assumption!$G$5+CB35*Assumption!$F$5+CC35*Assumption!$E$5</f>
        <v>1980.1372137608862</v>
      </c>
      <c r="CG38" s="15">
        <f>CB35*Assumption!$G$5+CC35*Assumption!$F$5+CD35*Assumption!$E$5</f>
        <v>1996.0187310499339</v>
      </c>
      <c r="CH38" s="96">
        <f>CC35*Assumption!$G$5+CD35*Assumption!$F$5+CE35*Assumption!$E$5</f>
        <v>2021.5108745815285</v>
      </c>
      <c r="CI38" s="15">
        <f>CD35*Assumption!$G$5+CE35*Assumption!$F$5+CF35*Assumption!$E$5</f>
        <v>2032.4496301882143</v>
      </c>
      <c r="CJ38" s="15">
        <f>CE35*Assumption!$G$5+CF35*Assumption!$F$5+CG35*Assumption!$E$5</f>
        <v>2054.5820803745173</v>
      </c>
      <c r="CK38" s="15">
        <f>CF35*Assumption!$G$5+CG35*Assumption!$F$5+CH35*Assumption!$E$5</f>
        <v>2087.9113624061401</v>
      </c>
      <c r="CL38" s="15">
        <f>CG35*Assumption!$G$5+CH35*Assumption!$F$5+CI35*Assumption!$E$5</f>
        <v>1570.8644437594205</v>
      </c>
      <c r="CM38" s="15">
        <f>CH35*Assumption!$G$5+CI35*Assumption!$F$5+CJ35*Assumption!$E$5</f>
        <v>1108.1894176943842</v>
      </c>
      <c r="CN38" s="15">
        <f>CI35*Assumption!$G$5+CJ35*Assumption!$F$5+CK35*Assumption!$E$5</f>
        <v>1284.734737002791</v>
      </c>
      <c r="CO38" s="15">
        <f>CJ35*Assumption!$G$5+CK35*Assumption!$F$5+CL35*Assumption!$E$5</f>
        <v>1773.3003978464626</v>
      </c>
      <c r="CP38" s="15">
        <f>CK35*Assumption!$G$5+CL35*Assumption!$F$5+CM35*Assumption!$E$5</f>
        <v>2215.1841283778131</v>
      </c>
      <c r="CQ38" s="15">
        <f>CL35*Assumption!$G$5+CM35*Assumption!$F$5+CN35*Assumption!$E$5</f>
        <v>2244.4206793604499</v>
      </c>
      <c r="CR38" s="15">
        <f>CM35*Assumption!$G$5+CN35*Assumption!$F$5+CO35*Assumption!$E$5</f>
        <v>2251.5340276837569</v>
      </c>
      <c r="CS38" s="15">
        <f>CN35*Assumption!$G$5+CO35*Assumption!$F$5+CP35*Assumption!$E$5</f>
        <v>2268.4105279292039</v>
      </c>
      <c r="CT38" s="96">
        <f>CO35*Assumption!$G$5+CP35*Assumption!$F$5+CQ35*Assumption!$E$5</f>
        <v>2296.2917616029217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6">
        <v>413</v>
      </c>
      <c r="O39" s="1016">
        <v>432</v>
      </c>
      <c r="P39" s="1017">
        <v>480</v>
      </c>
      <c r="Q39" s="1018">
        <v>504</v>
      </c>
      <c r="R39" s="1019">
        <v>517</v>
      </c>
      <c r="S39" s="1020">
        <v>466</v>
      </c>
      <c r="T39" s="1021">
        <v>509</v>
      </c>
      <c r="U39" s="1022">
        <v>512</v>
      </c>
      <c r="V39" s="1023">
        <v>471</v>
      </c>
      <c r="W39" s="1024">
        <v>417</v>
      </c>
      <c r="X39" s="1025">
        <v>496</v>
      </c>
      <c r="Y39" s="1026">
        <v>551</v>
      </c>
      <c r="Z39" s="1027">
        <v>533</v>
      </c>
      <c r="AA39" s="2047">
        <v>609</v>
      </c>
      <c r="AB39" s="2048">
        <v>327</v>
      </c>
      <c r="AC39" s="2049">
        <v>310</v>
      </c>
      <c r="AD39" s="2050">
        <v>243</v>
      </c>
      <c r="AE39" s="2051">
        <v>281</v>
      </c>
      <c r="AF39" s="2052">
        <v>339</v>
      </c>
      <c r="AG39" s="2053">
        <v>308</v>
      </c>
      <c r="AH39" s="2346">
        <f>(W35+X35+Y35+Z35+AA35+V35)*$AH$44</f>
        <v>591.05318928266558</v>
      </c>
      <c r="AI39" s="2346">
        <f t="shared" ref="AI39:AL39" si="204">(X35+Y35+Z35+AA35+AB35+W35)*$AH$44</f>
        <v>636.84357372709189</v>
      </c>
      <c r="AJ39" s="2346">
        <f t="shared" si="204"/>
        <v>642.03964572078564</v>
      </c>
      <c r="AK39" s="2346">
        <f t="shared" si="204"/>
        <v>636.84357372709189</v>
      </c>
      <c r="AL39" s="2346">
        <f t="shared" si="204"/>
        <v>627.10093873891606</v>
      </c>
      <c r="AM39" s="15">
        <f>AB35*Assumption!$M$5+'Agency North'!AC35*Assumption!$L$5+'Agency North'!AD35*Assumption!$K$5+'Agency North'!AE35*Assumption!$J$5+'Agency North'!AF35*Assumption!$I$5+'Agency North'!AG35*Assumption!$H$5</f>
        <v>2046.8500000000001</v>
      </c>
      <c r="AN39" s="15">
        <f>AC35*Assumption!$M$5+'Agency North'!AD35*Assumption!$L$5+'Agency North'!AE35*Assumption!$K$5+'Agency North'!AF35*Assumption!$J$5+'Agency North'!AG35*Assumption!$I$5+'Agency North'!AH35*Assumption!$H$5</f>
        <v>2066.3066724999999</v>
      </c>
      <c r="AO39" s="15">
        <f>AD35*Assumption!$M$5+'Agency North'!AE35*Assumption!$L$5+'Agency North'!AF35*Assumption!$K$5+'Agency North'!AG35*Assumption!$J$5+'Agency North'!AH35*Assumption!$I$5+'Agency North'!AI35*Assumption!$H$5</f>
        <v>2217.4781601025002</v>
      </c>
      <c r="AP39" s="15">
        <f>AE35*Assumption!$M$5+'Agency North'!AF35*Assumption!$L$5+'Agency North'!AG35*Assumption!$K$5+'Agency North'!AH35*Assumption!$J$5+'Agency North'!AI35*Assumption!$I$5+'Agency North'!AJ35*Assumption!$H$5</f>
        <v>2282.38913448125</v>
      </c>
      <c r="AQ39" s="15">
        <f>AF35*Assumption!$M$5+'Agency North'!AG35*Assumption!$L$5+'Agency North'!AH35*Assumption!$K$5+'Agency North'!AI35*Assumption!$J$5+'Agency North'!AJ35*Assumption!$I$5+'Agency North'!AK35*Assumption!$H$5</f>
        <v>2211.7692419567188</v>
      </c>
      <c r="AR39" s="15">
        <f>AG35*Assumption!$M$5+'Agency North'!AH35*Assumption!$L$5+'Agency North'!AI35*Assumption!$K$5+'Agency North'!AJ35*Assumption!$J$5+'Agency North'!AK35*Assumption!$I$5+'Agency North'!AL35*Assumption!$H$5</f>
        <v>2349.1450836806707</v>
      </c>
      <c r="AS39" s="15">
        <f>AH35*Assumption!$M$5+'Agency North'!AI35*Assumption!$L$5+'Agency North'!AJ35*Assumption!$K$5+'Agency North'!AK35*Assumption!$J$5+'Agency North'!AL35*Assumption!$I$5+'Agency North'!AM35*Assumption!$H$5</f>
        <v>2007.6280607414737</v>
      </c>
      <c r="AT39" s="15">
        <f>AI35*Assumption!$M$5+'Agency North'!AJ35*Assumption!$L$5+'Agency North'!AK35*Assumption!$K$5+'Agency North'!AL35*Assumption!$J$5+'Agency North'!AM35*Assumption!$I$5+'Agency North'!AN35*Assumption!$H$5</f>
        <v>1671.2203790920114</v>
      </c>
      <c r="AU39" s="15">
        <f>AJ35*Assumption!$M$5+'Agency North'!AK35*Assumption!$L$5+'Agency North'!AL35*Assumption!$K$5+'Agency North'!AM35*Assumption!$J$5+'Agency North'!AN35*Assumption!$I$5+'Agency North'!AO35*Assumption!$H$5</f>
        <v>1824.6815531474001</v>
      </c>
      <c r="AV39" s="15">
        <f>AK35*Assumption!$M$5+'Agency North'!AL35*Assumption!$L$5+'Agency North'!AM35*Assumption!$K$5+'Agency North'!AN35*Assumption!$J$5+'Agency North'!AO35*Assumption!$I$5+'Agency North'!AP35*Assumption!$H$5</f>
        <v>1831.6212434995587</v>
      </c>
      <c r="AW39" s="15">
        <f>AL35*Assumption!$M$5+'Agency North'!AM35*Assumption!$L$5+'Agency North'!AN35*Assumption!$K$5+'Agency North'!AO35*Assumption!$J$5+'Agency North'!AP35*Assumption!$I$5+'Agency North'!AQ35*Assumption!$H$5</f>
        <v>1905.4828615083934</v>
      </c>
      <c r="AX39" s="96">
        <f>AM35*Assumption!$M$5+'Agency North'!AN35*Assumption!$L$5+'Agency North'!AO35*Assumption!$K$5+'Agency North'!AP35*Assumption!$J$5+'Agency North'!AQ35*Assumption!$I$5+'Agency North'!AR35*Assumption!$H$5</f>
        <v>2164.7289311365344</v>
      </c>
      <c r="AY39" s="15">
        <f>AN35*Assumption!$M$5+'Agency North'!AO35*Assumption!$L$5+'Agency North'!AP35*Assumption!$K$5+'Agency North'!AQ35*Assumption!$J$5+'Agency North'!AR35*Assumption!$I$5+'Agency North'!AS35*Assumption!$H$5</f>
        <v>2351.2132849666937</v>
      </c>
      <c r="AZ39" s="15">
        <f>AO35*Assumption!$M$5+'Agency North'!AP35*Assumption!$L$5+'Agency North'!AQ35*Assumption!$K$5+'Agency North'!AR35*Assumption!$J$5+'Agency North'!AS35*Assumption!$I$5+'Agency North'!AT35*Assumption!$H$5</f>
        <v>2503.0907930141748</v>
      </c>
      <c r="BA39" s="15">
        <f>AP35*Assumption!$M$5+'Agency North'!AQ35*Assumption!$L$5+'Agency North'!AR35*Assumption!$K$5+'Agency North'!AS35*Assumption!$J$5+'Agency North'!AT35*Assumption!$I$5+'Agency North'!AU35*Assumption!$H$5</f>
        <v>2629.3398357049787</v>
      </c>
      <c r="BB39" s="15">
        <f>AQ35*Assumption!$M$5+'Agency North'!AR35*Assumption!$L$5+'Agency North'!AS35*Assumption!$K$5+'Agency North'!AT35*Assumption!$J$5+'Agency North'!AU35*Assumption!$I$5+'Agency North'!AV35*Assumption!$H$5</f>
        <v>2574.7791154360539</v>
      </c>
      <c r="BC39" s="15">
        <f>AR35*Assumption!$M$5+'Agency North'!AS35*Assumption!$L$5+'Agency North'!AT35*Assumption!$K$5+'Agency North'!AU35*Assumption!$J$5+'Agency North'!AV35*Assumption!$I$5+'Agency North'!AW35*Assumption!$H$5</f>
        <v>2645.4001063611513</v>
      </c>
      <c r="BD39" s="15">
        <f>AS35*Assumption!$M$5+'Agency North'!AT35*Assumption!$L$5+'Agency North'!AU35*Assumption!$K$5+'Agency North'!AV35*Assumption!$J$5+'Agency North'!AW35*Assumption!$I$5+'Agency North'!AX35*Assumption!$H$5</f>
        <v>2751.0106810992629</v>
      </c>
      <c r="BE39" s="15">
        <f>AT35*Assumption!$M$5+'Agency North'!AU35*Assumption!$L$5+'Agency North'!AV35*Assumption!$K$5+'Agency North'!AW35*Assumption!$J$5+'Agency North'!AX35*Assumption!$I$5+'Agency North'!AY35*Assumption!$H$5</f>
        <v>2352.7965007463472</v>
      </c>
      <c r="BF39" s="15">
        <f>AU35*Assumption!$M$5+'Agency North'!AV35*Assumption!$L$5+'Agency North'!AW35*Assumption!$K$5+'Agency North'!AX35*Assumption!$J$5+'Agency North'!AY35*Assumption!$I$5+'Agency North'!AZ35*Assumption!$H$5</f>
        <v>2003.1286046672524</v>
      </c>
      <c r="BG39" s="15">
        <f>AV35*Assumption!$M$5+'Agency North'!AW35*Assumption!$L$5+'Agency North'!AX35*Assumption!$K$5+'Agency North'!AY35*Assumption!$J$5+'Agency North'!AZ35*Assumption!$I$5+'Agency North'!BA35*Assumption!$H$5</f>
        <v>2223.4076276839933</v>
      </c>
      <c r="BH39" s="15">
        <f>AW35*Assumption!$M$5+'Agency North'!AX35*Assumption!$L$5+'Agency North'!AY35*Assumption!$K$5+'Agency North'!AZ35*Assumption!$J$5+'Agency North'!BA35*Assumption!$I$5+'Agency North'!BB35*Assumption!$H$5</f>
        <v>2372.4088244484606</v>
      </c>
      <c r="BI39" s="15">
        <f>AX35*Assumption!$M$5+'Agency North'!AY35*Assumption!$L$5+'Agency North'!AZ35*Assumption!$K$5+'Agency North'!BA35*Assumption!$J$5+'Agency North'!BB35*Assumption!$I$5+'Agency North'!BC35*Assumption!$H$5</f>
        <v>2523.596116372963</v>
      </c>
      <c r="BJ39" s="96">
        <f>AY35*Assumption!$M$5+'Agency North'!AZ35*Assumption!$L$5+'Agency North'!BA35*Assumption!$K$5+'Agency North'!BB35*Assumption!$J$5+'Agency North'!BC35*Assumption!$I$5+'Agency North'!BD35*Assumption!$H$5</f>
        <v>2770.2556826701843</v>
      </c>
      <c r="BK39" s="15">
        <f>AZ35*Assumption!$M$5+'Agency North'!BA35*Assumption!$L$5+'Agency North'!BB35*Assumption!$K$5+'Agency North'!BC35*Assumption!$J$5+'Agency North'!BD35*Assumption!$I$5+'Agency North'!BE35*Assumption!$H$5</f>
        <v>3107.2829612741871</v>
      </c>
      <c r="BL39" s="15">
        <f>BA35*Assumption!$M$5+'Agency North'!BB35*Assumption!$L$5+'Agency North'!BC35*Assumption!$K$5+'Agency North'!BD35*Assumption!$J$5+'Agency North'!BE35*Assumption!$I$5+'Agency North'!BF35*Assumption!$H$5</f>
        <v>3289.1081539858419</v>
      </c>
      <c r="BM39" s="15">
        <f>BB35*Assumption!$M$5+'Agency North'!BC35*Assumption!$L$5+'Agency North'!BD35*Assumption!$K$5+'Agency North'!BE35*Assumption!$J$5+'Agency North'!BF35*Assumption!$I$5+'Agency North'!BG35*Assumption!$H$5</f>
        <v>3349.7945785249049</v>
      </c>
      <c r="BN39" s="15">
        <f>BC35*Assumption!$M$5+'Agency North'!BD35*Assumption!$L$5+'Agency North'!BE35*Assumption!$K$5+'Agency North'!BF35*Assumption!$J$5+'Agency North'!BG35*Assumption!$I$5+'Agency North'!BH35*Assumption!$H$5</f>
        <v>3388.8035056033873</v>
      </c>
      <c r="BO39" s="15">
        <f>BD35*Assumption!$M$5+'Agency North'!BE35*Assumption!$L$5+'Agency North'!BF35*Assumption!$K$5+'Agency North'!BG35*Assumption!$J$5+'Agency North'!BH35*Assumption!$I$5+'Agency North'!BI35*Assumption!$H$5</f>
        <v>3454.2097490496103</v>
      </c>
      <c r="BP39" s="15">
        <f>BE35*Assumption!$M$5+'Agency North'!BF35*Assumption!$L$5+'Agency North'!BG35*Assumption!$K$5+'Agency North'!BH35*Assumption!$J$5+'Agency North'!BI35*Assumption!$I$5+'Agency North'!BJ35*Assumption!$H$5</f>
        <v>3519.4683957369198</v>
      </c>
      <c r="BQ39" s="15">
        <f>BF35*Assumption!$M$5+'Agency North'!BG35*Assumption!$L$5+'Agency North'!BH35*Assumption!$K$5+'Agency North'!BI35*Assumption!$J$5+'Agency North'!BJ35*Assumption!$I$5+'Agency North'!BK35*Assumption!$H$5</f>
        <v>2993.0645281004599</v>
      </c>
      <c r="BR39" s="15">
        <f>BG35*Assumption!$M$5+'Agency North'!BH35*Assumption!$L$5+'Agency North'!BI35*Assumption!$K$5+'Agency North'!BJ35*Assumption!$J$5+'Agency North'!BK35*Assumption!$I$5+'Agency North'!BL35*Assumption!$H$5</f>
        <v>2519.7573514117098</v>
      </c>
      <c r="BS39" s="15">
        <f>BH35*Assumption!$M$5+'Agency North'!BI35*Assumption!$L$5+'Agency North'!BJ35*Assumption!$K$5+'Agency North'!BK35*Assumption!$J$5+'Agency North'!BL35*Assumption!$I$5+'Agency North'!BM35*Assumption!$H$5</f>
        <v>2670.291016775459</v>
      </c>
      <c r="BT39" s="15">
        <f>BI35*Assumption!$M$5+'Agency North'!BJ35*Assumption!$L$5+'Agency North'!BK35*Assumption!$K$5+'Agency North'!BL35*Assumption!$J$5+'Agency North'!BM35*Assumption!$I$5+'Agency North'!BN35*Assumption!$H$5</f>
        <v>2786.7104025462909</v>
      </c>
      <c r="BU39" s="15">
        <f>BJ35*Assumption!$M$5+'Agency North'!BK35*Assumption!$L$5+'Agency North'!BL35*Assumption!$K$5+'Agency North'!BM35*Assumption!$J$5+'Agency North'!BN35*Assumption!$I$5+'Agency North'!BO35*Assumption!$H$5</f>
        <v>2923.7071410664416</v>
      </c>
      <c r="BV39" s="96">
        <f>BK35*Assumption!$M$5+'Agency North'!BL35*Assumption!$L$5+'Agency North'!BM35*Assumption!$K$5+'Agency North'!BN35*Assumption!$J$5+'Agency North'!BO35*Assumption!$I$5+'Agency North'!BP35*Assumption!$H$5</f>
        <v>3199.581893545509</v>
      </c>
      <c r="BW39" s="15">
        <f>BL35*Assumption!$M$5+'Agency North'!BM35*Assumption!$L$5+'Agency North'!BN35*Assumption!$K$5+'Agency North'!BO35*Assumption!$J$5+'Agency North'!BP35*Assumption!$I$5+'Agency North'!BQ35*Assumption!$H$5</f>
        <v>3564.0101052302289</v>
      </c>
      <c r="BX39" s="15">
        <f>BM35*Assumption!$M$5+'Agency North'!BN35*Assumption!$L$5+'Agency North'!BO35*Assumption!$K$5+'Agency North'!BP35*Assumption!$J$5+'Agency North'!BQ35*Assumption!$I$5+'Agency North'!BR35*Assumption!$H$5</f>
        <v>3748.9666404757463</v>
      </c>
      <c r="BY39" s="15">
        <f>BN35*Assumption!$M$5+'Agency North'!BO35*Assumption!$L$5+'Agency North'!BP35*Assumption!$K$5+'Agency North'!BQ35*Assumption!$J$5+'Agency North'!BR35*Assumption!$I$5+'Agency North'!BS35*Assumption!$H$5</f>
        <v>3796.0395320647185</v>
      </c>
      <c r="BZ39" s="15">
        <f>BO35*Assumption!$M$5+'Agency North'!BP35*Assumption!$L$5+'Agency North'!BQ35*Assumption!$K$5+'Agency North'!BR35*Assumption!$J$5+'Agency North'!BS35*Assumption!$I$5+'Agency North'!BT35*Assumption!$H$5</f>
        <v>3807.9706554775539</v>
      </c>
      <c r="CA39" s="15">
        <f>BP35*Assumption!$M$5+'Agency North'!BQ35*Assumption!$L$5+'Agency North'!BR35*Assumption!$K$5+'Agency North'!BS35*Assumption!$J$5+'Agency North'!BT35*Assumption!$I$5+'Agency North'!BU35*Assumption!$H$5</f>
        <v>3838.0197554714077</v>
      </c>
      <c r="CB39" s="15">
        <f>BQ35*Assumption!$M$5+'Agency North'!BR35*Assumption!$L$5+'Agency North'!BS35*Assumption!$K$5+'Agency North'!BT35*Assumption!$J$5+'Agency North'!BU35*Assumption!$I$5+'Agency North'!BV35*Assumption!$H$5</f>
        <v>3897.6477159460064</v>
      </c>
      <c r="CC39" s="15">
        <f>BR35*Assumption!$M$5+'Agency North'!BS35*Assumption!$L$5+'Agency North'!BT35*Assumption!$K$5+'Agency North'!BU35*Assumption!$J$5+'Agency North'!BV35*Assumption!$I$5+'Agency North'!BW35*Assumption!$H$5</f>
        <v>3310.0038380352257</v>
      </c>
      <c r="CD39" s="15">
        <f>BS35*Assumption!$M$5+'Agency North'!BT35*Assumption!$L$5+'Agency North'!BU35*Assumption!$K$5+'Agency North'!BV35*Assumption!$J$5+'Agency North'!BW35*Assumption!$I$5+'Agency North'!BX35*Assumption!$H$5</f>
        <v>2769.4545728373987</v>
      </c>
      <c r="CE39" s="15">
        <f>BT35*Assumption!$M$5+'Agency North'!BU35*Assumption!$L$5+'Agency North'!BV35*Assumption!$K$5+'Agency North'!BW35*Assumption!$J$5+'Agency North'!BX35*Assumption!$I$5+'Agency North'!BY35*Assumption!$H$5</f>
        <v>2963.5423560432309</v>
      </c>
      <c r="CF39" s="15">
        <f>BU35*Assumption!$M$5+'Agency North'!BV35*Assumption!$L$5+'Agency North'!BW35*Assumption!$K$5+'Agency North'!BX35*Assumption!$J$5+'Agency North'!BY35*Assumption!$I$5+'Agency North'!BZ35*Assumption!$H$5</f>
        <v>3123.2632502428578</v>
      </c>
      <c r="CG39" s="15">
        <f>BV35*Assumption!$M$5+'Agency North'!BW35*Assumption!$L$5+'Agency North'!BX35*Assumption!$K$5+'Agency North'!BY35*Assumption!$J$5+'Agency North'!BZ35*Assumption!$I$5+'Agency North'!CA35*Assumption!$H$5</f>
        <v>3289.4904954727931</v>
      </c>
      <c r="CH39" s="96">
        <f>BW35*Assumption!$M$5+'Agency North'!BX35*Assumption!$L$5+'Agency North'!BY35*Assumption!$K$5+'Agency North'!BZ35*Assumption!$J$5+'Agency North'!CA35*Assumption!$I$5+'Agency North'!CB35*Assumption!$H$5</f>
        <v>3638.6851337518706</v>
      </c>
      <c r="CI39" s="15">
        <f>BX35*Assumption!$M$5+'Agency North'!BY35*Assumption!$L$5+'Agency North'!BZ35*Assumption!$K$5+'Agency North'!CA35*Assumption!$J$5+'Agency North'!CB35*Assumption!$I$5+'Agency North'!CC35*Assumption!$H$5</f>
        <v>4070.8467665513135</v>
      </c>
      <c r="CJ39" s="15">
        <f>BY35*Assumption!$M$5+'Agency North'!BZ35*Assumption!$L$5+'Agency North'!CA35*Assumption!$K$5+'Agency North'!CB35*Assumption!$J$5+'Agency North'!CC35*Assumption!$I$5+'Agency North'!CD35*Assumption!$H$5</f>
        <v>4293.7579075929452</v>
      </c>
      <c r="CK39" s="15">
        <f>BZ35*Assumption!$M$5+'Agency North'!CA35*Assumption!$L$5+'Agency North'!CB35*Assumption!$K$5+'Agency North'!CC35*Assumption!$J$5+'Agency North'!CD35*Assumption!$I$5+'Agency North'!CE35*Assumption!$H$5</f>
        <v>4359.711896654373</v>
      </c>
      <c r="CL39" s="15">
        <f>CA35*Assumption!$M$5+'Agency North'!CB35*Assumption!$L$5+'Agency North'!CC35*Assumption!$K$5+'Agency North'!CD35*Assumption!$J$5+'Agency North'!CE35*Assumption!$I$5+'Agency North'!CF35*Assumption!$H$5</f>
        <v>4393.8164737399302</v>
      </c>
      <c r="CM39" s="15">
        <f>CB35*Assumption!$M$5+'Agency North'!CC35*Assumption!$L$5+'Agency North'!CD35*Assumption!$K$5+'Agency North'!CE35*Assumption!$J$5+'Agency North'!CF35*Assumption!$I$5+'Agency North'!CG35*Assumption!$H$5</f>
        <v>4445.9407823330812</v>
      </c>
      <c r="CN39" s="15">
        <f>CC35*Assumption!$M$5+'Agency North'!CD35*Assumption!$L$5+'Agency North'!CE35*Assumption!$K$5+'Agency North'!CF35*Assumption!$J$5+'Agency North'!CG35*Assumption!$I$5+'Agency North'!CH35*Assumption!$H$5</f>
        <v>4526.6610337335997</v>
      </c>
      <c r="CO39" s="15">
        <f>CD35*Assumption!$M$5+'Agency North'!CE35*Assumption!$L$5+'Agency North'!CF35*Assumption!$K$5+'Agency North'!CG35*Assumption!$J$5+'Agency North'!CH35*Assumption!$I$5+'Agency North'!CI35*Assumption!$H$5</f>
        <v>3846.2485408302709</v>
      </c>
      <c r="CP39" s="15">
        <f>CE35*Assumption!$M$5+'Agency North'!CF35*Assumption!$L$5+'Agency North'!CG35*Assumption!$K$5+'Agency North'!CH35*Assumption!$J$5+'Agency North'!CI35*Assumption!$I$5+'Agency North'!CJ35*Assumption!$H$5</f>
        <v>3220.4821600579789</v>
      </c>
      <c r="CQ39" s="15">
        <f>CF35*Assumption!$M$5+'Agency North'!CG35*Assumption!$L$5+'Agency North'!CH35*Assumption!$K$5+'Agency North'!CI35*Assumption!$J$5+'Agency North'!CJ35*Assumption!$I$5+'Agency North'!CK35*Assumption!$H$5</f>
        <v>3444.1362262668217</v>
      </c>
      <c r="CR39" s="15">
        <f>CG35*Assumption!$M$5+'Agency North'!CH35*Assumption!$L$5+'Agency North'!CI35*Assumption!$K$5+'Agency North'!CJ35*Assumption!$J$5+'Agency North'!CK35*Assumption!$I$5+'Agency North'!CL35*Assumption!$H$5</f>
        <v>3622.5627393167724</v>
      </c>
      <c r="CS39" s="15">
        <f>CH35*Assumption!$M$5+'Agency North'!CI35*Assumption!$L$5+'Agency North'!CJ35*Assumption!$K$5+'Agency North'!CK35*Assumption!$J$5+'Agency North'!CL35*Assumption!$I$5+'Agency North'!CM35*Assumption!$H$5</f>
        <v>3809.1204553731868</v>
      </c>
      <c r="CT39" s="96">
        <f>CI35*Assumption!$M$5+'Agency North'!CJ35*Assumption!$L$5+'Agency North'!CK35*Assumption!$K$5+'Agency North'!CL35*Assumption!$J$5+'Agency North'!CM35*Assumption!$I$5+'Agency North'!CN35*Assumption!$H$5</f>
        <v>4213.3299290625355</v>
      </c>
    </row>
    <row r="40" spans="1:98" ht="15.75" thickTop="1" x14ac:dyDescent="0.25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6">
        <v>217</v>
      </c>
      <c r="O40" s="1028">
        <v>273</v>
      </c>
      <c r="P40" s="1029">
        <v>315</v>
      </c>
      <c r="Q40" s="1030">
        <v>319</v>
      </c>
      <c r="R40" s="1031">
        <v>367</v>
      </c>
      <c r="S40" s="1032">
        <v>439</v>
      </c>
      <c r="T40" s="1033">
        <v>449</v>
      </c>
      <c r="U40" s="1034">
        <v>482</v>
      </c>
      <c r="V40" s="1035">
        <v>516</v>
      </c>
      <c r="W40" s="1036">
        <v>541</v>
      </c>
      <c r="X40" s="1037">
        <v>582</v>
      </c>
      <c r="Y40" s="1038">
        <v>597</v>
      </c>
      <c r="Z40" s="1039">
        <v>649</v>
      </c>
      <c r="AA40" s="2054">
        <v>725</v>
      </c>
      <c r="AB40" s="2055">
        <v>380</v>
      </c>
      <c r="AC40" s="2056">
        <v>362</v>
      </c>
      <c r="AD40" s="2057">
        <v>322</v>
      </c>
      <c r="AE40" s="2058">
        <v>318</v>
      </c>
      <c r="AF40" s="2059">
        <v>319</v>
      </c>
      <c r="AG40" s="2060">
        <v>323</v>
      </c>
      <c r="AH40" s="15">
        <f>SUM(P35:V35)*$AH$45</f>
        <v>425.93727550942805</v>
      </c>
      <c r="AI40" s="15">
        <f t="shared" ref="AI40:AL40" si="205">SUM(Q35:W35)*$AH$45</f>
        <v>493.5799197590643</v>
      </c>
      <c r="AJ40" s="15">
        <f t="shared" si="205"/>
        <v>489.61648357256217</v>
      </c>
      <c r="AK40" s="15">
        <f t="shared" si="205"/>
        <v>534.79965609868634</v>
      </c>
      <c r="AL40" s="15">
        <f t="shared" si="205"/>
        <v>579.19014138751015</v>
      </c>
      <c r="AM40" s="15">
        <f>SUM(U35:AA35)*35%</f>
        <v>723.09999999999991</v>
      </c>
      <c r="AN40" s="15">
        <f>SUM(V35:AB35)*35%</f>
        <v>769.65</v>
      </c>
      <c r="AO40" s="15">
        <f t="shared" ref="AO40:AW40" si="206">SUM(W35:AC35)*35%</f>
        <v>807.44999999999993</v>
      </c>
      <c r="AP40" s="15">
        <f t="shared" si="206"/>
        <v>793.09999999999991</v>
      </c>
      <c r="AQ40" s="15">
        <f t="shared" si="206"/>
        <v>807.8</v>
      </c>
      <c r="AR40" s="15">
        <f t="shared" si="206"/>
        <v>817.59999999999991</v>
      </c>
      <c r="AS40" s="15">
        <f t="shared" si="206"/>
        <v>802.55</v>
      </c>
      <c r="AT40" s="15">
        <f t="shared" si="206"/>
        <v>859.58693297620482</v>
      </c>
      <c r="AU40" s="15">
        <f t="shared" si="206"/>
        <v>869.23346950586119</v>
      </c>
      <c r="AV40" s="15">
        <f t="shared" si="206"/>
        <v>880.17460047640998</v>
      </c>
      <c r="AW40" s="15">
        <f t="shared" si="206"/>
        <v>924.39454119756522</v>
      </c>
      <c r="AX40" s="96">
        <f>SUM(AF35:AL35)*35%</f>
        <v>967.5617191609357</v>
      </c>
      <c r="AY40" s="15">
        <f>SUM(AG35:AM35)*35%</f>
        <v>895.40715780133928</v>
      </c>
      <c r="AZ40" s="143">
        <f>SUM(AH35:AN35)*35%</f>
        <v>849.81081393382419</v>
      </c>
      <c r="BA40" s="143">
        <f t="shared" ref="BA40:BJ40" si="207">SUM(AI35:AO35)*35%</f>
        <v>931.78094656034193</v>
      </c>
      <c r="BB40" s="143">
        <f t="shared" si="207"/>
        <v>1000.416218373651</v>
      </c>
      <c r="BC40" s="143">
        <f t="shared" si="207"/>
        <v>1091.2114730125072</v>
      </c>
      <c r="BD40" s="143">
        <f t="shared" si="207"/>
        <v>1202.357400488768</v>
      </c>
      <c r="BE40" s="143">
        <f t="shared" si="207"/>
        <v>1263.8311378923477</v>
      </c>
      <c r="BF40" s="143">
        <f t="shared" si="207"/>
        <v>1432.5423137718687</v>
      </c>
      <c r="BG40" s="143">
        <f t="shared" si="207"/>
        <v>1633.5643218511721</v>
      </c>
      <c r="BH40" s="143">
        <f t="shared" si="207"/>
        <v>1669.2671618403085</v>
      </c>
      <c r="BI40" s="143">
        <f t="shared" si="207"/>
        <v>1712.277523516409</v>
      </c>
      <c r="BJ40" s="96">
        <f t="shared" si="207"/>
        <v>1757.1313954313675</v>
      </c>
      <c r="BK40" s="15">
        <f>SUM(AS35:AY35)*35%</f>
        <v>1573.8119376437526</v>
      </c>
      <c r="BL40" s="143">
        <f>SUM(AT35:AZ35)*35%</f>
        <v>1424.0094805181036</v>
      </c>
      <c r="BM40" s="143">
        <f t="shared" ref="BM40:BV40" si="208">SUM(AU35:BA35)*35%</f>
        <v>1440.8011062550904</v>
      </c>
      <c r="BN40" s="143">
        <f t="shared" si="208"/>
        <v>1409.0281946777779</v>
      </c>
      <c r="BO40" s="143">
        <f t="shared" si="208"/>
        <v>1421.03083402275</v>
      </c>
      <c r="BP40" s="143">
        <f t="shared" si="208"/>
        <v>1444.8867792224066</v>
      </c>
      <c r="BQ40" s="143">
        <f t="shared" si="208"/>
        <v>1430.6448998635451</v>
      </c>
      <c r="BR40" s="143">
        <f t="shared" si="208"/>
        <v>1622.52677798948</v>
      </c>
      <c r="BS40" s="143">
        <f t="shared" si="208"/>
        <v>1838.022187183343</v>
      </c>
      <c r="BT40" s="143">
        <f t="shared" si="208"/>
        <v>1850.5231173432774</v>
      </c>
      <c r="BU40" s="143">
        <f t="shared" si="208"/>
        <v>1889.4335469117091</v>
      </c>
      <c r="BV40" s="96">
        <f t="shared" si="208"/>
        <v>1946.3720839346463</v>
      </c>
      <c r="BW40" s="222">
        <f>SUM(BE35:BK35)*35%</f>
        <v>1757.6347224154872</v>
      </c>
      <c r="BX40" s="143">
        <f>SUM(BF35:BL35)*35%</f>
        <v>1597.1419990362172</v>
      </c>
      <c r="BY40" s="143">
        <f t="shared" ref="BY40:CH40" si="209">SUM(BG35:BM35)*35%</f>
        <v>1631.307202840009</v>
      </c>
      <c r="BZ40" s="143">
        <f t="shared" si="209"/>
        <v>1620.7037432661082</v>
      </c>
      <c r="CA40" s="143">
        <f t="shared" si="209"/>
        <v>1645.3672814885317</v>
      </c>
      <c r="CB40" s="143">
        <f t="shared" si="209"/>
        <v>1668.1173505778618</v>
      </c>
      <c r="CC40" s="143">
        <f t="shared" si="209"/>
        <v>1642.8306851106256</v>
      </c>
      <c r="CD40" s="143">
        <f t="shared" si="209"/>
        <v>1849.5103510993858</v>
      </c>
      <c r="CE40" s="143">
        <f t="shared" si="209"/>
        <v>2064.1732882747401</v>
      </c>
      <c r="CF40" s="143">
        <f t="shared" si="209"/>
        <v>2054.149214728614</v>
      </c>
      <c r="CG40" s="143">
        <f t="shared" si="209"/>
        <v>2074.7496433003371</v>
      </c>
      <c r="CH40" s="96">
        <f t="shared" si="209"/>
        <v>2097.4011752731026</v>
      </c>
      <c r="CI40" s="15">
        <f>SUM(BQ35:BW35)*35%</f>
        <v>1891.8248260457547</v>
      </c>
      <c r="CJ40" s="143">
        <f>SUM(BR35:BX35)*35%</f>
        <v>1709.6382999918192</v>
      </c>
      <c r="CK40" s="143">
        <f t="shared" ref="CK40:CT40" si="210">SUM(BS35:BY35)*35%</f>
        <v>1744.014268451459</v>
      </c>
      <c r="CL40" s="143">
        <f t="shared" si="210"/>
        <v>1751.8036829701484</v>
      </c>
      <c r="CM40" s="143">
        <f t="shared" si="210"/>
        <v>1790.081486853489</v>
      </c>
      <c r="CN40" s="143">
        <f t="shared" si="210"/>
        <v>1828.2446573960576</v>
      </c>
      <c r="CO40" s="143">
        <f t="shared" si="210"/>
        <v>1836.5665246932438</v>
      </c>
      <c r="CP40" s="143">
        <f t="shared" si="210"/>
        <v>2073.9982178104647</v>
      </c>
      <c r="CQ40" s="143">
        <f t="shared" si="210"/>
        <v>2320.1192332850246</v>
      </c>
      <c r="CR40" s="143">
        <f t="shared" si="210"/>
        <v>2322.7053192838102</v>
      </c>
      <c r="CS40" s="143">
        <f t="shared" si="210"/>
        <v>2353.7256286541119</v>
      </c>
      <c r="CT40" s="96">
        <f t="shared" si="210"/>
        <v>2387.0379950507386</v>
      </c>
    </row>
    <row r="41" spans="1:98" s="1377" customFormat="1" x14ac:dyDescent="0.25">
      <c r="A41" s="15" t="s">
        <v>158</v>
      </c>
      <c r="B41" s="1377" t="s">
        <v>150</v>
      </c>
      <c r="C41" s="1378"/>
      <c r="N41" s="36"/>
      <c r="O41" s="1376"/>
      <c r="P41" s="1376"/>
      <c r="Q41" s="1376"/>
      <c r="R41" s="1376"/>
      <c r="S41" s="1376"/>
      <c r="T41" s="1376"/>
      <c r="U41" s="1376"/>
      <c r="V41" s="1376"/>
      <c r="W41" s="1376"/>
      <c r="X41" s="1376"/>
      <c r="Y41" s="1376"/>
      <c r="Z41" s="1376"/>
      <c r="AA41" s="1376"/>
      <c r="AB41" s="2061">
        <v>799</v>
      </c>
      <c r="AC41" s="2062">
        <v>902</v>
      </c>
      <c r="AD41" s="2063">
        <v>1130</v>
      </c>
      <c r="AE41" s="2064">
        <v>1301</v>
      </c>
      <c r="AF41" s="2065">
        <v>1550</v>
      </c>
      <c r="AG41" s="2066">
        <v>1761</v>
      </c>
      <c r="AH41" s="15"/>
      <c r="AI41" s="15"/>
      <c r="AJ41" s="15"/>
      <c r="AK41" s="15"/>
      <c r="AL41" s="96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96"/>
      <c r="AY41" s="15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96"/>
      <c r="BK41" s="15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96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96"/>
      <c r="CI41" s="15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96"/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211">SUM(D34:D40)</f>
        <v>1383</v>
      </c>
      <c r="E42" s="9">
        <f t="shared" si="211"/>
        <v>1474</v>
      </c>
      <c r="F42" s="9">
        <f t="shared" si="211"/>
        <v>1630</v>
      </c>
      <c r="G42" s="9">
        <f t="shared" si="211"/>
        <v>1587</v>
      </c>
      <c r="H42" s="9">
        <f t="shared" si="211"/>
        <v>1616</v>
      </c>
      <c r="I42" s="9">
        <f t="shared" si="211"/>
        <v>1642</v>
      </c>
      <c r="J42" s="9">
        <f t="shared" si="211"/>
        <v>1743</v>
      </c>
      <c r="K42" s="9">
        <f t="shared" si="211"/>
        <v>1729</v>
      </c>
      <c r="L42" s="9">
        <f t="shared" si="211"/>
        <v>1798</v>
      </c>
      <c r="M42" s="9">
        <f t="shared" si="211"/>
        <v>1892</v>
      </c>
      <c r="N42" s="98">
        <f t="shared" si="211"/>
        <v>1925</v>
      </c>
      <c r="O42" s="9">
        <f t="shared" si="211"/>
        <v>1937</v>
      </c>
      <c r="P42" s="9">
        <f t="shared" si="211"/>
        <v>1937</v>
      </c>
      <c r="Q42" s="9">
        <f t="shared" si="211"/>
        <v>2067</v>
      </c>
      <c r="R42" s="9">
        <f t="shared" si="211"/>
        <v>2120</v>
      </c>
      <c r="S42" s="9">
        <f t="shared" si="211"/>
        <v>2197</v>
      </c>
      <c r="T42" s="9">
        <f>SUM(T34:T40)</f>
        <v>2293</v>
      </c>
      <c r="U42" s="146">
        <f>SUM(U34:U40)</f>
        <v>2378</v>
      </c>
      <c r="V42" s="146">
        <f t="shared" si="211"/>
        <v>2500</v>
      </c>
      <c r="W42" s="146">
        <f t="shared" si="211"/>
        <v>2624</v>
      </c>
      <c r="X42" s="146">
        <f t="shared" si="211"/>
        <v>2812</v>
      </c>
      <c r="Y42" s="146">
        <f t="shared" si="211"/>
        <v>3031</v>
      </c>
      <c r="Z42" s="147">
        <f>SUM(Z34:Z40)</f>
        <v>3144</v>
      </c>
      <c r="AA42" s="16">
        <f t="shared" ref="AA42:CL42" si="212">SUM(AA34:AA40)</f>
        <v>3220</v>
      </c>
      <c r="AB42" s="16">
        <f t="shared" si="212"/>
        <v>2564</v>
      </c>
      <c r="AC42" s="16">
        <f t="shared" si="212"/>
        <v>2534</v>
      </c>
      <c r="AD42" s="16">
        <f t="shared" si="212"/>
        <v>2327</v>
      </c>
      <c r="AE42" s="16">
        <f t="shared" si="212"/>
        <v>2436</v>
      </c>
      <c r="AF42" s="16">
        <f t="shared" si="212"/>
        <v>2491</v>
      </c>
      <c r="AG42" s="16">
        <f t="shared" si="212"/>
        <v>2410</v>
      </c>
      <c r="AH42" s="16">
        <f t="shared" si="212"/>
        <v>2867.5975981619267</v>
      </c>
      <c r="AI42" s="16">
        <f t="shared" si="212"/>
        <v>2968.272906378581</v>
      </c>
      <c r="AJ42" s="16">
        <f t="shared" si="212"/>
        <v>3040.6454690968294</v>
      </c>
      <c r="AK42" s="16">
        <f t="shared" si="212"/>
        <v>3168.338692691188</v>
      </c>
      <c r="AL42" s="97">
        <f t="shared" si="212"/>
        <v>3270.965068322399</v>
      </c>
      <c r="AM42" s="16">
        <f t="shared" si="212"/>
        <v>4741.2834297765512</v>
      </c>
      <c r="AN42" s="16">
        <f t="shared" si="212"/>
        <v>4639.6369011062643</v>
      </c>
      <c r="AO42" s="16">
        <f t="shared" si="212"/>
        <v>5011.0817826780012</v>
      </c>
      <c r="AP42" s="16">
        <f t="shared" si="212"/>
        <v>5309.1682407410317</v>
      </c>
      <c r="AQ42" s="16">
        <f t="shared" si="212"/>
        <v>5513.3333705488612</v>
      </c>
      <c r="AR42" s="16">
        <f t="shared" si="212"/>
        <v>5952.4963599429502</v>
      </c>
      <c r="AS42" s="16">
        <f t="shared" si="212"/>
        <v>5920.9750212245317</v>
      </c>
      <c r="AT42" s="16">
        <f t="shared" si="212"/>
        <v>5946.8165073929404</v>
      </c>
      <c r="AU42" s="16">
        <f t="shared" si="212"/>
        <v>6274.131873569293</v>
      </c>
      <c r="AV42" s="16">
        <f t="shared" si="212"/>
        <v>6350.6887725330253</v>
      </c>
      <c r="AW42" s="16">
        <f t="shared" si="212"/>
        <v>6533.1914310013244</v>
      </c>
      <c r="AX42" s="97">
        <f t="shared" si="212"/>
        <v>6876.2879320381662</v>
      </c>
      <c r="AY42" s="16">
        <f t="shared" si="212"/>
        <v>6546.3678358708057</v>
      </c>
      <c r="AZ42" s="16">
        <f t="shared" si="212"/>
        <v>6167.9921262504977</v>
      </c>
      <c r="BA42" s="16">
        <f t="shared" si="212"/>
        <v>6369.2663730523946</v>
      </c>
      <c r="BB42" s="16">
        <f t="shared" si="212"/>
        <v>6470.4257304581579</v>
      </c>
      <c r="BC42" s="16">
        <f t="shared" si="212"/>
        <v>6752.4431056876383</v>
      </c>
      <c r="BD42" s="16">
        <f t="shared" si="212"/>
        <v>7117.4084655269626</v>
      </c>
      <c r="BE42" s="16">
        <f t="shared" si="212"/>
        <v>7144.8275137998771</v>
      </c>
      <c r="BF42" s="16">
        <f t="shared" si="212"/>
        <v>7300.3874416013186</v>
      </c>
      <c r="BG42" s="16">
        <f t="shared" si="212"/>
        <v>7821.4063507910869</v>
      </c>
      <c r="BH42" s="16">
        <f t="shared" si="212"/>
        <v>8057.7969065989546</v>
      </c>
      <c r="BI42" s="16">
        <f t="shared" si="212"/>
        <v>8313.9090437717532</v>
      </c>
      <c r="BJ42" s="97">
        <f t="shared" si="212"/>
        <v>8702.9139320476297</v>
      </c>
      <c r="BK42" s="16">
        <f t="shared" si="212"/>
        <v>8382.6859715225874</v>
      </c>
      <c r="BL42" s="16">
        <f t="shared" si="212"/>
        <v>7901.4254112547806</v>
      </c>
      <c r="BM42" s="16">
        <f t="shared" si="212"/>
        <v>8031.4855662094305</v>
      </c>
      <c r="BN42" s="16">
        <f t="shared" si="212"/>
        <v>8163.1432485695786</v>
      </c>
      <c r="BO42" s="16">
        <f t="shared" si="212"/>
        <v>8397.560968265574</v>
      </c>
      <c r="BP42" s="16">
        <f t="shared" si="212"/>
        <v>8602.6338945062707</v>
      </c>
      <c r="BQ42" s="16">
        <f t="shared" si="212"/>
        <v>8447.8962987939904</v>
      </c>
      <c r="BR42" s="16">
        <f t="shared" si="212"/>
        <v>8517.6269086197553</v>
      </c>
      <c r="BS42" s="16">
        <f t="shared" si="212"/>
        <v>8914.9716300040964</v>
      </c>
      <c r="BT42" s="16">
        <f t="shared" si="212"/>
        <v>9053.7759305782783</v>
      </c>
      <c r="BU42" s="16">
        <f t="shared" si="212"/>
        <v>9252.1643898657749</v>
      </c>
      <c r="BV42" s="97">
        <f t="shared" si="212"/>
        <v>9625.3120978954921</v>
      </c>
      <c r="BW42" s="16">
        <f t="shared" si="212"/>
        <v>9273.9183662431114</v>
      </c>
      <c r="BX42" s="16">
        <f t="shared" si="212"/>
        <v>8738.9164639795108</v>
      </c>
      <c r="BY42" s="16">
        <f t="shared" si="212"/>
        <v>8918.1723486674819</v>
      </c>
      <c r="BZ42" s="16">
        <f t="shared" si="212"/>
        <v>9092.0283487009037</v>
      </c>
      <c r="CA42" s="16">
        <f t="shared" si="212"/>
        <v>9356.108425705952</v>
      </c>
      <c r="CB42" s="16">
        <f t="shared" si="212"/>
        <v>9626.1182404463871</v>
      </c>
      <c r="CC42" s="16">
        <f t="shared" si="212"/>
        <v>9463.1404876562337</v>
      </c>
      <c r="CD42" s="16">
        <f t="shared" si="212"/>
        <v>9538.9784247495681</v>
      </c>
      <c r="CE42" s="16">
        <f t="shared" si="212"/>
        <v>10001.829555607557</v>
      </c>
      <c r="CF42" s="16">
        <f t="shared" si="212"/>
        <v>10184.254094397817</v>
      </c>
      <c r="CG42" s="16">
        <f t="shared" si="212"/>
        <v>10416.42244300828</v>
      </c>
      <c r="CH42" s="97">
        <f t="shared" si="212"/>
        <v>10851.326484644669</v>
      </c>
      <c r="CI42" s="16">
        <f t="shared" si="212"/>
        <v>10475.521382639663</v>
      </c>
      <c r="CJ42" s="16">
        <f t="shared" si="212"/>
        <v>9879.2932419826211</v>
      </c>
      <c r="CK42" s="16">
        <f t="shared" si="212"/>
        <v>10092.993543186547</v>
      </c>
      <c r="CL42" s="16">
        <f t="shared" si="212"/>
        <v>10324.080723310391</v>
      </c>
      <c r="CM42" s="16">
        <f t="shared" ref="CM42:CT42" si="213">SUM(CM34:CM40)</f>
        <v>10646.526225610402</v>
      </c>
      <c r="CN42" s="16">
        <f t="shared" si="213"/>
        <v>10973.468346729014</v>
      </c>
      <c r="CO42" s="16">
        <f t="shared" si="213"/>
        <v>10811.504666804807</v>
      </c>
      <c r="CP42" s="16">
        <f t="shared" si="213"/>
        <v>10887.258265550092</v>
      </c>
      <c r="CQ42" s="16">
        <f t="shared" si="213"/>
        <v>11415.064216734938</v>
      </c>
      <c r="CR42" s="16">
        <f t="shared" si="213"/>
        <v>11630.622345816868</v>
      </c>
      <c r="CS42" s="16">
        <f t="shared" si="213"/>
        <v>11897.345588069056</v>
      </c>
      <c r="CT42" s="97">
        <f t="shared" si="213"/>
        <v>12404.389823899601</v>
      </c>
    </row>
    <row r="43" spans="1:98" s="2344" customFormat="1" x14ac:dyDescent="0.25">
      <c r="A43" s="2343"/>
      <c r="B43" s="2344" t="s">
        <v>201</v>
      </c>
      <c r="N43" s="2345"/>
      <c r="S43" s="2344">
        <f t="shared" ref="S43:AG43" si="214">S38/(O35+N35+M35)</f>
        <v>0.64920634920634923</v>
      </c>
      <c r="T43" s="2344">
        <f t="shared" si="214"/>
        <v>0.6055979643765903</v>
      </c>
      <c r="U43" s="2344">
        <f t="shared" si="214"/>
        <v>0.76129032258064511</v>
      </c>
      <c r="V43" s="2344">
        <f t="shared" si="214"/>
        <v>0.76833333333333331</v>
      </c>
      <c r="W43" s="2344">
        <f t="shared" si="214"/>
        <v>0.68876860622462788</v>
      </c>
      <c r="X43" s="2344">
        <f t="shared" si="214"/>
        <v>0.77792915531335149</v>
      </c>
      <c r="Y43" s="2344">
        <f t="shared" si="214"/>
        <v>0.77390180878552972</v>
      </c>
      <c r="Z43" s="2344">
        <f t="shared" si="214"/>
        <v>0.6758448060075094</v>
      </c>
      <c r="AA43" s="2344">
        <f t="shared" si="214"/>
        <v>0.69164619164619168</v>
      </c>
      <c r="AB43" s="2344">
        <f t="shared" si="214"/>
        <v>0.50859106529209619</v>
      </c>
      <c r="AC43" s="2344">
        <f t="shared" si="214"/>
        <v>0.47529644268774701</v>
      </c>
      <c r="AD43" s="2344">
        <f t="shared" si="214"/>
        <v>0.36406396989651929</v>
      </c>
      <c r="AE43" s="2344">
        <f t="shared" si="214"/>
        <v>0.30939809926082368</v>
      </c>
      <c r="AF43" s="2344">
        <f t="shared" si="214"/>
        <v>0.30663856691253949</v>
      </c>
      <c r="AG43" s="2344">
        <f t="shared" si="214"/>
        <v>0.28555798687089717</v>
      </c>
      <c r="AH43" s="2344">
        <f>AVERAGE(V43:AG43)</f>
        <v>0.55216416935259716</v>
      </c>
      <c r="AL43" s="2345"/>
      <c r="AX43" s="2345"/>
      <c r="BJ43" s="2345"/>
      <c r="BV43" s="2345"/>
      <c r="CH43" s="2345"/>
      <c r="CT43" s="2345"/>
    </row>
    <row r="44" spans="1:98" s="2344" customFormat="1" x14ac:dyDescent="0.25">
      <c r="A44" s="2343"/>
      <c r="B44" s="2344" t="s">
        <v>202</v>
      </c>
      <c r="O44" s="2344">
        <f>O39/(H35+G35+F35+E35+D35+C35)</f>
        <v>0.33618677042801559</v>
      </c>
      <c r="P44" s="2344">
        <f t="shared" ref="P44" si="215">P39/(I35+H35+G35+F35+E35+D35)</f>
        <v>0.36951501154734412</v>
      </c>
      <c r="Q44" s="2344">
        <f>Q39/(J35+I35+H35+G35+F35+E35)</f>
        <v>0.34567901234567899</v>
      </c>
      <c r="R44" s="2344">
        <f>R39/(K35+J35+I35+H35+G35+F35)</f>
        <v>0.35459533607681754</v>
      </c>
      <c r="S44" s="2344">
        <f>S39/(L35+K35+J35+I35+H35+G35)</f>
        <v>0.34724292101341281</v>
      </c>
      <c r="T44" s="2344">
        <f t="shared" ref="T44:AF44" si="216">T39/(M35+L35+K35+J35+I35+H35)</f>
        <v>0.35544692737430167</v>
      </c>
      <c r="U44" s="2344">
        <f t="shared" si="216"/>
        <v>0.3595505617977528</v>
      </c>
      <c r="V44" s="2344">
        <f t="shared" si="216"/>
        <v>0.37203791469194314</v>
      </c>
      <c r="W44" s="2344">
        <f t="shared" si="216"/>
        <v>0.3746630727762803</v>
      </c>
      <c r="X44" s="2344">
        <f t="shared" si="216"/>
        <v>0.41025641025641024</v>
      </c>
      <c r="Y44" s="2344">
        <f t="shared" si="216"/>
        <v>0.44796747967479672</v>
      </c>
      <c r="Z44" s="2344">
        <f t="shared" si="216"/>
        <v>0.47084805653710249</v>
      </c>
      <c r="AA44" s="2344">
        <f t="shared" si="216"/>
        <v>0.50792326939115928</v>
      </c>
      <c r="AB44" s="2344">
        <f t="shared" si="216"/>
        <v>0.23799126637554585</v>
      </c>
      <c r="AC44" s="2344">
        <f t="shared" si="216"/>
        <v>0.20156046814044212</v>
      </c>
      <c r="AD44" s="2344">
        <f t="shared" si="216"/>
        <v>0.15697674418604651</v>
      </c>
      <c r="AE44" s="2344">
        <f t="shared" si="216"/>
        <v>0.17061323618700669</v>
      </c>
      <c r="AF44" s="2344">
        <f t="shared" si="216"/>
        <v>0.1871893981225842</v>
      </c>
      <c r="AG44" s="2344">
        <f>AG39/(Z35+Y35+X35+W35+V35+U35)</f>
        <v>0.16409163558870538</v>
      </c>
      <c r="AH44" s="2344">
        <f>AVERAGE(O44:AG44)</f>
        <v>0.32475449960586023</v>
      </c>
      <c r="AL44" s="2345"/>
      <c r="AX44" s="2345"/>
      <c r="BJ44" s="2345"/>
      <c r="BV44" s="2345"/>
      <c r="CH44" s="2345"/>
      <c r="CT44" s="2345"/>
    </row>
    <row r="45" spans="1:98" s="2344" customFormat="1" x14ac:dyDescent="0.25">
      <c r="A45" s="2343"/>
      <c r="B45" s="2344" t="s">
        <v>203</v>
      </c>
      <c r="AA45" s="2344">
        <f t="shared" ref="AA45:AF45" si="217">AA40/SUM(H35:N35)</f>
        <v>0.43154761904761907</v>
      </c>
      <c r="AB45" s="2344">
        <f t="shared" si="217"/>
        <v>0.25418060200668896</v>
      </c>
      <c r="AC45" s="2344">
        <f t="shared" si="217"/>
        <v>0.2701492537313433</v>
      </c>
      <c r="AD45" s="2344">
        <f t="shared" si="217"/>
        <v>0.22470341939986044</v>
      </c>
      <c r="AE45" s="2344">
        <f t="shared" si="217"/>
        <v>0.22473498233215547</v>
      </c>
      <c r="AF45" s="2344">
        <f t="shared" si="217"/>
        <v>0.22106722106722107</v>
      </c>
      <c r="AG45" s="2344">
        <f>AG40/SUM(N35:T35)</f>
        <v>0.22322045611610228</v>
      </c>
      <c r="AH45" s="2344">
        <f>AVERAGE(AA45:AG45)</f>
        <v>0.26422907910014148</v>
      </c>
      <c r="AL45" s="2345"/>
      <c r="AX45" s="2345"/>
      <c r="BJ45" s="2345"/>
      <c r="BV45" s="2345"/>
      <c r="CH45" s="2345"/>
      <c r="CT45" s="2345"/>
    </row>
    <row r="46" spans="1:98" x14ac:dyDescent="0.25">
      <c r="A46" s="5"/>
      <c r="B46" s="1" t="s">
        <v>89</v>
      </c>
      <c r="C46" s="1"/>
      <c r="D46" s="8">
        <f t="shared" ref="D46:AI46" si="218">C42</f>
        <v>1354</v>
      </c>
      <c r="E46" s="8">
        <f t="shared" si="218"/>
        <v>1383</v>
      </c>
      <c r="F46" s="15">
        <f t="shared" si="218"/>
        <v>1474</v>
      </c>
      <c r="G46" s="15">
        <f t="shared" si="218"/>
        <v>1630</v>
      </c>
      <c r="H46" s="15">
        <f t="shared" si="218"/>
        <v>1587</v>
      </c>
      <c r="I46" s="15">
        <f t="shared" si="218"/>
        <v>1616</v>
      </c>
      <c r="J46" s="15">
        <f t="shared" si="218"/>
        <v>1642</v>
      </c>
      <c r="K46" s="15">
        <f t="shared" si="218"/>
        <v>1743</v>
      </c>
      <c r="L46" s="15">
        <f t="shared" si="218"/>
        <v>1729</v>
      </c>
      <c r="M46" s="15">
        <f t="shared" si="218"/>
        <v>1798</v>
      </c>
      <c r="N46" s="96">
        <f t="shared" si="218"/>
        <v>1892</v>
      </c>
      <c r="O46" s="15">
        <f t="shared" si="218"/>
        <v>1925</v>
      </c>
      <c r="P46" s="15">
        <f t="shared" si="218"/>
        <v>1937</v>
      </c>
      <c r="Q46" s="15">
        <f t="shared" si="218"/>
        <v>1937</v>
      </c>
      <c r="R46" s="15">
        <f t="shared" si="218"/>
        <v>2067</v>
      </c>
      <c r="S46" s="15">
        <f t="shared" si="218"/>
        <v>2120</v>
      </c>
      <c r="T46" s="15">
        <f t="shared" si="218"/>
        <v>2197</v>
      </c>
      <c r="U46" s="24">
        <f t="shared" si="218"/>
        <v>2293</v>
      </c>
      <c r="V46" s="24">
        <f t="shared" si="218"/>
        <v>2378</v>
      </c>
      <c r="W46" s="24">
        <f t="shared" si="218"/>
        <v>2500</v>
      </c>
      <c r="X46" s="24">
        <f t="shared" si="218"/>
        <v>2624</v>
      </c>
      <c r="Y46" s="24">
        <f t="shared" si="218"/>
        <v>2812</v>
      </c>
      <c r="Z46" s="145">
        <f t="shared" si="218"/>
        <v>3031</v>
      </c>
      <c r="AA46" s="15">
        <f t="shared" si="218"/>
        <v>3144</v>
      </c>
      <c r="AB46" s="15">
        <f t="shared" si="218"/>
        <v>3220</v>
      </c>
      <c r="AC46" s="15">
        <f t="shared" si="218"/>
        <v>2564</v>
      </c>
      <c r="AD46" s="15">
        <f t="shared" si="218"/>
        <v>2534</v>
      </c>
      <c r="AE46" s="15">
        <f t="shared" si="218"/>
        <v>2327</v>
      </c>
      <c r="AF46" s="15">
        <f t="shared" si="218"/>
        <v>2436</v>
      </c>
      <c r="AG46" s="15">
        <f t="shared" si="218"/>
        <v>2491</v>
      </c>
      <c r="AH46" s="15">
        <f t="shared" si="218"/>
        <v>2410</v>
      </c>
      <c r="AI46" s="15">
        <f t="shared" si="218"/>
        <v>2867.5975981619267</v>
      </c>
      <c r="AJ46" s="15">
        <f t="shared" ref="AJ46:BO46" si="219">AI42</f>
        <v>2968.272906378581</v>
      </c>
      <c r="AK46" s="15">
        <f t="shared" si="219"/>
        <v>3040.6454690968294</v>
      </c>
      <c r="AL46" s="96">
        <f t="shared" si="219"/>
        <v>3168.338692691188</v>
      </c>
      <c r="AM46" s="15">
        <f t="shared" si="219"/>
        <v>3270.965068322399</v>
      </c>
      <c r="AN46" s="15">
        <f t="shared" si="219"/>
        <v>4741.2834297765512</v>
      </c>
      <c r="AO46" s="15">
        <f t="shared" si="219"/>
        <v>4639.6369011062643</v>
      </c>
      <c r="AP46" s="15">
        <f t="shared" si="219"/>
        <v>5011.0817826780012</v>
      </c>
      <c r="AQ46" s="15">
        <f t="shared" si="219"/>
        <v>5309.1682407410317</v>
      </c>
      <c r="AR46" s="15">
        <f t="shared" si="219"/>
        <v>5513.3333705488612</v>
      </c>
      <c r="AS46" s="15">
        <f t="shared" si="219"/>
        <v>5952.4963599429502</v>
      </c>
      <c r="AT46" s="15">
        <f t="shared" si="219"/>
        <v>5920.9750212245317</v>
      </c>
      <c r="AU46" s="15">
        <f t="shared" si="219"/>
        <v>5946.8165073929404</v>
      </c>
      <c r="AV46" s="15">
        <f t="shared" si="219"/>
        <v>6274.131873569293</v>
      </c>
      <c r="AW46" s="15">
        <f t="shared" si="219"/>
        <v>6350.6887725330253</v>
      </c>
      <c r="AX46" s="96">
        <f t="shared" si="219"/>
        <v>6533.1914310013244</v>
      </c>
      <c r="AY46" s="15">
        <f t="shared" si="219"/>
        <v>6876.2879320381662</v>
      </c>
      <c r="AZ46" s="15">
        <f t="shared" si="219"/>
        <v>6546.3678358708057</v>
      </c>
      <c r="BA46" s="15">
        <f t="shared" si="219"/>
        <v>6167.9921262504977</v>
      </c>
      <c r="BB46" s="15">
        <f t="shared" si="219"/>
        <v>6369.2663730523946</v>
      </c>
      <c r="BC46" s="15">
        <f t="shared" si="219"/>
        <v>6470.4257304581579</v>
      </c>
      <c r="BD46" s="15">
        <f t="shared" si="219"/>
        <v>6752.4431056876383</v>
      </c>
      <c r="BE46" s="15">
        <f t="shared" si="219"/>
        <v>7117.4084655269626</v>
      </c>
      <c r="BF46" s="15">
        <f t="shared" si="219"/>
        <v>7144.8275137998771</v>
      </c>
      <c r="BG46" s="15">
        <f t="shared" si="219"/>
        <v>7300.3874416013186</v>
      </c>
      <c r="BH46" s="15">
        <f t="shared" si="219"/>
        <v>7821.4063507910869</v>
      </c>
      <c r="BI46" s="15">
        <f t="shared" si="219"/>
        <v>8057.7969065989546</v>
      </c>
      <c r="BJ46" s="96">
        <f t="shared" si="219"/>
        <v>8313.9090437717532</v>
      </c>
      <c r="BK46" s="15">
        <f t="shared" si="219"/>
        <v>8702.9139320476297</v>
      </c>
      <c r="BL46" s="15">
        <f t="shared" si="219"/>
        <v>8382.6859715225874</v>
      </c>
      <c r="BM46" s="15">
        <f t="shared" si="219"/>
        <v>7901.4254112547806</v>
      </c>
      <c r="BN46" s="15">
        <f t="shared" si="219"/>
        <v>8031.4855662094305</v>
      </c>
      <c r="BO46" s="15">
        <f t="shared" si="219"/>
        <v>8163.1432485695786</v>
      </c>
      <c r="BP46" s="15">
        <f t="shared" ref="BP46:CT46" si="220">BO42</f>
        <v>8397.560968265574</v>
      </c>
      <c r="BQ46" s="15">
        <f t="shared" si="220"/>
        <v>8602.6338945062707</v>
      </c>
      <c r="BR46" s="15">
        <f t="shared" si="220"/>
        <v>8447.8962987939904</v>
      </c>
      <c r="BS46" s="15">
        <f t="shared" si="220"/>
        <v>8517.6269086197553</v>
      </c>
      <c r="BT46" s="15">
        <f t="shared" si="220"/>
        <v>8914.9716300040964</v>
      </c>
      <c r="BU46" s="15">
        <f t="shared" si="220"/>
        <v>9053.7759305782783</v>
      </c>
      <c r="BV46" s="96">
        <f t="shared" si="220"/>
        <v>9252.1643898657749</v>
      </c>
      <c r="BW46" s="15">
        <f t="shared" si="220"/>
        <v>9625.3120978954921</v>
      </c>
      <c r="BX46" s="15">
        <f t="shared" si="220"/>
        <v>9273.9183662431114</v>
      </c>
      <c r="BY46" s="15">
        <f t="shared" si="220"/>
        <v>8738.9164639795108</v>
      </c>
      <c r="BZ46" s="15">
        <f t="shared" si="220"/>
        <v>8918.1723486674819</v>
      </c>
      <c r="CA46" s="15">
        <f t="shared" si="220"/>
        <v>9092.0283487009037</v>
      </c>
      <c r="CB46" s="15">
        <f t="shared" si="220"/>
        <v>9356.108425705952</v>
      </c>
      <c r="CC46" s="15">
        <f t="shared" si="220"/>
        <v>9626.1182404463871</v>
      </c>
      <c r="CD46" s="15">
        <f t="shared" si="220"/>
        <v>9463.1404876562337</v>
      </c>
      <c r="CE46" s="15">
        <f t="shared" si="220"/>
        <v>9538.9784247495681</v>
      </c>
      <c r="CF46" s="15">
        <f t="shared" si="220"/>
        <v>10001.829555607557</v>
      </c>
      <c r="CG46" s="15">
        <f t="shared" si="220"/>
        <v>10184.254094397817</v>
      </c>
      <c r="CH46" s="96">
        <f t="shared" si="220"/>
        <v>10416.42244300828</v>
      </c>
      <c r="CI46" s="15">
        <f t="shared" si="220"/>
        <v>10851.326484644669</v>
      </c>
      <c r="CJ46" s="15">
        <f t="shared" si="220"/>
        <v>10475.521382639663</v>
      </c>
      <c r="CK46" s="15">
        <f t="shared" si="220"/>
        <v>9879.2932419826211</v>
      </c>
      <c r="CL46" s="15">
        <f t="shared" si="220"/>
        <v>10092.993543186547</v>
      </c>
      <c r="CM46" s="15">
        <f t="shared" si="220"/>
        <v>10324.080723310391</v>
      </c>
      <c r="CN46" s="15">
        <f t="shared" si="220"/>
        <v>10646.526225610402</v>
      </c>
      <c r="CO46" s="15">
        <f t="shared" si="220"/>
        <v>10973.468346729014</v>
      </c>
      <c r="CP46" s="15">
        <f t="shared" si="220"/>
        <v>10811.504666804807</v>
      </c>
      <c r="CQ46" s="15">
        <f t="shared" si="220"/>
        <v>10887.258265550092</v>
      </c>
      <c r="CR46" s="15">
        <f t="shared" si="220"/>
        <v>11415.064216734938</v>
      </c>
      <c r="CS46" s="15">
        <f t="shared" si="220"/>
        <v>11630.622345816868</v>
      </c>
      <c r="CT46" s="96">
        <f t="shared" si="220"/>
        <v>11897.345588069056</v>
      </c>
    </row>
    <row r="47" spans="1:98" s="111" customFormat="1" x14ac:dyDescent="0.25">
      <c r="B47" s="1" t="s">
        <v>74</v>
      </c>
      <c r="C47" s="125"/>
      <c r="D47" s="125">
        <f t="shared" ref="D47:AI47" si="221">C42+D35-D42</f>
        <v>39</v>
      </c>
      <c r="E47" s="125">
        <f t="shared" si="221"/>
        <v>133</v>
      </c>
      <c r="F47" s="125">
        <f t="shared" si="221"/>
        <v>145</v>
      </c>
      <c r="G47" s="125">
        <f t="shared" si="221"/>
        <v>264</v>
      </c>
      <c r="H47" s="125">
        <f t="shared" si="221"/>
        <v>227</v>
      </c>
      <c r="I47" s="125">
        <f t="shared" si="221"/>
        <v>203</v>
      </c>
      <c r="J47" s="125">
        <f t="shared" si="221"/>
        <v>126</v>
      </c>
      <c r="K47" s="125">
        <f t="shared" si="221"/>
        <v>238</v>
      </c>
      <c r="L47" s="125">
        <f t="shared" si="221"/>
        <v>116</v>
      </c>
      <c r="M47" s="125">
        <f t="shared" si="221"/>
        <v>217</v>
      </c>
      <c r="N47" s="126">
        <f t="shared" si="221"/>
        <v>215</v>
      </c>
      <c r="O47" s="125">
        <f t="shared" si="221"/>
        <v>59</v>
      </c>
      <c r="P47" s="125">
        <f t="shared" si="221"/>
        <v>74</v>
      </c>
      <c r="Q47" s="125">
        <f t="shared" si="221"/>
        <v>190</v>
      </c>
      <c r="R47" s="125">
        <f t="shared" si="221"/>
        <v>153</v>
      </c>
      <c r="S47" s="125">
        <f t="shared" si="221"/>
        <v>136</v>
      </c>
      <c r="T47" s="125">
        <f t="shared" si="221"/>
        <v>219</v>
      </c>
      <c r="U47" s="150">
        <f t="shared" si="221"/>
        <v>161</v>
      </c>
      <c r="V47" s="150">
        <f t="shared" si="221"/>
        <v>116</v>
      </c>
      <c r="W47" s="150">
        <f t="shared" si="221"/>
        <v>206</v>
      </c>
      <c r="X47" s="150">
        <f t="shared" si="221"/>
        <v>117</v>
      </c>
      <c r="Y47" s="150">
        <f t="shared" si="221"/>
        <v>158</v>
      </c>
      <c r="Z47" s="151">
        <f t="shared" si="221"/>
        <v>268</v>
      </c>
      <c r="AA47" s="127">
        <f t="shared" si="221"/>
        <v>113</v>
      </c>
      <c r="AB47" s="127">
        <f t="shared" si="221"/>
        <v>1035</v>
      </c>
      <c r="AC47" s="127">
        <f t="shared" si="221"/>
        <v>376</v>
      </c>
      <c r="AD47" s="127">
        <f t="shared" si="221"/>
        <v>496</v>
      </c>
      <c r="AE47" s="127">
        <f t="shared" si="221"/>
        <v>238</v>
      </c>
      <c r="AF47" s="127">
        <f t="shared" si="221"/>
        <v>350</v>
      </c>
      <c r="AG47" s="127">
        <f t="shared" si="221"/>
        <v>419</v>
      </c>
      <c r="AH47" s="127">
        <f t="shared" si="221"/>
        <v>-105.63493251562704</v>
      </c>
      <c r="AI47" s="127">
        <f t="shared" si="221"/>
        <v>305.88622472522093</v>
      </c>
      <c r="AJ47" s="127">
        <f t="shared" ref="AJ47:BO47" si="222">AI42+AJ35-AJ42</f>
        <v>304.88781148332055</v>
      </c>
      <c r="AK47" s="127">
        <f t="shared" si="222"/>
        <v>287.64946418037061</v>
      </c>
      <c r="AL47" s="128">
        <f t="shared" si="222"/>
        <v>367.70841854984747</v>
      </c>
      <c r="AM47" s="127">
        <f t="shared" si="222"/>
        <v>-1271.4742510529991</v>
      </c>
      <c r="AN47" s="127">
        <f t="shared" si="222"/>
        <v>309.37126047738639</v>
      </c>
      <c r="AO47" s="127">
        <f t="shared" si="222"/>
        <v>214.71816300747014</v>
      </c>
      <c r="AP47" s="127">
        <f t="shared" si="222"/>
        <v>304.57585148829912</v>
      </c>
      <c r="AQ47" s="127">
        <f t="shared" si="222"/>
        <v>432.5102576476138</v>
      </c>
      <c r="AR47" s="127">
        <f t="shared" si="222"/>
        <v>293.73949116995664</v>
      </c>
      <c r="AS47" s="127">
        <f t="shared" si="222"/>
        <v>677.49538262399074</v>
      </c>
      <c r="AT47" s="127">
        <f t="shared" si="222"/>
        <v>655.03455531709005</v>
      </c>
      <c r="AU47" s="127">
        <f t="shared" si="222"/>
        <v>454.75796014304251</v>
      </c>
      <c r="AV47" s="127">
        <f t="shared" si="222"/>
        <v>611.61425987014991</v>
      </c>
      <c r="AW47" s="127">
        <f t="shared" si="222"/>
        <v>543.04639872903135</v>
      </c>
      <c r="AX47" s="128">
        <f t="shared" si="222"/>
        <v>421.73280617562705</v>
      </c>
      <c r="AY47" s="127">
        <f t="shared" si="222"/>
        <v>539.05269733821933</v>
      </c>
      <c r="AZ47" s="127">
        <f t="shared" si="222"/>
        <v>596.3427331668845</v>
      </c>
      <c r="BA47" s="127">
        <f t="shared" si="222"/>
        <v>527.57786821784975</v>
      </c>
      <c r="BB47" s="127">
        <f t="shared" si="222"/>
        <v>590.13422154988257</v>
      </c>
      <c r="BC47" s="127">
        <f t="shared" si="222"/>
        <v>440.44703887574997</v>
      </c>
      <c r="BD47" s="127">
        <f t="shared" si="222"/>
        <v>428.74354078559736</v>
      </c>
      <c r="BE47" s="127">
        <f t="shared" si="222"/>
        <v>696.7191750570928</v>
      </c>
      <c r="BF47" s="127">
        <f t="shared" si="222"/>
        <v>601.80661087208864</v>
      </c>
      <c r="BG47" s="127">
        <f t="shared" si="222"/>
        <v>312.64928348213016</v>
      </c>
      <c r="BH47" s="127">
        <f t="shared" si="222"/>
        <v>528.17850252597782</v>
      </c>
      <c r="BI47" s="127">
        <f t="shared" si="222"/>
        <v>546.35409769265243</v>
      </c>
      <c r="BJ47" s="128">
        <f t="shared" si="222"/>
        <v>496.14106018060193</v>
      </c>
      <c r="BK47" s="127">
        <f t="shared" si="222"/>
        <v>574.68725680950956</v>
      </c>
      <c r="BL47" s="127">
        <f t="shared" si="222"/>
        <v>746.84814537132843</v>
      </c>
      <c r="BM47" s="127">
        <f t="shared" si="222"/>
        <v>724.92125172971282</v>
      </c>
      <c r="BN47" s="127">
        <f t="shared" si="222"/>
        <v>671.71491152917588</v>
      </c>
      <c r="BO47" s="127">
        <f t="shared" si="222"/>
        <v>600.61859070191713</v>
      </c>
      <c r="BP47" s="127">
        <f t="shared" ref="BP47:CT47" si="223">BO42+BP35-BP42</f>
        <v>662.39350602284139</v>
      </c>
      <c r="BQ47" s="127">
        <f t="shared" si="223"/>
        <v>967.63592854808303</v>
      </c>
      <c r="BR47" s="127">
        <f t="shared" si="223"/>
        <v>775.24201785516016</v>
      </c>
      <c r="BS47" s="127">
        <f t="shared" si="223"/>
        <v>481.56554136305203</v>
      </c>
      <c r="BT47" s="127">
        <f t="shared" si="223"/>
        <v>687.53689597839184</v>
      </c>
      <c r="BU47" s="127">
        <f t="shared" si="223"/>
        <v>663.84250194960805</v>
      </c>
      <c r="BV47" s="128">
        <f t="shared" si="223"/>
        <v>526.60726514752605</v>
      </c>
      <c r="BW47" s="127">
        <f t="shared" si="223"/>
        <v>631.49916612349625</v>
      </c>
      <c r="BX47" s="127">
        <f t="shared" si="223"/>
        <v>827.36730351673032</v>
      </c>
      <c r="BY47" s="127">
        <f t="shared" si="223"/>
        <v>763.93379573478342</v>
      </c>
      <c r="BZ47" s="127">
        <f t="shared" si="223"/>
        <v>727.30973276736768</v>
      </c>
      <c r="CA47" s="127">
        <f t="shared" si="223"/>
        <v>671.62627349992545</v>
      </c>
      <c r="CB47" s="127">
        <f t="shared" si="223"/>
        <v>701.25877661829509</v>
      </c>
      <c r="CC47" s="127">
        <f t="shared" si="223"/>
        <v>1086.5094896736427</v>
      </c>
      <c r="CD47" s="127">
        <f t="shared" si="223"/>
        <v>882.64376342698233</v>
      </c>
      <c r="CE47" s="127">
        <f t="shared" si="223"/>
        <v>532.7171717510264</v>
      </c>
      <c r="CF47" s="127">
        <f t="shared" si="223"/>
        <v>768.15395877188166</v>
      </c>
      <c r="CG47" s="127">
        <f t="shared" si="223"/>
        <v>757.62683953404849</v>
      </c>
      <c r="CH47" s="128">
        <f t="shared" si="223"/>
        <v>595.98049857323349</v>
      </c>
      <c r="CI47" s="127">
        <f t="shared" si="223"/>
        <v>695.01529291247971</v>
      </c>
      <c r="CJ47" s="127">
        <f t="shared" si="223"/>
        <v>928.9925905737673</v>
      </c>
      <c r="CK47" s="127">
        <f t="shared" si="223"/>
        <v>861.64158319182388</v>
      </c>
      <c r="CL47" s="127">
        <f t="shared" si="223"/>
        <v>795.04083090040876</v>
      </c>
      <c r="CM47" s="127">
        <f t="shared" si="223"/>
        <v>742.16623522922237</v>
      </c>
      <c r="CN47" s="127">
        <f t="shared" si="223"/>
        <v>777.45244947568244</v>
      </c>
      <c r="CO47" s="127">
        <f t="shared" si="223"/>
        <v>1211.5771621119711</v>
      </c>
      <c r="CP47" s="127">
        <f t="shared" si="223"/>
        <v>1013.0518363062056</v>
      </c>
      <c r="CQ47" s="127">
        <f t="shared" si="223"/>
        <v>602.64388350792979</v>
      </c>
      <c r="CR47" s="127">
        <f t="shared" si="223"/>
        <v>863.44713245890671</v>
      </c>
      <c r="CS47" s="127">
        <f t="shared" si="223"/>
        <v>856.43312936139228</v>
      </c>
      <c r="CT47" s="128">
        <f t="shared" si="223"/>
        <v>662.47453227548249</v>
      </c>
    </row>
    <row r="48" spans="1:98" s="111" customFormat="1" x14ac:dyDescent="0.25">
      <c r="B48" s="1" t="s">
        <v>75</v>
      </c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6"/>
      <c r="O48" s="125"/>
      <c r="P48" s="125"/>
      <c r="Q48" s="125"/>
      <c r="R48" s="125"/>
      <c r="S48" s="125"/>
      <c r="T48" s="125"/>
      <c r="U48" s="150"/>
      <c r="V48" s="150"/>
      <c r="W48" s="150"/>
      <c r="X48" s="150"/>
      <c r="Y48" s="150"/>
      <c r="Z48" s="151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8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8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8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8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8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8"/>
    </row>
    <row r="49" spans="1:98" x14ac:dyDescent="0.25">
      <c r="C49" s="1"/>
    </row>
    <row r="50" spans="1:98" s="4" customFormat="1" x14ac:dyDescent="0.25">
      <c r="A50" s="116"/>
      <c r="B50"/>
      <c r="C50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12"/>
    </row>
    <row r="51" spans="1:98" s="122" customFormat="1" x14ac:dyDescent="0.25">
      <c r="A51" s="104"/>
      <c r="B51" s="122" t="s">
        <v>10</v>
      </c>
      <c r="C51" s="122">
        <f t="shared" ref="C51:AH51" si="224">C21</f>
        <v>42005</v>
      </c>
      <c r="D51" s="122">
        <f t="shared" si="224"/>
        <v>42036</v>
      </c>
      <c r="E51" s="122">
        <f t="shared" si="224"/>
        <v>42064</v>
      </c>
      <c r="F51" s="122">
        <f t="shared" si="224"/>
        <v>42095</v>
      </c>
      <c r="G51" s="122">
        <f t="shared" si="224"/>
        <v>42125</v>
      </c>
      <c r="H51" s="122">
        <f t="shared" si="224"/>
        <v>42156</v>
      </c>
      <c r="I51" s="122">
        <f t="shared" si="224"/>
        <v>42186</v>
      </c>
      <c r="J51" s="122">
        <f t="shared" si="224"/>
        <v>42217</v>
      </c>
      <c r="K51" s="122">
        <f t="shared" si="224"/>
        <v>42248</v>
      </c>
      <c r="L51" s="122">
        <f t="shared" si="224"/>
        <v>42278</v>
      </c>
      <c r="M51" s="122">
        <f t="shared" si="224"/>
        <v>42309</v>
      </c>
      <c r="N51" s="123">
        <f t="shared" si="224"/>
        <v>42339</v>
      </c>
      <c r="O51" s="122">
        <f t="shared" si="224"/>
        <v>42370</v>
      </c>
      <c r="P51" s="122">
        <f t="shared" si="224"/>
        <v>42401</v>
      </c>
      <c r="Q51" s="122">
        <f t="shared" si="224"/>
        <v>42430</v>
      </c>
      <c r="R51" s="122">
        <f t="shared" si="224"/>
        <v>42461</v>
      </c>
      <c r="S51" s="122">
        <f t="shared" si="224"/>
        <v>42491</v>
      </c>
      <c r="T51" s="122">
        <f t="shared" si="224"/>
        <v>42522</v>
      </c>
      <c r="U51" s="122">
        <f t="shared" si="224"/>
        <v>42552</v>
      </c>
      <c r="V51" s="122">
        <f t="shared" si="224"/>
        <v>42583</v>
      </c>
      <c r="W51" s="178">
        <f t="shared" si="224"/>
        <v>42614</v>
      </c>
      <c r="X51" s="178">
        <f t="shared" si="224"/>
        <v>42644</v>
      </c>
      <c r="Y51" s="178">
        <f t="shared" si="224"/>
        <v>42675</v>
      </c>
      <c r="Z51" s="179">
        <f t="shared" si="224"/>
        <v>42705</v>
      </c>
      <c r="AA51" s="122">
        <f t="shared" si="224"/>
        <v>42752</v>
      </c>
      <c r="AB51" s="122">
        <f t="shared" si="224"/>
        <v>42783</v>
      </c>
      <c r="AC51" s="122">
        <f t="shared" si="224"/>
        <v>42811</v>
      </c>
      <c r="AD51" s="122">
        <f t="shared" si="224"/>
        <v>42842</v>
      </c>
      <c r="AE51" s="122">
        <f t="shared" si="224"/>
        <v>42872</v>
      </c>
      <c r="AF51" s="122">
        <f t="shared" si="224"/>
        <v>42903</v>
      </c>
      <c r="AG51" s="122">
        <f t="shared" si="224"/>
        <v>42933</v>
      </c>
      <c r="AH51" s="122">
        <f t="shared" si="224"/>
        <v>42964</v>
      </c>
      <c r="AI51" s="122">
        <f t="shared" ref="AI51:BN51" si="225">AI21</f>
        <v>42995</v>
      </c>
      <c r="AJ51" s="122">
        <f t="shared" si="225"/>
        <v>43025</v>
      </c>
      <c r="AK51" s="122">
        <f t="shared" si="225"/>
        <v>43056</v>
      </c>
      <c r="AL51" s="123">
        <f t="shared" si="225"/>
        <v>43086</v>
      </c>
      <c r="AM51" s="122">
        <f t="shared" si="225"/>
        <v>43118</v>
      </c>
      <c r="AN51" s="122">
        <f t="shared" si="225"/>
        <v>43149</v>
      </c>
      <c r="AO51" s="122">
        <f t="shared" si="225"/>
        <v>43177</v>
      </c>
      <c r="AP51" s="122">
        <f t="shared" si="225"/>
        <v>43208</v>
      </c>
      <c r="AQ51" s="122">
        <f t="shared" si="225"/>
        <v>43238</v>
      </c>
      <c r="AR51" s="122">
        <f t="shared" si="225"/>
        <v>43269</v>
      </c>
      <c r="AS51" s="122">
        <f t="shared" si="225"/>
        <v>43299</v>
      </c>
      <c r="AT51" s="122">
        <f t="shared" si="225"/>
        <v>43330</v>
      </c>
      <c r="AU51" s="122">
        <f t="shared" si="225"/>
        <v>43361</v>
      </c>
      <c r="AV51" s="122">
        <f t="shared" si="225"/>
        <v>43391</v>
      </c>
      <c r="AW51" s="122">
        <f t="shared" si="225"/>
        <v>43422</v>
      </c>
      <c r="AX51" s="123">
        <f t="shared" si="225"/>
        <v>43452</v>
      </c>
      <c r="AY51" s="122">
        <f t="shared" si="225"/>
        <v>43483</v>
      </c>
      <c r="AZ51" s="122">
        <f t="shared" si="225"/>
        <v>43514</v>
      </c>
      <c r="BA51" s="122">
        <f t="shared" si="225"/>
        <v>43542</v>
      </c>
      <c r="BB51" s="122">
        <f t="shared" si="225"/>
        <v>43573</v>
      </c>
      <c r="BC51" s="122">
        <f t="shared" si="225"/>
        <v>43603</v>
      </c>
      <c r="BD51" s="122">
        <f t="shared" si="225"/>
        <v>43634</v>
      </c>
      <c r="BE51" s="122">
        <f t="shared" si="225"/>
        <v>43664</v>
      </c>
      <c r="BF51" s="122">
        <f t="shared" si="225"/>
        <v>43695</v>
      </c>
      <c r="BG51" s="122">
        <f t="shared" si="225"/>
        <v>43726</v>
      </c>
      <c r="BH51" s="122">
        <f t="shared" si="225"/>
        <v>43756</v>
      </c>
      <c r="BI51" s="122">
        <f t="shared" si="225"/>
        <v>43787</v>
      </c>
      <c r="BJ51" s="123">
        <f t="shared" si="225"/>
        <v>43817</v>
      </c>
      <c r="BK51" s="122">
        <f t="shared" si="225"/>
        <v>43848</v>
      </c>
      <c r="BL51" s="122">
        <f t="shared" si="225"/>
        <v>43879</v>
      </c>
      <c r="BM51" s="122">
        <f t="shared" si="225"/>
        <v>43908</v>
      </c>
      <c r="BN51" s="122">
        <f t="shared" si="225"/>
        <v>43939</v>
      </c>
      <c r="BO51" s="122">
        <f t="shared" ref="BO51:CT51" si="226">BO21</f>
        <v>43969</v>
      </c>
      <c r="BP51" s="122">
        <f t="shared" si="226"/>
        <v>44000</v>
      </c>
      <c r="BQ51" s="122">
        <f t="shared" si="226"/>
        <v>44030</v>
      </c>
      <c r="BR51" s="122">
        <f t="shared" si="226"/>
        <v>44061</v>
      </c>
      <c r="BS51" s="122">
        <f t="shared" si="226"/>
        <v>44092</v>
      </c>
      <c r="BT51" s="122">
        <f t="shared" si="226"/>
        <v>44122</v>
      </c>
      <c r="BU51" s="122">
        <f t="shared" si="226"/>
        <v>44153</v>
      </c>
      <c r="BV51" s="123">
        <f t="shared" si="226"/>
        <v>44183</v>
      </c>
      <c r="BW51" s="122">
        <f t="shared" si="226"/>
        <v>44214</v>
      </c>
      <c r="BX51" s="122">
        <f t="shared" si="226"/>
        <v>44245</v>
      </c>
      <c r="BY51" s="122">
        <f t="shared" si="226"/>
        <v>44273</v>
      </c>
      <c r="BZ51" s="122">
        <f t="shared" si="226"/>
        <v>44304</v>
      </c>
      <c r="CA51" s="122">
        <f t="shared" si="226"/>
        <v>44334</v>
      </c>
      <c r="CB51" s="122">
        <f t="shared" si="226"/>
        <v>44365</v>
      </c>
      <c r="CC51" s="122">
        <f t="shared" si="226"/>
        <v>44395</v>
      </c>
      <c r="CD51" s="122">
        <f t="shared" si="226"/>
        <v>44426</v>
      </c>
      <c r="CE51" s="122">
        <f t="shared" si="226"/>
        <v>44457</v>
      </c>
      <c r="CF51" s="122">
        <f t="shared" si="226"/>
        <v>44487</v>
      </c>
      <c r="CG51" s="122">
        <f t="shared" si="226"/>
        <v>44518</v>
      </c>
      <c r="CH51" s="123">
        <f t="shared" si="226"/>
        <v>44548</v>
      </c>
      <c r="CI51" s="122">
        <f t="shared" si="226"/>
        <v>44579</v>
      </c>
      <c r="CJ51" s="122">
        <f t="shared" si="226"/>
        <v>44610</v>
      </c>
      <c r="CK51" s="122">
        <f t="shared" si="226"/>
        <v>44638</v>
      </c>
      <c r="CL51" s="122">
        <f t="shared" si="226"/>
        <v>44669</v>
      </c>
      <c r="CM51" s="122">
        <f t="shared" si="226"/>
        <v>44699</v>
      </c>
      <c r="CN51" s="122">
        <f t="shared" si="226"/>
        <v>44730</v>
      </c>
      <c r="CO51" s="122">
        <f t="shared" si="226"/>
        <v>44760</v>
      </c>
      <c r="CP51" s="122">
        <f t="shared" si="226"/>
        <v>44791</v>
      </c>
      <c r="CQ51" s="122">
        <f t="shared" si="226"/>
        <v>44822</v>
      </c>
      <c r="CR51" s="122">
        <f t="shared" si="226"/>
        <v>44852</v>
      </c>
      <c r="CS51" s="122">
        <f t="shared" si="226"/>
        <v>44883</v>
      </c>
      <c r="CT51" s="123">
        <f t="shared" si="226"/>
        <v>44913</v>
      </c>
    </row>
    <row r="52" spans="1:98" s="15" customFormat="1" x14ac:dyDescent="0.25">
      <c r="A52" s="4" t="s">
        <v>159</v>
      </c>
      <c r="B52" s="15" t="s">
        <v>142</v>
      </c>
      <c r="C52" s="15">
        <v>27</v>
      </c>
      <c r="D52" s="15">
        <v>25</v>
      </c>
      <c r="E52" s="15">
        <v>30</v>
      </c>
      <c r="F52" s="15">
        <v>42</v>
      </c>
      <c r="G52" s="15">
        <v>43</v>
      </c>
      <c r="H52" s="15">
        <v>41</v>
      </c>
      <c r="I52" s="15">
        <v>38</v>
      </c>
      <c r="J52" s="15">
        <v>34</v>
      </c>
      <c r="K52" s="15">
        <v>48</v>
      </c>
      <c r="L52" s="15">
        <v>42</v>
      </c>
      <c r="M52" s="15">
        <v>42</v>
      </c>
      <c r="N52" s="96">
        <v>42</v>
      </c>
      <c r="O52" s="1040">
        <v>33</v>
      </c>
      <c r="P52" s="1041">
        <v>33</v>
      </c>
      <c r="Q52" s="1042">
        <v>47</v>
      </c>
      <c r="R52" s="1043">
        <v>38</v>
      </c>
      <c r="S52" s="1044">
        <v>37</v>
      </c>
      <c r="T52" s="1045">
        <v>49</v>
      </c>
      <c r="U52" s="1046">
        <v>31</v>
      </c>
      <c r="V52" s="1047">
        <v>35</v>
      </c>
      <c r="W52" s="1048">
        <v>38</v>
      </c>
      <c r="X52" s="1049">
        <v>31</v>
      </c>
      <c r="Y52" s="1050">
        <v>31</v>
      </c>
      <c r="Z52" s="1051">
        <v>38</v>
      </c>
      <c r="AA52" s="2067">
        <v>55</v>
      </c>
      <c r="AB52" s="2068">
        <v>65</v>
      </c>
      <c r="AC52" s="2069">
        <v>73</v>
      </c>
      <c r="AD52" s="2070">
        <v>148</v>
      </c>
      <c r="AE52" s="2071">
        <v>149</v>
      </c>
      <c r="AF52" s="2072">
        <v>141</v>
      </c>
      <c r="AG52" s="2073">
        <v>114</v>
      </c>
      <c r="AH52" s="15">
        <f t="shared" ref="AH52:BM52" si="227">AH34*AH64</f>
        <v>110.53440000000008</v>
      </c>
      <c r="AI52" s="15">
        <f t="shared" si="227"/>
        <v>111.63974400000008</v>
      </c>
      <c r="AJ52" s="15">
        <f t="shared" si="227"/>
        <v>112.75614144000008</v>
      </c>
      <c r="AK52" s="15">
        <f t="shared" si="227"/>
        <v>113.88370285440007</v>
      </c>
      <c r="AL52" s="96">
        <f t="shared" si="227"/>
        <v>115.02253988294407</v>
      </c>
      <c r="AM52" s="15">
        <f t="shared" si="227"/>
        <v>63.618556701030919</v>
      </c>
      <c r="AN52" s="15">
        <f t="shared" si="227"/>
        <v>75.968749999999972</v>
      </c>
      <c r="AO52" s="15">
        <f t="shared" si="227"/>
        <v>44</v>
      </c>
      <c r="AP52" s="15">
        <f t="shared" si="227"/>
        <v>43.120000000000005</v>
      </c>
      <c r="AQ52" s="15">
        <f t="shared" si="227"/>
        <v>43.120000000000005</v>
      </c>
      <c r="AR52" s="15">
        <f t="shared" si="227"/>
        <v>43.120000000000005</v>
      </c>
      <c r="AS52" s="15">
        <f t="shared" si="227"/>
        <v>43.120000000000005</v>
      </c>
      <c r="AT52" s="15">
        <f t="shared" si="227"/>
        <v>43.120000000000005</v>
      </c>
      <c r="AU52" s="15">
        <f t="shared" si="227"/>
        <v>43.551200000000001</v>
      </c>
      <c r="AV52" s="15">
        <f t="shared" si="227"/>
        <v>43.551200000000001</v>
      </c>
      <c r="AW52" s="15">
        <f t="shared" si="227"/>
        <v>43.986711999999997</v>
      </c>
      <c r="AX52" s="96">
        <f t="shared" si="227"/>
        <v>44.42657912</v>
      </c>
      <c r="AY52" s="15">
        <f t="shared" si="227"/>
        <v>78.944845360824743</v>
      </c>
      <c r="AZ52" s="15">
        <f t="shared" si="227"/>
        <v>94.27031249999996</v>
      </c>
      <c r="BA52" s="15">
        <f t="shared" si="227"/>
        <v>56.160000000000004</v>
      </c>
      <c r="BB52" s="15">
        <f t="shared" si="227"/>
        <v>52.998400000000004</v>
      </c>
      <c r="BC52" s="15">
        <f t="shared" si="227"/>
        <v>52.998400000000004</v>
      </c>
      <c r="BD52" s="15">
        <f t="shared" si="227"/>
        <v>52.998400000000004</v>
      </c>
      <c r="BE52" s="15">
        <f t="shared" si="227"/>
        <v>52.998400000000004</v>
      </c>
      <c r="BF52" s="15">
        <f t="shared" si="227"/>
        <v>52.998400000000004</v>
      </c>
      <c r="BG52" s="15">
        <f t="shared" si="227"/>
        <v>53.528384000000003</v>
      </c>
      <c r="BH52" s="15">
        <f t="shared" si="227"/>
        <v>53.528384000000003</v>
      </c>
      <c r="BI52" s="15">
        <f t="shared" si="227"/>
        <v>54.063667840000001</v>
      </c>
      <c r="BJ52" s="96">
        <f t="shared" si="227"/>
        <v>54.604304518399999</v>
      </c>
      <c r="BK52" s="15">
        <f t="shared" si="227"/>
        <v>91.090206185567013</v>
      </c>
      <c r="BL52" s="15">
        <f t="shared" si="227"/>
        <v>108.77343749999996</v>
      </c>
      <c r="BM52" s="15">
        <f t="shared" si="227"/>
        <v>64.800000000000011</v>
      </c>
      <c r="BN52" s="15">
        <f t="shared" ref="BN52:CT52" si="228">BN34*BN64</f>
        <v>62.375040000000006</v>
      </c>
      <c r="BO52" s="15">
        <f t="shared" si="228"/>
        <v>62.375040000000006</v>
      </c>
      <c r="BP52" s="15">
        <f t="shared" si="228"/>
        <v>62.375040000000006</v>
      </c>
      <c r="BQ52" s="15">
        <f t="shared" si="228"/>
        <v>62.986560000000011</v>
      </c>
      <c r="BR52" s="15">
        <f t="shared" si="228"/>
        <v>62.986560000000011</v>
      </c>
      <c r="BS52" s="15">
        <f t="shared" si="228"/>
        <v>64.851696000000004</v>
      </c>
      <c r="BT52" s="15">
        <f t="shared" si="228"/>
        <v>64.851696000000004</v>
      </c>
      <c r="BU52" s="15">
        <f t="shared" si="228"/>
        <v>65.500212959999999</v>
      </c>
      <c r="BV52" s="96">
        <f t="shared" si="228"/>
        <v>66.155215089600006</v>
      </c>
      <c r="BW52" s="15">
        <f t="shared" si="228"/>
        <v>103.23556701030928</v>
      </c>
      <c r="BX52" s="15">
        <f t="shared" si="228"/>
        <v>123.27656249999995</v>
      </c>
      <c r="BY52" s="15">
        <f t="shared" si="228"/>
        <v>73.440000000000012</v>
      </c>
      <c r="BZ52" s="15">
        <f t="shared" si="228"/>
        <v>70.69171200000001</v>
      </c>
      <c r="CA52" s="15">
        <f t="shared" si="228"/>
        <v>74.226297600000009</v>
      </c>
      <c r="CB52" s="15">
        <f t="shared" si="228"/>
        <v>74.226297600000009</v>
      </c>
      <c r="CC52" s="15">
        <f t="shared" si="228"/>
        <v>74.954006400000026</v>
      </c>
      <c r="CD52" s="15">
        <f t="shared" si="228"/>
        <v>74.954006400000026</v>
      </c>
      <c r="CE52" s="15">
        <f t="shared" si="228"/>
        <v>77.173518240000021</v>
      </c>
      <c r="CF52" s="15">
        <f t="shared" si="228"/>
        <v>77.173518240000021</v>
      </c>
      <c r="CG52" s="15">
        <f t="shared" si="228"/>
        <v>77.9452534224</v>
      </c>
      <c r="CH52" s="96">
        <f t="shared" si="228"/>
        <v>78.724705956624007</v>
      </c>
      <c r="CI52" s="15">
        <f t="shared" si="228"/>
        <v>115.38092783505155</v>
      </c>
      <c r="CJ52" s="15">
        <f t="shared" si="228"/>
        <v>137.77968749999994</v>
      </c>
      <c r="CK52" s="15">
        <f t="shared" si="228"/>
        <v>82.080000000000013</v>
      </c>
      <c r="CL52" s="15">
        <f t="shared" si="228"/>
        <v>79.008384000000007</v>
      </c>
      <c r="CM52" s="15">
        <f t="shared" si="228"/>
        <v>82.958803200000006</v>
      </c>
      <c r="CN52" s="15">
        <f t="shared" si="228"/>
        <v>82.958803200000006</v>
      </c>
      <c r="CO52" s="15">
        <f t="shared" si="228"/>
        <v>83.772124800000029</v>
      </c>
      <c r="CP52" s="15">
        <f t="shared" si="228"/>
        <v>83.772124800000029</v>
      </c>
      <c r="CQ52" s="15">
        <f t="shared" si="228"/>
        <v>86.252755680000021</v>
      </c>
      <c r="CR52" s="15">
        <f t="shared" si="228"/>
        <v>86.252755680000021</v>
      </c>
      <c r="CS52" s="15">
        <f t="shared" si="228"/>
        <v>88.857588901536005</v>
      </c>
      <c r="CT52" s="96">
        <f t="shared" si="228"/>
        <v>89.746164790551376</v>
      </c>
    </row>
    <row r="53" spans="1:98" s="15" customFormat="1" x14ac:dyDescent="0.25">
      <c r="A53" s="4" t="s">
        <v>160</v>
      </c>
      <c r="B53" s="15" t="s">
        <v>5</v>
      </c>
      <c r="C53" s="15">
        <v>45</v>
      </c>
      <c r="D53" s="15">
        <v>20</v>
      </c>
      <c r="E53" s="15">
        <v>61</v>
      </c>
      <c r="F53" s="15">
        <v>76</v>
      </c>
      <c r="G53" s="15">
        <v>73</v>
      </c>
      <c r="H53" s="15">
        <v>107</v>
      </c>
      <c r="I53" s="15">
        <v>95</v>
      </c>
      <c r="J53" s="15">
        <v>76</v>
      </c>
      <c r="K53" s="15">
        <v>79</v>
      </c>
      <c r="L53" s="15">
        <v>71</v>
      </c>
      <c r="M53" s="15">
        <v>120</v>
      </c>
      <c r="N53" s="96">
        <v>115</v>
      </c>
      <c r="O53" s="1052">
        <v>13</v>
      </c>
      <c r="P53" s="1053">
        <v>23</v>
      </c>
      <c r="Q53" s="1054">
        <v>114</v>
      </c>
      <c r="R53" s="1055">
        <v>69</v>
      </c>
      <c r="S53" s="1056">
        <v>74</v>
      </c>
      <c r="T53" s="1057">
        <v>116</v>
      </c>
      <c r="U53" s="1058">
        <v>79</v>
      </c>
      <c r="V53" s="1059">
        <v>75</v>
      </c>
      <c r="W53" s="1060">
        <v>127</v>
      </c>
      <c r="X53" s="1061">
        <v>89</v>
      </c>
      <c r="Y53" s="1062">
        <v>127</v>
      </c>
      <c r="Z53" s="1063">
        <v>174</v>
      </c>
      <c r="AA53" s="2074">
        <v>47</v>
      </c>
      <c r="AB53" s="2075">
        <v>122</v>
      </c>
      <c r="AC53" s="2076">
        <v>143</v>
      </c>
      <c r="AD53" s="2077">
        <v>143</v>
      </c>
      <c r="AE53" s="2078">
        <v>154</v>
      </c>
      <c r="AF53" s="2079">
        <v>208</v>
      </c>
      <c r="AG53" s="2080">
        <v>155</v>
      </c>
      <c r="AH53" s="15">
        <f t="shared" ref="AH53:BM53" si="229">AH35*AH65</f>
        <v>148.31697256239084</v>
      </c>
      <c r="AI53" s="15">
        <f t="shared" si="229"/>
        <v>173.03816974931647</v>
      </c>
      <c r="AJ53" s="15">
        <f t="shared" si="229"/>
        <v>162.17286628274255</v>
      </c>
      <c r="AK53" s="15">
        <f t="shared" si="229"/>
        <v>180.32873834588696</v>
      </c>
      <c r="AL53" s="96">
        <f t="shared" si="229"/>
        <v>206.24662804140294</v>
      </c>
      <c r="AM53" s="15">
        <f t="shared" si="229"/>
        <v>50.436966416038466</v>
      </c>
      <c r="AN53" s="15">
        <f t="shared" si="229"/>
        <v>91.018540936885529</v>
      </c>
      <c r="AO53" s="15">
        <f t="shared" si="229"/>
        <v>205.15706560272258</v>
      </c>
      <c r="AP53" s="15">
        <f t="shared" si="229"/>
        <v>206.71317217610593</v>
      </c>
      <c r="AQ53" s="15">
        <f t="shared" si="229"/>
        <v>218.37965789721716</v>
      </c>
      <c r="AR53" s="15">
        <f t="shared" si="229"/>
        <v>253.89940634180226</v>
      </c>
      <c r="AS53" s="15">
        <f t="shared" si="229"/>
        <v>223.78478803020727</v>
      </c>
      <c r="AT53" s="15">
        <f t="shared" si="229"/>
        <v>238.23464592233952</v>
      </c>
      <c r="AU53" s="15">
        <f t="shared" si="229"/>
        <v>276.37942905180836</v>
      </c>
      <c r="AV53" s="15">
        <f t="shared" si="229"/>
        <v>243.19503755937373</v>
      </c>
      <c r="AW53" s="15">
        <f t="shared" si="229"/>
        <v>258.9681756213426</v>
      </c>
      <c r="AX53" s="96">
        <f t="shared" si="229"/>
        <v>275.71824795252445</v>
      </c>
      <c r="AY53" s="15">
        <f t="shared" si="229"/>
        <v>55.698982778505332</v>
      </c>
      <c r="AZ53" s="15">
        <f t="shared" si="229"/>
        <v>100.28171560085464</v>
      </c>
      <c r="BA53" s="15">
        <f t="shared" si="229"/>
        <v>275.5060994774642</v>
      </c>
      <c r="BB53" s="15">
        <f t="shared" si="229"/>
        <v>246.5982454850581</v>
      </c>
      <c r="BC53" s="15">
        <f t="shared" si="229"/>
        <v>257.71750579961781</v>
      </c>
      <c r="BD53" s="15">
        <f t="shared" si="229"/>
        <v>285.96315742123113</v>
      </c>
      <c r="BE53" s="15">
        <f t="shared" si="229"/>
        <v>260.89773289654295</v>
      </c>
      <c r="BF53" s="15">
        <f t="shared" si="229"/>
        <v>275.59816428830175</v>
      </c>
      <c r="BG53" s="15">
        <f t="shared" si="229"/>
        <v>306.39721444204173</v>
      </c>
      <c r="BH53" s="15">
        <f t="shared" si="229"/>
        <v>281.00128058293564</v>
      </c>
      <c r="BI53" s="15">
        <f t="shared" si="229"/>
        <v>297.87888685201119</v>
      </c>
      <c r="BJ53" s="96">
        <f t="shared" si="229"/>
        <v>331.85564844446367</v>
      </c>
      <c r="BK53" s="15">
        <f t="shared" si="229"/>
        <v>67.770992577096351</v>
      </c>
      <c r="BL53" s="15">
        <f t="shared" si="229"/>
        <v>122.19086283378998</v>
      </c>
      <c r="BM53" s="15">
        <f t="shared" si="229"/>
        <v>323.18297172668946</v>
      </c>
      <c r="BN53" s="15">
        <f t="shared" ref="BN53:CT53" si="230">BN35*BN65</f>
        <v>292.31065312604386</v>
      </c>
      <c r="BO53" s="15">
        <f t="shared" si="230"/>
        <v>303.83163569804606</v>
      </c>
      <c r="BP53" s="15">
        <f t="shared" si="230"/>
        <v>318.78779301370406</v>
      </c>
      <c r="BQ53" s="15">
        <f t="shared" si="230"/>
        <v>301.66317014874198</v>
      </c>
      <c r="BR53" s="15">
        <f t="shared" si="230"/>
        <v>316.70146483458637</v>
      </c>
      <c r="BS53" s="15">
        <f t="shared" si="230"/>
        <v>339.17623527964503</v>
      </c>
      <c r="BT53" s="15">
        <f t="shared" si="230"/>
        <v>318.88954763944196</v>
      </c>
      <c r="BU53" s="15">
        <f t="shared" si="230"/>
        <v>336.06699842641746</v>
      </c>
      <c r="BV53" s="96">
        <f t="shared" si="230"/>
        <v>354.19945051414709</v>
      </c>
      <c r="BW53" s="15">
        <f t="shared" si="230"/>
        <v>78.331484749847291</v>
      </c>
      <c r="BX53" s="15">
        <f t="shared" si="230"/>
        <v>141.23626923050452</v>
      </c>
      <c r="BY53" s="15">
        <f t="shared" si="230"/>
        <v>374.35198415979113</v>
      </c>
      <c r="BZ53" s="15">
        <f t="shared" si="230"/>
        <v>344.28777285923144</v>
      </c>
      <c r="CA53" s="15">
        <f t="shared" si="230"/>
        <v>357.48391637613594</v>
      </c>
      <c r="CB53" s="15">
        <f t="shared" si="230"/>
        <v>374.7810717558101</v>
      </c>
      <c r="CC53" s="15">
        <f t="shared" si="230"/>
        <v>359.85470167570941</v>
      </c>
      <c r="CD53" s="15">
        <f t="shared" si="230"/>
        <v>377.20770597658191</v>
      </c>
      <c r="CE53" s="15">
        <f t="shared" si="230"/>
        <v>403.40496557236048</v>
      </c>
      <c r="CF53" s="15">
        <f t="shared" si="230"/>
        <v>385.17506541535488</v>
      </c>
      <c r="CG53" s="15">
        <f t="shared" si="230"/>
        <v>405.07635254984018</v>
      </c>
      <c r="CH53" s="96">
        <f t="shared" si="230"/>
        <v>426.11120360491844</v>
      </c>
      <c r="CI53" s="15">
        <f t="shared" si="230"/>
        <v>89.267129887274749</v>
      </c>
      <c r="CJ53" s="15">
        <f t="shared" si="230"/>
        <v>160.7522957139789</v>
      </c>
      <c r="CK53" s="15">
        <f t="shared" si="230"/>
        <v>426.80319391667331</v>
      </c>
      <c r="CL53" s="15">
        <f t="shared" si="230"/>
        <v>392.02925136314411</v>
      </c>
      <c r="CM53" s="15">
        <f t="shared" si="230"/>
        <v>406.73184824123894</v>
      </c>
      <c r="CN53" s="15">
        <f t="shared" si="230"/>
        <v>426.15007268957885</v>
      </c>
      <c r="CO53" s="15">
        <f t="shared" si="230"/>
        <v>408.98253023992322</v>
      </c>
      <c r="CP53" s="15">
        <f t="shared" si="230"/>
        <v>428.49623543950059</v>
      </c>
      <c r="CQ53" s="15">
        <f t="shared" si="230"/>
        <v>458.05905576788268</v>
      </c>
      <c r="CR53" s="15">
        <f t="shared" si="230"/>
        <v>437.21367910527056</v>
      </c>
      <c r="CS53" s="15">
        <f t="shared" si="230"/>
        <v>468.84787241026214</v>
      </c>
      <c r="CT53" s="96">
        <f t="shared" si="230"/>
        <v>493.08329991170831</v>
      </c>
    </row>
    <row r="54" spans="1:98" s="15" customFormat="1" x14ac:dyDescent="0.25">
      <c r="A54" s="4" t="s">
        <v>161</v>
      </c>
      <c r="B54" s="15" t="s">
        <v>6</v>
      </c>
      <c r="C54" s="15">
        <v>60</v>
      </c>
      <c r="D54" s="15">
        <v>42</v>
      </c>
      <c r="E54" s="15">
        <v>21</v>
      </c>
      <c r="F54" s="15">
        <v>72</v>
      </c>
      <c r="G54" s="15">
        <v>80</v>
      </c>
      <c r="H54" s="15">
        <v>71</v>
      </c>
      <c r="I54" s="15">
        <v>79</v>
      </c>
      <c r="J54" s="15">
        <v>49</v>
      </c>
      <c r="K54" s="15">
        <v>63</v>
      </c>
      <c r="L54" s="15">
        <v>63</v>
      </c>
      <c r="M54" s="15">
        <v>48</v>
      </c>
      <c r="N54" s="96">
        <v>125</v>
      </c>
      <c r="O54" s="1064">
        <v>37</v>
      </c>
      <c r="P54" s="1065">
        <v>14</v>
      </c>
      <c r="Q54" s="1066">
        <v>24</v>
      </c>
      <c r="R54" s="1067">
        <v>87</v>
      </c>
      <c r="S54" s="1068">
        <v>59</v>
      </c>
      <c r="T54" s="1069">
        <v>68</v>
      </c>
      <c r="U54" s="1070">
        <v>85</v>
      </c>
      <c r="V54" s="1071">
        <v>70</v>
      </c>
      <c r="W54" s="1072">
        <v>71</v>
      </c>
      <c r="X54" s="1073">
        <v>99</v>
      </c>
      <c r="Y54" s="1074">
        <v>106</v>
      </c>
      <c r="Z54" s="1075">
        <v>106</v>
      </c>
      <c r="AA54" s="2081">
        <v>55</v>
      </c>
      <c r="AB54" s="2082">
        <v>46</v>
      </c>
      <c r="AC54" s="2083">
        <v>95</v>
      </c>
      <c r="AD54" s="2084">
        <v>74</v>
      </c>
      <c r="AE54" s="2085">
        <v>76</v>
      </c>
      <c r="AF54" s="2086">
        <v>88</v>
      </c>
      <c r="AG54" s="2087">
        <v>63</v>
      </c>
      <c r="AH54" s="15">
        <f t="shared" ref="AH54:BM54" si="231">AH36*AH66</f>
        <v>59.493609958506283</v>
      </c>
      <c r="AI54" s="15">
        <f t="shared" si="231"/>
        <v>62.570783566320323</v>
      </c>
      <c r="AJ54" s="15">
        <f t="shared" si="231"/>
        <v>72.999965418941827</v>
      </c>
      <c r="AK54" s="15">
        <f t="shared" si="231"/>
        <v>68.416197696044165</v>
      </c>
      <c r="AL54" s="96">
        <f t="shared" si="231"/>
        <v>76.075652454958757</v>
      </c>
      <c r="AM54" s="15">
        <f t="shared" si="231"/>
        <v>69.619477450019474</v>
      </c>
      <c r="AN54" s="15">
        <f t="shared" si="231"/>
        <v>32.851287535288975</v>
      </c>
      <c r="AO54" s="15">
        <f t="shared" si="231"/>
        <v>51.931182951774979</v>
      </c>
      <c r="AP54" s="15">
        <f t="shared" si="231"/>
        <v>143.60994592190582</v>
      </c>
      <c r="AQ54" s="15">
        <f t="shared" si="231"/>
        <v>147.65226584007567</v>
      </c>
      <c r="AR54" s="15">
        <f t="shared" si="231"/>
        <v>157.54532462584953</v>
      </c>
      <c r="AS54" s="15">
        <f t="shared" si="231"/>
        <v>181.35671881557306</v>
      </c>
      <c r="AT54" s="15">
        <f t="shared" si="231"/>
        <v>161.44473993607812</v>
      </c>
      <c r="AU54" s="15">
        <f t="shared" si="231"/>
        <v>171.86928027254496</v>
      </c>
      <c r="AV54" s="15">
        <f t="shared" si="231"/>
        <v>197.41387789414887</v>
      </c>
      <c r="AW54" s="15">
        <f t="shared" si="231"/>
        <v>175.44784852497679</v>
      </c>
      <c r="AX54" s="96">
        <f t="shared" si="231"/>
        <v>186.82704098396863</v>
      </c>
      <c r="AY54" s="15">
        <f t="shared" si="231"/>
        <v>118.87142570277169</v>
      </c>
      <c r="AZ54" s="15">
        <f t="shared" si="231"/>
        <v>36.278615243955947</v>
      </c>
      <c r="BA54" s="15">
        <f t="shared" si="231"/>
        <v>58.851096357575578</v>
      </c>
      <c r="BB54" s="15">
        <f t="shared" si="231"/>
        <v>185.71151890703146</v>
      </c>
      <c r="BC54" s="15">
        <f t="shared" si="231"/>
        <v>176.14160391789869</v>
      </c>
      <c r="BD54" s="15">
        <f t="shared" si="231"/>
        <v>185.92477204115286</v>
      </c>
      <c r="BE54" s="15">
        <f t="shared" si="231"/>
        <v>204.25939815802226</v>
      </c>
      <c r="BF54" s="15">
        <f t="shared" si="231"/>
        <v>188.21907873250598</v>
      </c>
      <c r="BG54" s="15">
        <f t="shared" si="231"/>
        <v>198.82438995084627</v>
      </c>
      <c r="BH54" s="15">
        <f t="shared" si="231"/>
        <v>218.85515317288701</v>
      </c>
      <c r="BI54" s="15">
        <f t="shared" si="231"/>
        <v>202.72235242054649</v>
      </c>
      <c r="BJ54" s="96">
        <f t="shared" si="231"/>
        <v>214.89833980037957</v>
      </c>
      <c r="BK54" s="15">
        <f t="shared" si="231"/>
        <v>137.57129840060398</v>
      </c>
      <c r="BL54" s="15">
        <f t="shared" si="231"/>
        <v>44.141520037853915</v>
      </c>
      <c r="BM54" s="15">
        <f t="shared" si="231"/>
        <v>71.708647977950918</v>
      </c>
      <c r="BN54" s="15">
        <f t="shared" ref="BN54:CT54" si="232">BN36*BN66</f>
        <v>222.20624767163937</v>
      </c>
      <c r="BO54" s="15">
        <f t="shared" si="232"/>
        <v>208.79332366145994</v>
      </c>
      <c r="BP54" s="15">
        <f t="shared" si="232"/>
        <v>219.19282289644755</v>
      </c>
      <c r="BQ54" s="15">
        <f t="shared" si="232"/>
        <v>229.93797395246162</v>
      </c>
      <c r="BR54" s="15">
        <f t="shared" si="232"/>
        <v>217.62842989302104</v>
      </c>
      <c r="BS54" s="15">
        <f t="shared" si="232"/>
        <v>232.91394137106721</v>
      </c>
      <c r="BT54" s="15">
        <f t="shared" si="232"/>
        <v>242.2687394854608</v>
      </c>
      <c r="BU54" s="15">
        <f t="shared" si="232"/>
        <v>230.05603079702604</v>
      </c>
      <c r="BV54" s="96">
        <f t="shared" si="232"/>
        <v>242.44833457905838</v>
      </c>
      <c r="BW54" s="15">
        <f t="shared" si="232"/>
        <v>146.83395786215254</v>
      </c>
      <c r="BX54" s="15">
        <f t="shared" si="232"/>
        <v>51.019922716150006</v>
      </c>
      <c r="BY54" s="15">
        <f t="shared" si="232"/>
        <v>82.885591255262398</v>
      </c>
      <c r="BZ54" s="15">
        <f t="shared" si="232"/>
        <v>257.38778644230973</v>
      </c>
      <c r="CA54" s="15">
        <f t="shared" si="232"/>
        <v>245.91983775659395</v>
      </c>
      <c r="CB54" s="15">
        <f t="shared" si="232"/>
        <v>257.89911109992664</v>
      </c>
      <c r="CC54" s="15">
        <f t="shared" si="232"/>
        <v>270.32528284907875</v>
      </c>
      <c r="CD54" s="15">
        <f t="shared" si="232"/>
        <v>259.6094633517618</v>
      </c>
      <c r="CE54" s="15">
        <f t="shared" si="232"/>
        <v>277.41246337598142</v>
      </c>
      <c r="CF54" s="15">
        <f t="shared" si="232"/>
        <v>288.14640398025756</v>
      </c>
      <c r="CG54" s="15">
        <f t="shared" si="232"/>
        <v>277.87629719250617</v>
      </c>
      <c r="CH54" s="96">
        <f t="shared" si="232"/>
        <v>292.23365433952762</v>
      </c>
      <c r="CI54" s="15">
        <f t="shared" si="232"/>
        <v>168.23342093166283</v>
      </c>
      <c r="CJ54" s="15">
        <f t="shared" si="232"/>
        <v>58.142675100386903</v>
      </c>
      <c r="CK54" s="15">
        <f t="shared" si="232"/>
        <v>94.338721551391473</v>
      </c>
      <c r="CL54" s="15">
        <f t="shared" si="232"/>
        <v>293.45090710626386</v>
      </c>
      <c r="CM54" s="15">
        <f t="shared" si="232"/>
        <v>280.02089383081727</v>
      </c>
      <c r="CN54" s="15">
        <f t="shared" si="232"/>
        <v>293.42797623117957</v>
      </c>
      <c r="CO54" s="15">
        <f t="shared" si="232"/>
        <v>307.3771532704946</v>
      </c>
      <c r="CP54" s="15">
        <f t="shared" si="232"/>
        <v>295.05168253023032</v>
      </c>
      <c r="CQ54" s="15">
        <f t="shared" si="232"/>
        <v>315.13194014118619</v>
      </c>
      <c r="CR54" s="15">
        <f t="shared" si="232"/>
        <v>327.18503983420203</v>
      </c>
      <c r="CS54" s="15">
        <f t="shared" si="232"/>
        <v>321.72680872446426</v>
      </c>
      <c r="CT54" s="96">
        <f t="shared" si="232"/>
        <v>338.24025081026059</v>
      </c>
    </row>
    <row r="55" spans="1:98" s="15" customFormat="1" x14ac:dyDescent="0.25">
      <c r="A55" s="4" t="s">
        <v>162</v>
      </c>
      <c r="B55" s="15" t="s">
        <v>7</v>
      </c>
      <c r="C55" s="15">
        <v>60</v>
      </c>
      <c r="D55" s="15">
        <v>62</v>
      </c>
      <c r="E55" s="15">
        <v>92</v>
      </c>
      <c r="F55" s="15">
        <v>52</v>
      </c>
      <c r="G55" s="15">
        <v>72</v>
      </c>
      <c r="H55" s="15">
        <v>138</v>
      </c>
      <c r="I55" s="15">
        <v>123</v>
      </c>
      <c r="J55" s="15">
        <v>74</v>
      </c>
      <c r="K55" s="15">
        <v>110</v>
      </c>
      <c r="L55" s="15">
        <v>76</v>
      </c>
      <c r="M55" s="15">
        <v>107</v>
      </c>
      <c r="N55" s="96">
        <v>121</v>
      </c>
      <c r="O55" s="1076">
        <v>50</v>
      </c>
      <c r="P55" s="1077">
        <v>56</v>
      </c>
      <c r="Q55" s="1078">
        <v>54</v>
      </c>
      <c r="R55" s="1079">
        <v>25</v>
      </c>
      <c r="S55" s="1080">
        <v>80</v>
      </c>
      <c r="T55" s="1081">
        <v>99</v>
      </c>
      <c r="U55" s="1082">
        <v>73</v>
      </c>
      <c r="V55" s="1083">
        <v>76</v>
      </c>
      <c r="W55" s="1084">
        <v>72</v>
      </c>
      <c r="X55" s="1085">
        <v>64</v>
      </c>
      <c r="Y55" s="1086">
        <v>107</v>
      </c>
      <c r="Z55" s="1087">
        <v>166</v>
      </c>
      <c r="AA55" s="2088">
        <v>84</v>
      </c>
      <c r="AB55" s="2089">
        <v>124</v>
      </c>
      <c r="AC55" s="2090">
        <v>87</v>
      </c>
      <c r="AD55" s="2091">
        <v>67</v>
      </c>
      <c r="AE55" s="2092">
        <v>81</v>
      </c>
      <c r="AF55" s="2093">
        <v>86</v>
      </c>
      <c r="AG55" s="2094">
        <v>79</v>
      </c>
      <c r="AH55" s="15">
        <f t="shared" ref="AH55:BM55" si="233">AH37*AH67</f>
        <v>53.669934440559395</v>
      </c>
      <c r="AI55" s="15">
        <f t="shared" si="233"/>
        <v>45.239116590909049</v>
      </c>
      <c r="AJ55" s="15">
        <f t="shared" si="233"/>
        <v>47.579008483693144</v>
      </c>
      <c r="AK55" s="15">
        <f t="shared" si="233"/>
        <v>55.509389143189139</v>
      </c>
      <c r="AL55" s="96">
        <f t="shared" si="233"/>
        <v>52.023878639011627</v>
      </c>
      <c r="AM55" s="15">
        <f t="shared" si="233"/>
        <v>51.378774185580319</v>
      </c>
      <c r="AN55" s="15">
        <f t="shared" si="233"/>
        <v>80.274925468209346</v>
      </c>
      <c r="AO55" s="15">
        <f t="shared" si="233"/>
        <v>41.558419073840959</v>
      </c>
      <c r="AP55" s="15">
        <f t="shared" si="233"/>
        <v>42.546179568730203</v>
      </c>
      <c r="AQ55" s="15">
        <f t="shared" si="233"/>
        <v>120.05791479071326</v>
      </c>
      <c r="AR55" s="15">
        <f t="shared" si="233"/>
        <v>124.67166718472629</v>
      </c>
      <c r="AS55" s="15">
        <f t="shared" si="233"/>
        <v>131.7078913872102</v>
      </c>
      <c r="AT55" s="15">
        <f t="shared" si="233"/>
        <v>153.13035909911724</v>
      </c>
      <c r="AU55" s="15">
        <f t="shared" si="233"/>
        <v>136.31748061242689</v>
      </c>
      <c r="AV55" s="15">
        <f t="shared" si="233"/>
        <v>143.68271830784758</v>
      </c>
      <c r="AW55" s="15">
        <f t="shared" si="233"/>
        <v>166.68838193870351</v>
      </c>
      <c r="AX55" s="96">
        <f t="shared" si="233"/>
        <v>148.14114538054937</v>
      </c>
      <c r="AY55" s="15">
        <f t="shared" si="233"/>
        <v>94.239560201543455</v>
      </c>
      <c r="AZ55" s="15">
        <f t="shared" si="233"/>
        <v>137.06501668933618</v>
      </c>
      <c r="BA55" s="15">
        <f t="shared" si="233"/>
        <v>47.205410736286197</v>
      </c>
      <c r="BB55" s="15">
        <f t="shared" si="233"/>
        <v>46.429765993322128</v>
      </c>
      <c r="BC55" s="15">
        <f t="shared" si="233"/>
        <v>155.25482980627828</v>
      </c>
      <c r="BD55" s="15">
        <f t="shared" si="233"/>
        <v>148.72692468411691</v>
      </c>
      <c r="BE55" s="15">
        <f t="shared" si="233"/>
        <v>155.43310942640377</v>
      </c>
      <c r="BF55" s="15">
        <f t="shared" si="233"/>
        <v>172.46846542870765</v>
      </c>
      <c r="BG55" s="15">
        <f t="shared" si="233"/>
        <v>158.92466131857873</v>
      </c>
      <c r="BH55" s="15">
        <f t="shared" si="233"/>
        <v>166.21718999890743</v>
      </c>
      <c r="BI55" s="15">
        <f t="shared" si="233"/>
        <v>184.79253713305886</v>
      </c>
      <c r="BJ55" s="96">
        <f t="shared" si="233"/>
        <v>171.17064548981259</v>
      </c>
      <c r="BK55" s="15">
        <f t="shared" si="233"/>
        <v>104.23011965921528</v>
      </c>
      <c r="BL55" s="15">
        <f t="shared" si="233"/>
        <v>158.62695513050255</v>
      </c>
      <c r="BM55" s="15">
        <f t="shared" si="233"/>
        <v>57.43655235732988</v>
      </c>
      <c r="BN55" s="15">
        <f t="shared" ref="BN55:CT55" si="234">BN37*BN67</f>
        <v>57.705026251102282</v>
      </c>
      <c r="BO55" s="15">
        <f t="shared" si="234"/>
        <v>185.7644230534905</v>
      </c>
      <c r="BP55" s="15">
        <f t="shared" si="234"/>
        <v>176.29673076679029</v>
      </c>
      <c r="BQ55" s="15">
        <f t="shared" si="234"/>
        <v>185.04172150948338</v>
      </c>
      <c r="BR55" s="15">
        <f t="shared" si="234"/>
        <v>194.15042768650048</v>
      </c>
      <c r="BS55" s="15">
        <f t="shared" si="234"/>
        <v>187.32483312397551</v>
      </c>
      <c r="BT55" s="15">
        <f t="shared" si="234"/>
        <v>194.71605498621213</v>
      </c>
      <c r="BU55" s="15">
        <f t="shared" si="234"/>
        <v>204.56203287194364</v>
      </c>
      <c r="BV55" s="96">
        <f t="shared" si="234"/>
        <v>194.25011016377687</v>
      </c>
      <c r="BW55" s="15">
        <f t="shared" si="234"/>
        <v>117.59243439398634</v>
      </c>
      <c r="BX55" s="15">
        <f t="shared" si="234"/>
        <v>169.30728950168515</v>
      </c>
      <c r="BY55" s="15">
        <f t="shared" si="234"/>
        <v>66.386668602261054</v>
      </c>
      <c r="BZ55" s="15">
        <f t="shared" si="234"/>
        <v>66.699280408880512</v>
      </c>
      <c r="CA55" s="15">
        <f t="shared" si="234"/>
        <v>215.17618946577093</v>
      </c>
      <c r="CB55" s="15">
        <f t="shared" si="234"/>
        <v>207.64487420815763</v>
      </c>
      <c r="CC55" s="15">
        <f t="shared" si="234"/>
        <v>217.71741822149494</v>
      </c>
      <c r="CD55" s="15">
        <f t="shared" si="234"/>
        <v>228.25185582644809</v>
      </c>
      <c r="CE55" s="15">
        <f t="shared" si="234"/>
        <v>223.46023184415361</v>
      </c>
      <c r="CF55" s="15">
        <f t="shared" si="234"/>
        <v>231.9168193823204</v>
      </c>
      <c r="CG55" s="15">
        <f t="shared" si="234"/>
        <v>243.29929766477025</v>
      </c>
      <c r="CH55" s="96">
        <f t="shared" si="234"/>
        <v>234.62763029746441</v>
      </c>
      <c r="CI55" s="15">
        <f t="shared" si="234"/>
        <v>134.989847219555</v>
      </c>
      <c r="CJ55" s="15">
        <f t="shared" si="234"/>
        <v>193.98199787188074</v>
      </c>
      <c r="CK55" s="15">
        <f t="shared" si="234"/>
        <v>75.654730506216481</v>
      </c>
      <c r="CL55" s="15">
        <f t="shared" si="234"/>
        <v>75.915786409644014</v>
      </c>
      <c r="CM55" s="15">
        <f t="shared" si="234"/>
        <v>245.32495834083653</v>
      </c>
      <c r="CN55" s="15">
        <f t="shared" si="234"/>
        <v>236.43844191498883</v>
      </c>
      <c r="CO55" s="15">
        <f t="shared" si="234"/>
        <v>247.71074683641578</v>
      </c>
      <c r="CP55" s="15">
        <f t="shared" si="234"/>
        <v>259.53697313547474</v>
      </c>
      <c r="CQ55" s="15">
        <f t="shared" si="234"/>
        <v>253.96731125658883</v>
      </c>
      <c r="CR55" s="15">
        <f t="shared" si="234"/>
        <v>263.45030195803156</v>
      </c>
      <c r="CS55" s="15">
        <f t="shared" si="234"/>
        <v>281.78719943909493</v>
      </c>
      <c r="CT55" s="96">
        <f t="shared" si="234"/>
        <v>271.65324821458853</v>
      </c>
    </row>
    <row r="56" spans="1:98" s="15" customFormat="1" x14ac:dyDescent="0.25">
      <c r="A56" s="4" t="s">
        <v>163</v>
      </c>
      <c r="B56" s="15" t="s">
        <v>8</v>
      </c>
      <c r="C56" s="15">
        <v>51</v>
      </c>
      <c r="D56" s="15">
        <v>35</v>
      </c>
      <c r="E56" s="15">
        <v>58</v>
      </c>
      <c r="F56" s="15">
        <v>80</v>
      </c>
      <c r="G56" s="15">
        <v>97</v>
      </c>
      <c r="H56" s="15">
        <v>70</v>
      </c>
      <c r="I56" s="15">
        <v>71</v>
      </c>
      <c r="J56" s="15">
        <v>83</v>
      </c>
      <c r="K56" s="15">
        <v>137</v>
      </c>
      <c r="L56" s="15">
        <v>99</v>
      </c>
      <c r="M56" s="15">
        <v>91</v>
      </c>
      <c r="N56" s="96">
        <v>125</v>
      </c>
      <c r="O56" s="1088">
        <v>36</v>
      </c>
      <c r="P56" s="1089">
        <v>35</v>
      </c>
      <c r="Q56" s="1090">
        <v>84</v>
      </c>
      <c r="R56" s="1091">
        <v>76</v>
      </c>
      <c r="S56" s="1092">
        <v>49</v>
      </c>
      <c r="T56" s="1093">
        <v>50</v>
      </c>
      <c r="U56" s="1094">
        <v>61</v>
      </c>
      <c r="V56" s="1095">
        <v>80</v>
      </c>
      <c r="W56" s="1096">
        <v>88</v>
      </c>
      <c r="X56" s="1097">
        <v>65</v>
      </c>
      <c r="Y56" s="1098">
        <v>48</v>
      </c>
      <c r="Z56" s="1099">
        <v>91</v>
      </c>
      <c r="AA56" s="2095">
        <v>41</v>
      </c>
      <c r="AB56" s="2096">
        <v>87</v>
      </c>
      <c r="AC56" s="2097">
        <v>148</v>
      </c>
      <c r="AD56" s="2098">
        <v>50</v>
      </c>
      <c r="AE56" s="2099">
        <v>39</v>
      </c>
      <c r="AF56" s="2100">
        <v>37</v>
      </c>
      <c r="AG56" s="2101">
        <v>45</v>
      </c>
      <c r="AH56" s="15">
        <f t="shared" ref="AH56:BM56" si="235">AH38*AH68</f>
        <v>92.200012891429949</v>
      </c>
      <c r="AI56" s="15">
        <f t="shared" si="235"/>
        <v>90.183251268222932</v>
      </c>
      <c r="AJ56" s="15">
        <f t="shared" si="235"/>
        <v>96.557609181183579</v>
      </c>
      <c r="AK56" s="15">
        <f t="shared" si="235"/>
        <v>102.11361378248318</v>
      </c>
      <c r="AL56" s="96">
        <f t="shared" si="235"/>
        <v>103.60431256284858</v>
      </c>
      <c r="AM56" s="15">
        <f t="shared" si="235"/>
        <v>59.244676023135142</v>
      </c>
      <c r="AN56" s="15">
        <f t="shared" si="235"/>
        <v>148.09857055633336</v>
      </c>
      <c r="AO56" s="15">
        <f t="shared" si="235"/>
        <v>160.80550943545771</v>
      </c>
      <c r="AP56" s="15">
        <f t="shared" si="235"/>
        <v>130.09769131936514</v>
      </c>
      <c r="AQ56" s="15">
        <f t="shared" si="235"/>
        <v>103.64761952107553</v>
      </c>
      <c r="AR56" s="15">
        <f t="shared" si="235"/>
        <v>130.70898777321065</v>
      </c>
      <c r="AS56" s="15">
        <f t="shared" si="235"/>
        <v>181.20683051781742</v>
      </c>
      <c r="AT56" s="15">
        <f t="shared" si="235"/>
        <v>230.85257707229107</v>
      </c>
      <c r="AU56" s="15">
        <f t="shared" si="235"/>
        <v>253.27853808117891</v>
      </c>
      <c r="AV56" s="15">
        <f t="shared" si="235"/>
        <v>256.59067209370909</v>
      </c>
      <c r="AW56" s="15">
        <f t="shared" si="235"/>
        <v>263.710388993626</v>
      </c>
      <c r="AX56" s="96">
        <f t="shared" si="235"/>
        <v>276.21663885835335</v>
      </c>
      <c r="AY56" s="15">
        <f t="shared" si="235"/>
        <v>117.50005506474817</v>
      </c>
      <c r="AZ56" s="15">
        <f t="shared" si="235"/>
        <v>283.39928946280685</v>
      </c>
      <c r="BA56" s="15">
        <f t="shared" si="235"/>
        <v>297.94725352747992</v>
      </c>
      <c r="BB56" s="15">
        <f t="shared" si="235"/>
        <v>208.77586885541635</v>
      </c>
      <c r="BC56" s="15">
        <f t="shared" si="235"/>
        <v>143.03404318407166</v>
      </c>
      <c r="BD56" s="15">
        <f t="shared" si="235"/>
        <v>159.56077360861244</v>
      </c>
      <c r="BE56" s="15">
        <f t="shared" si="235"/>
        <v>221.23907019239897</v>
      </c>
      <c r="BF56" s="15">
        <f t="shared" si="235"/>
        <v>280.56329509042297</v>
      </c>
      <c r="BG56" s="15">
        <f t="shared" si="235"/>
        <v>294.00669649091071</v>
      </c>
      <c r="BH56" s="15">
        <f t="shared" si="235"/>
        <v>296.44822082453169</v>
      </c>
      <c r="BI56" s="15">
        <f t="shared" si="235"/>
        <v>303.35104939663398</v>
      </c>
      <c r="BJ56" s="96">
        <f t="shared" si="235"/>
        <v>314.59048456020349</v>
      </c>
      <c r="BK56" s="15">
        <f t="shared" si="235"/>
        <v>128.66335628793075</v>
      </c>
      <c r="BL56" s="15">
        <f t="shared" si="235"/>
        <v>310.41214222415317</v>
      </c>
      <c r="BM56" s="15">
        <f t="shared" si="235"/>
        <v>336.03683810850185</v>
      </c>
      <c r="BN56" s="15">
        <f t="shared" ref="BN56:CT56" si="236">BN38*BN68</f>
        <v>244.13266465466725</v>
      </c>
      <c r="BO56" s="15">
        <f t="shared" si="236"/>
        <v>172.46932052650737</v>
      </c>
      <c r="BP56" s="15">
        <f t="shared" si="236"/>
        <v>193.26239968921061</v>
      </c>
      <c r="BQ56" s="15">
        <f t="shared" si="236"/>
        <v>267.29159016242374</v>
      </c>
      <c r="BR56" s="15">
        <f t="shared" si="236"/>
        <v>336.04979127634385</v>
      </c>
      <c r="BS56" s="15">
        <f t="shared" si="236"/>
        <v>349.40315844127389</v>
      </c>
      <c r="BT56" s="15">
        <f t="shared" si="236"/>
        <v>349.01512549069616</v>
      </c>
      <c r="BU56" s="15">
        <f t="shared" si="236"/>
        <v>353.89236064040733</v>
      </c>
      <c r="BV56" s="96">
        <f t="shared" si="236"/>
        <v>360.84492629258938</v>
      </c>
      <c r="BW56" s="15">
        <f t="shared" si="236"/>
        <v>146.04177790981012</v>
      </c>
      <c r="BX56" s="15">
        <f t="shared" si="236"/>
        <v>348.89988901140964</v>
      </c>
      <c r="BY56" s="15">
        <f t="shared" si="236"/>
        <v>371.3290557895404</v>
      </c>
      <c r="BZ56" s="15">
        <f t="shared" si="236"/>
        <v>269.42536300306688</v>
      </c>
      <c r="CA56" s="15">
        <f t="shared" si="236"/>
        <v>190.55139301500421</v>
      </c>
      <c r="CB56" s="15">
        <f t="shared" si="236"/>
        <v>223.70259228923143</v>
      </c>
      <c r="CC56" s="15">
        <f t="shared" si="236"/>
        <v>311.92669810639404</v>
      </c>
      <c r="CD56" s="15">
        <f t="shared" si="236"/>
        <v>393.7192417073195</v>
      </c>
      <c r="CE56" s="15">
        <f t="shared" si="236"/>
        <v>411.09066243827976</v>
      </c>
      <c r="CF56" s="15">
        <f t="shared" si="236"/>
        <v>412.63867034230901</v>
      </c>
      <c r="CG56" s="15">
        <f t="shared" si="236"/>
        <v>420.10768472473592</v>
      </c>
      <c r="CH56" s="96">
        <f t="shared" si="236"/>
        <v>429.72781886009619</v>
      </c>
      <c r="CI56" s="15">
        <f t="shared" si="236"/>
        <v>166.44625310258337</v>
      </c>
      <c r="CJ56" s="15">
        <f t="shared" si="236"/>
        <v>399.22896569654284</v>
      </c>
      <c r="CK56" s="15">
        <f t="shared" si="236"/>
        <v>426.1844672943414</v>
      </c>
      <c r="CL56" s="15">
        <f t="shared" si="236"/>
        <v>308.64560741932559</v>
      </c>
      <c r="CM56" s="15">
        <f t="shared" si="236"/>
        <v>217.73858165723138</v>
      </c>
      <c r="CN56" s="15">
        <f t="shared" si="236"/>
        <v>254.95071341051957</v>
      </c>
      <c r="CO56" s="15">
        <f t="shared" si="236"/>
        <v>355.35475340205716</v>
      </c>
      <c r="CP56" s="15">
        <f t="shared" si="236"/>
        <v>448.34364935696851</v>
      </c>
      <c r="CQ56" s="15">
        <f t="shared" si="236"/>
        <v>467.71241830310572</v>
      </c>
      <c r="CR56" s="15">
        <f t="shared" si="236"/>
        <v>469.19476133136294</v>
      </c>
      <c r="CS56" s="15">
        <f t="shared" si="236"/>
        <v>486.98752855897305</v>
      </c>
      <c r="CT56" s="96">
        <f t="shared" si="236"/>
        <v>497.90286653391883</v>
      </c>
    </row>
    <row r="57" spans="1:98" s="15" customFormat="1" x14ac:dyDescent="0.25">
      <c r="A57" s="4" t="s">
        <v>164</v>
      </c>
      <c r="B57" s="15" t="s">
        <v>1</v>
      </c>
      <c r="C57" s="15">
        <v>31</v>
      </c>
      <c r="D57" s="15">
        <v>32</v>
      </c>
      <c r="E57" s="15">
        <v>28</v>
      </c>
      <c r="F57" s="15">
        <v>60</v>
      </c>
      <c r="G57" s="15">
        <v>75</v>
      </c>
      <c r="H57" s="15">
        <v>91</v>
      </c>
      <c r="I57" s="15">
        <v>86</v>
      </c>
      <c r="J57" s="15">
        <v>75</v>
      </c>
      <c r="K57" s="15">
        <v>101</v>
      </c>
      <c r="L57" s="15">
        <v>92</v>
      </c>
      <c r="M57" s="15">
        <v>131</v>
      </c>
      <c r="N57" s="96">
        <v>142</v>
      </c>
      <c r="O57" s="1100">
        <v>45</v>
      </c>
      <c r="P57" s="1101">
        <v>44</v>
      </c>
      <c r="Q57" s="1102">
        <v>81</v>
      </c>
      <c r="R57" s="1103">
        <v>77</v>
      </c>
      <c r="S57" s="1104">
        <v>69</v>
      </c>
      <c r="T57" s="1105">
        <v>94</v>
      </c>
      <c r="U57" s="1106">
        <v>81</v>
      </c>
      <c r="V57" s="1107">
        <v>74</v>
      </c>
      <c r="W57" s="1108">
        <v>61</v>
      </c>
      <c r="X57" s="1109">
        <v>65</v>
      </c>
      <c r="Y57" s="1110">
        <v>80</v>
      </c>
      <c r="Z57" s="1111">
        <v>112</v>
      </c>
      <c r="AA57" s="2102">
        <v>28</v>
      </c>
      <c r="AB57" s="2103">
        <v>34</v>
      </c>
      <c r="AC57" s="2104">
        <v>55</v>
      </c>
      <c r="AD57" s="2105">
        <v>45</v>
      </c>
      <c r="AE57" s="2106">
        <v>53</v>
      </c>
      <c r="AF57" s="2107">
        <v>55</v>
      </c>
      <c r="AG57" s="2108">
        <v>39</v>
      </c>
      <c r="AH57" s="15">
        <f t="shared" ref="AH57:BM57" si="237">AH39*AH69</f>
        <v>71.967805644031216</v>
      </c>
      <c r="AI57" s="15">
        <f t="shared" si="237"/>
        <v>78.318766778365202</v>
      </c>
      <c r="AJ57" s="15">
        <f t="shared" si="237"/>
        <v>79.74735540032448</v>
      </c>
      <c r="AK57" s="15">
        <f t="shared" si="237"/>
        <v>79.892973990610344</v>
      </c>
      <c r="AL57" s="96">
        <f t="shared" si="237"/>
        <v>79.457453392976689</v>
      </c>
      <c r="AM57" s="15">
        <f t="shared" si="237"/>
        <v>95.990206896551726</v>
      </c>
      <c r="AN57" s="15">
        <f t="shared" si="237"/>
        <v>153.11862265448727</v>
      </c>
      <c r="AO57" s="15">
        <f t="shared" si="237"/>
        <v>399.14606881845003</v>
      </c>
      <c r="AP57" s="15">
        <f t="shared" si="237"/>
        <v>402.61344332249251</v>
      </c>
      <c r="AQ57" s="15">
        <f t="shared" si="237"/>
        <v>390.15609428116522</v>
      </c>
      <c r="AR57" s="15">
        <f t="shared" si="237"/>
        <v>418.53308468888298</v>
      </c>
      <c r="AS57" s="15">
        <f t="shared" si="237"/>
        <v>357.68704581394388</v>
      </c>
      <c r="AT57" s="15">
        <f t="shared" si="237"/>
        <v>300.72882069675461</v>
      </c>
      <c r="AU57" s="15">
        <f t="shared" si="237"/>
        <v>331.62692477607595</v>
      </c>
      <c r="AV57" s="15">
        <f t="shared" si="237"/>
        <v>332.88817946811514</v>
      </c>
      <c r="AW57" s="15">
        <f t="shared" si="237"/>
        <v>349.77528801692472</v>
      </c>
      <c r="AX57" s="96">
        <f t="shared" si="237"/>
        <v>401.33678852149086</v>
      </c>
      <c r="AY57" s="15">
        <f t="shared" si="237"/>
        <v>115.77698520456684</v>
      </c>
      <c r="AZ57" s="15">
        <f t="shared" si="237"/>
        <v>194.75971824106458</v>
      </c>
      <c r="BA57" s="15">
        <f t="shared" si="237"/>
        <v>511.1436640610479</v>
      </c>
      <c r="BB57" s="15">
        <f t="shared" si="237"/>
        <v>472.35867740143669</v>
      </c>
      <c r="BC57" s="15">
        <f t="shared" si="237"/>
        <v>485.31452191259137</v>
      </c>
      <c r="BD57" s="15">
        <f t="shared" si="237"/>
        <v>509.7363096668638</v>
      </c>
      <c r="BE57" s="15">
        <f t="shared" si="237"/>
        <v>435.95098118933106</v>
      </c>
      <c r="BF57" s="15">
        <f t="shared" si="237"/>
        <v>374.87242911992195</v>
      </c>
      <c r="BG57" s="15">
        <f t="shared" si="237"/>
        <v>420.25717097511961</v>
      </c>
      <c r="BH57" s="15">
        <f t="shared" si="237"/>
        <v>448.42061731958</v>
      </c>
      <c r="BI57" s="15">
        <f t="shared" si="237"/>
        <v>481.7672409048912</v>
      </c>
      <c r="BJ57" s="96">
        <f t="shared" si="237"/>
        <v>534.14435553454678</v>
      </c>
      <c r="BK57" s="15">
        <f t="shared" si="237"/>
        <v>153.00689892067376</v>
      </c>
      <c r="BL57" s="15">
        <f t="shared" si="237"/>
        <v>255.91791521205241</v>
      </c>
      <c r="BM57" s="15">
        <f t="shared" si="237"/>
        <v>651.20006606524157</v>
      </c>
      <c r="BN57" s="15">
        <f t="shared" ref="BN57:CT57" si="238">BN39*BN69</f>
        <v>634.13026264245457</v>
      </c>
      <c r="BO57" s="15">
        <f t="shared" si="238"/>
        <v>646.36941379607822</v>
      </c>
      <c r="BP57" s="15">
        <f t="shared" si="238"/>
        <v>665.16675534736339</v>
      </c>
      <c r="BQ57" s="15">
        <f t="shared" si="238"/>
        <v>571.22420060370609</v>
      </c>
      <c r="BR57" s="15">
        <f t="shared" si="238"/>
        <v>485.70280691069235</v>
      </c>
      <c r="BS57" s="15">
        <f t="shared" si="238"/>
        <v>529.96102969982155</v>
      </c>
      <c r="BT57" s="15">
        <f t="shared" si="238"/>
        <v>553.06627821862708</v>
      </c>
      <c r="BU57" s="15">
        <f t="shared" si="238"/>
        <v>586.05797857203731</v>
      </c>
      <c r="BV57" s="96">
        <f t="shared" si="238"/>
        <v>647.77072750324521</v>
      </c>
      <c r="BW57" s="15">
        <f t="shared" si="238"/>
        <v>184.27161213042086</v>
      </c>
      <c r="BX57" s="15">
        <f t="shared" si="238"/>
        <v>306.28336497563697</v>
      </c>
      <c r="BY57" s="15">
        <f t="shared" si="238"/>
        <v>774.84758928505039</v>
      </c>
      <c r="BZ57" s="15">
        <f t="shared" si="238"/>
        <v>748.19531415585175</v>
      </c>
      <c r="CA57" s="15">
        <f t="shared" si="238"/>
        <v>754.09940267020579</v>
      </c>
      <c r="CB57" s="15">
        <f t="shared" si="238"/>
        <v>773.47333825625174</v>
      </c>
      <c r="CC57" s="15">
        <f t="shared" si="238"/>
        <v>663.29743062895955</v>
      </c>
      <c r="CD57" s="15">
        <f t="shared" si="238"/>
        <v>560.52558069903694</v>
      </c>
      <c r="CE57" s="15">
        <f t="shared" si="238"/>
        <v>617.56941327221671</v>
      </c>
      <c r="CF57" s="15">
        <f t="shared" si="238"/>
        <v>650.85347911896736</v>
      </c>
      <c r="CG57" s="15">
        <f t="shared" si="238"/>
        <v>692.34833044386289</v>
      </c>
      <c r="CH57" s="96">
        <f t="shared" si="238"/>
        <v>773.50275267232371</v>
      </c>
      <c r="CI57" s="15">
        <f t="shared" si="238"/>
        <v>210.4768152333462</v>
      </c>
      <c r="CJ57" s="15">
        <f t="shared" si="238"/>
        <v>350.79176382359844</v>
      </c>
      <c r="CK57" s="15">
        <f t="shared" si="238"/>
        <v>889.90439234509074</v>
      </c>
      <c r="CL57" s="15">
        <f t="shared" si="238"/>
        <v>863.30310665188938</v>
      </c>
      <c r="CM57" s="15">
        <f t="shared" si="238"/>
        <v>873.54456252732029</v>
      </c>
      <c r="CN57" s="15">
        <f t="shared" si="238"/>
        <v>898.29863447949572</v>
      </c>
      <c r="CO57" s="15">
        <f t="shared" si="238"/>
        <v>770.7564400310381</v>
      </c>
      <c r="CP57" s="15">
        <f t="shared" si="238"/>
        <v>651.8116060116264</v>
      </c>
      <c r="CQ57" s="15">
        <f t="shared" si="238"/>
        <v>717.71985446667941</v>
      </c>
      <c r="CR57" s="15">
        <f t="shared" si="238"/>
        <v>754.90196416447577</v>
      </c>
      <c r="CS57" s="15">
        <f t="shared" si="238"/>
        <v>817.75063803773344</v>
      </c>
      <c r="CT57" s="96">
        <f t="shared" si="238"/>
        <v>913.5725191423428</v>
      </c>
    </row>
    <row r="58" spans="1:98" s="15" customFormat="1" x14ac:dyDescent="0.25">
      <c r="A58" s="4" t="s">
        <v>165</v>
      </c>
      <c r="B58" s="15" t="s">
        <v>2</v>
      </c>
      <c r="C58" s="15">
        <v>21</v>
      </c>
      <c r="D58" s="15">
        <v>11</v>
      </c>
      <c r="E58" s="15">
        <v>16</v>
      </c>
      <c r="F58" s="15">
        <v>18</v>
      </c>
      <c r="G58" s="15">
        <v>26</v>
      </c>
      <c r="H58" s="15">
        <v>27</v>
      </c>
      <c r="I58" s="15">
        <v>24</v>
      </c>
      <c r="J58" s="15">
        <v>30</v>
      </c>
      <c r="K58" s="15">
        <v>61</v>
      </c>
      <c r="L58" s="15">
        <v>51</v>
      </c>
      <c r="M58" s="15">
        <v>71</v>
      </c>
      <c r="N58" s="96">
        <v>90</v>
      </c>
      <c r="O58" s="1112">
        <v>27</v>
      </c>
      <c r="P58" s="1113">
        <v>28</v>
      </c>
      <c r="Q58" s="1114">
        <v>57</v>
      </c>
      <c r="R58" s="1115">
        <v>54</v>
      </c>
      <c r="S58" s="1116">
        <v>57</v>
      </c>
      <c r="T58" s="1117">
        <v>106</v>
      </c>
      <c r="U58" s="1118">
        <v>69</v>
      </c>
      <c r="V58" s="1119">
        <v>54</v>
      </c>
      <c r="W58" s="1120">
        <v>74</v>
      </c>
      <c r="X58" s="1121">
        <v>63</v>
      </c>
      <c r="Y58" s="1122">
        <v>75</v>
      </c>
      <c r="Z58" s="1123">
        <v>135</v>
      </c>
      <c r="AA58" s="2109">
        <v>50</v>
      </c>
      <c r="AB58" s="2110">
        <v>44</v>
      </c>
      <c r="AC58" s="2111">
        <v>68</v>
      </c>
      <c r="AD58" s="2112">
        <v>58</v>
      </c>
      <c r="AE58" s="2113">
        <v>51</v>
      </c>
      <c r="AF58" s="2114">
        <v>47</v>
      </c>
      <c r="AG58" s="2115">
        <v>45</v>
      </c>
      <c r="AH58" s="15">
        <f t="shared" ref="AH58:BM58" si="239">AH40*AH70</f>
        <v>60.307941345493589</v>
      </c>
      <c r="AI58" s="15">
        <f t="shared" si="239"/>
        <v>70.584234973769128</v>
      </c>
      <c r="AJ58" s="15">
        <f t="shared" si="239"/>
        <v>70.717619529153183</v>
      </c>
      <c r="AK58" s="15">
        <f t="shared" si="239"/>
        <v>78.016074768632549</v>
      </c>
      <c r="AL58" s="96">
        <f t="shared" si="239"/>
        <v>85.336634511744549</v>
      </c>
      <c r="AM58" s="15">
        <f t="shared" si="239"/>
        <v>50.866344827586204</v>
      </c>
      <c r="AN58" s="15">
        <f t="shared" si="239"/>
        <v>62.519261538461578</v>
      </c>
      <c r="AO58" s="15">
        <f t="shared" si="239"/>
        <v>145.34099999999998</v>
      </c>
      <c r="AP58" s="15">
        <f t="shared" si="239"/>
        <v>139.90284</v>
      </c>
      <c r="AQ58" s="15">
        <f t="shared" si="239"/>
        <v>142.49591999999998</v>
      </c>
      <c r="AR58" s="15">
        <f t="shared" si="239"/>
        <v>145.66688639999998</v>
      </c>
      <c r="AS58" s="15">
        <f t="shared" si="239"/>
        <v>142.98551819999997</v>
      </c>
      <c r="AT58" s="15">
        <f t="shared" si="239"/>
        <v>154.67892079004028</v>
      </c>
      <c r="AU58" s="15">
        <f t="shared" si="239"/>
        <v>157.9789207094492</v>
      </c>
      <c r="AV58" s="15">
        <f t="shared" si="239"/>
        <v>159.96741761241663</v>
      </c>
      <c r="AW58" s="15">
        <f t="shared" si="239"/>
        <v>169.6842167516011</v>
      </c>
      <c r="AX58" s="96">
        <f t="shared" si="239"/>
        <v>179.38417484008323</v>
      </c>
      <c r="AY58" s="15">
        <f t="shared" si="239"/>
        <v>66.136625241740305</v>
      </c>
      <c r="AZ58" s="15">
        <f t="shared" si="239"/>
        <v>72.482325422294224</v>
      </c>
      <c r="BA58" s="15">
        <f t="shared" si="239"/>
        <v>181.13821601133048</v>
      </c>
      <c r="BB58" s="15">
        <f t="shared" si="239"/>
        <v>183.53235775795653</v>
      </c>
      <c r="BC58" s="15">
        <f t="shared" si="239"/>
        <v>200.18929199298253</v>
      </c>
      <c r="BD58" s="15">
        <f t="shared" si="239"/>
        <v>222.78547605670809</v>
      </c>
      <c r="BE58" s="15">
        <f t="shared" si="239"/>
        <v>234.17597928551032</v>
      </c>
      <c r="BF58" s="15">
        <f t="shared" si="239"/>
        <v>268.09093321791011</v>
      </c>
      <c r="BG58" s="15">
        <f t="shared" si="239"/>
        <v>308.7679973564596</v>
      </c>
      <c r="BH58" s="15">
        <f t="shared" si="239"/>
        <v>315.51636609586217</v>
      </c>
      <c r="BI58" s="15">
        <f t="shared" si="239"/>
        <v>326.88242497122519</v>
      </c>
      <c r="BJ58" s="96">
        <f t="shared" si="239"/>
        <v>338.79970815457335</v>
      </c>
      <c r="BK58" s="15">
        <f t="shared" si="239"/>
        <v>116.24500587699718</v>
      </c>
      <c r="BL58" s="15">
        <f t="shared" si="239"/>
        <v>121.45705476911341</v>
      </c>
      <c r="BM58" s="15">
        <f t="shared" si="239"/>
        <v>280.0917350559896</v>
      </c>
      <c r="BN58" s="15">
        <f t="shared" ref="BN58:CT58" si="240">BN40*BN70</f>
        <v>263.66457001246255</v>
      </c>
      <c r="BO58" s="15">
        <f t="shared" si="240"/>
        <v>265.9105653402072</v>
      </c>
      <c r="BP58" s="15">
        <f t="shared" si="240"/>
        <v>273.07835806789041</v>
      </c>
      <c r="BQ58" s="15">
        <f t="shared" si="240"/>
        <v>273.037544496566</v>
      </c>
      <c r="BR58" s="15">
        <f t="shared" si="240"/>
        <v>312.75464278960567</v>
      </c>
      <c r="BS58" s="15">
        <f t="shared" si="240"/>
        <v>364.78425939771336</v>
      </c>
      <c r="BT58" s="15">
        <f t="shared" si="240"/>
        <v>367.2652645683649</v>
      </c>
      <c r="BU58" s="15">
        <f t="shared" si="240"/>
        <v>378.73752456115335</v>
      </c>
      <c r="BV58" s="96">
        <f t="shared" si="240"/>
        <v>394.05238020185101</v>
      </c>
      <c r="BW58" s="15">
        <f t="shared" si="240"/>
        <v>136.31366393740251</v>
      </c>
      <c r="BX58" s="15">
        <f t="shared" si="240"/>
        <v>143.03512315060976</v>
      </c>
      <c r="BY58" s="15">
        <f t="shared" si="240"/>
        <v>332.98242624370266</v>
      </c>
      <c r="BZ58" s="15">
        <f t="shared" si="240"/>
        <v>318.4381015652757</v>
      </c>
      <c r="CA58" s="15">
        <f t="shared" si="240"/>
        <v>323.28402749224608</v>
      </c>
      <c r="CB58" s="15">
        <f t="shared" si="240"/>
        <v>331.03153229472281</v>
      </c>
      <c r="CC58" s="15">
        <f t="shared" si="240"/>
        <v>329.20970056612202</v>
      </c>
      <c r="CD58" s="15">
        <f t="shared" si="240"/>
        <v>374.33286457438851</v>
      </c>
      <c r="CE58" s="15">
        <f t="shared" si="240"/>
        <v>430.15085778427044</v>
      </c>
      <c r="CF58" s="15">
        <f t="shared" si="240"/>
        <v>428.06195184848889</v>
      </c>
      <c r="CG58" s="15">
        <f t="shared" si="240"/>
        <v>436.6784015959073</v>
      </c>
      <c r="CH58" s="96">
        <f t="shared" si="240"/>
        <v>445.86039266857404</v>
      </c>
      <c r="CI58" s="15">
        <f t="shared" si="240"/>
        <v>146.72080056067267</v>
      </c>
      <c r="CJ58" s="15">
        <f t="shared" si="240"/>
        <v>153.10994572172899</v>
      </c>
      <c r="CK58" s="15">
        <f t="shared" si="240"/>
        <v>355.98819247631184</v>
      </c>
      <c r="CL58" s="15">
        <f t="shared" si="240"/>
        <v>344.19679811184255</v>
      </c>
      <c r="CM58" s="15">
        <f t="shared" si="240"/>
        <v>351.71767368909946</v>
      </c>
      <c r="CN58" s="15">
        <f t="shared" si="240"/>
        <v>362.80818620932422</v>
      </c>
      <c r="CO58" s="15">
        <f t="shared" si="240"/>
        <v>368.03276268443466</v>
      </c>
      <c r="CP58" s="15">
        <f t="shared" si="240"/>
        <v>419.76823408080986</v>
      </c>
      <c r="CQ58" s="15">
        <f t="shared" si="240"/>
        <v>483.48715877118929</v>
      </c>
      <c r="CR58" s="15">
        <f t="shared" si="240"/>
        <v>484.02607045898236</v>
      </c>
      <c r="CS58" s="15">
        <f t="shared" si="240"/>
        <v>505.30316831608121</v>
      </c>
      <c r="CT58" s="96">
        <f t="shared" si="240"/>
        <v>517.57929028648425</v>
      </c>
    </row>
    <row r="59" spans="1:98" s="15" customFormat="1" x14ac:dyDescent="0.25">
      <c r="A59" s="4" t="s">
        <v>166</v>
      </c>
      <c r="B59" s="15" t="s">
        <v>150</v>
      </c>
      <c r="N59" s="96"/>
      <c r="O59" s="1376"/>
      <c r="P59" s="1376"/>
      <c r="Q59" s="1376"/>
      <c r="R59" s="1376"/>
      <c r="S59" s="1376"/>
      <c r="T59" s="1376"/>
      <c r="U59" s="1376"/>
      <c r="V59" s="1376"/>
      <c r="W59" s="1376"/>
      <c r="X59" s="1376"/>
      <c r="Y59" s="1376"/>
      <c r="Z59" s="1376"/>
      <c r="AA59" s="1376"/>
      <c r="AB59" s="2116">
        <v>31</v>
      </c>
      <c r="AC59" s="2117">
        <v>31</v>
      </c>
      <c r="AD59" s="2118">
        <v>35</v>
      </c>
      <c r="AE59" s="2119">
        <v>23</v>
      </c>
      <c r="AF59" s="2120">
        <v>15</v>
      </c>
      <c r="AG59" s="2121">
        <v>20</v>
      </c>
      <c r="AL59" s="96"/>
      <c r="AX59" s="96"/>
      <c r="BJ59" s="96"/>
      <c r="BV59" s="96"/>
      <c r="CH59" s="96"/>
      <c r="CT59" s="96"/>
    </row>
    <row r="60" spans="1:98" s="16" customFormat="1" x14ac:dyDescent="0.25">
      <c r="A60" s="5"/>
      <c r="B60" s="16" t="s">
        <v>3</v>
      </c>
      <c r="C60" s="16">
        <f>SUM(C52:C58)</f>
        <v>295</v>
      </c>
      <c r="D60" s="16">
        <f t="shared" ref="D60" si="241">SUM(D52:D58)</f>
        <v>227</v>
      </c>
      <c r="E60" s="16">
        <f t="shared" ref="E60" si="242">SUM(E52:E58)</f>
        <v>306</v>
      </c>
      <c r="F60" s="16">
        <f t="shared" ref="F60" si="243">SUM(F52:F58)</f>
        <v>400</v>
      </c>
      <c r="G60" s="16">
        <f t="shared" ref="G60" si="244">SUM(G52:G58)</f>
        <v>466</v>
      </c>
      <c r="H60" s="16">
        <f t="shared" ref="H60" si="245">SUM(H52:H58)</f>
        <v>545</v>
      </c>
      <c r="I60" s="16">
        <f t="shared" ref="I60" si="246">SUM(I52:I58)</f>
        <v>516</v>
      </c>
      <c r="J60" s="16">
        <f t="shared" ref="J60" si="247">SUM(J52:J58)</f>
        <v>421</v>
      </c>
      <c r="K60" s="16">
        <f t="shared" ref="K60" si="248">SUM(K52:K58)</f>
        <v>599</v>
      </c>
      <c r="L60" s="16">
        <f t="shared" ref="L60" si="249">SUM(L52:L58)</f>
        <v>494</v>
      </c>
      <c r="M60" s="16">
        <f t="shared" ref="M60" si="250">SUM(M52:M58)</f>
        <v>610</v>
      </c>
      <c r="N60" s="97">
        <f t="shared" ref="N60" si="251">SUM(N52:N58)</f>
        <v>760</v>
      </c>
      <c r="O60" s="16">
        <f t="shared" ref="O60" si="252">SUM(O52:O58)</f>
        <v>241</v>
      </c>
      <c r="P60" s="16">
        <f t="shared" ref="P60" si="253">SUM(P52:P58)</f>
        <v>233</v>
      </c>
      <c r="Q60" s="16">
        <f t="shared" ref="Q60" si="254">SUM(Q52:Q58)</f>
        <v>461</v>
      </c>
      <c r="R60" s="16">
        <f t="shared" ref="R60" si="255">SUM(R52:R58)</f>
        <v>426</v>
      </c>
      <c r="S60" s="16">
        <f t="shared" ref="S60" si="256">SUM(S52:S58)</f>
        <v>425</v>
      </c>
      <c r="T60" s="16">
        <f t="shared" ref="T60" si="257">SUM(T52:T58)</f>
        <v>582</v>
      </c>
      <c r="U60" s="146">
        <f t="shared" ref="U60:Z60" si="258">SUM(U53:U58)</f>
        <v>448</v>
      </c>
      <c r="V60" s="146">
        <f t="shared" si="258"/>
        <v>429</v>
      </c>
      <c r="W60" s="146">
        <f t="shared" si="258"/>
        <v>493</v>
      </c>
      <c r="X60" s="146">
        <f t="shared" si="258"/>
        <v>445</v>
      </c>
      <c r="Y60" s="146">
        <f t="shared" si="258"/>
        <v>543</v>
      </c>
      <c r="Z60" s="147">
        <f t="shared" si="258"/>
        <v>784</v>
      </c>
      <c r="AA60" s="16">
        <f t="shared" ref="AA60:CL60" si="259">SUM(AA53:AA58)</f>
        <v>305</v>
      </c>
      <c r="AB60" s="16">
        <f t="shared" si="259"/>
        <v>457</v>
      </c>
      <c r="AC60" s="16">
        <f t="shared" si="259"/>
        <v>596</v>
      </c>
      <c r="AD60" s="16">
        <f t="shared" si="259"/>
        <v>437</v>
      </c>
      <c r="AE60" s="16">
        <f t="shared" si="259"/>
        <v>454</v>
      </c>
      <c r="AF60" s="16">
        <f t="shared" si="259"/>
        <v>521</v>
      </c>
      <c r="AG60" s="16">
        <f t="shared" si="259"/>
        <v>426</v>
      </c>
      <c r="AH60" s="16">
        <f t="shared" si="259"/>
        <v>485.95627684241128</v>
      </c>
      <c r="AI60" s="16">
        <f t="shared" si="259"/>
        <v>519.93432292690318</v>
      </c>
      <c r="AJ60" s="16">
        <f t="shared" si="259"/>
        <v>529.77442429603877</v>
      </c>
      <c r="AK60" s="16">
        <f t="shared" si="259"/>
        <v>564.2769877268463</v>
      </c>
      <c r="AL60" s="97">
        <f t="shared" si="259"/>
        <v>602.74455960294324</v>
      </c>
      <c r="AM60" s="16">
        <f t="shared" si="259"/>
        <v>377.53644579891136</v>
      </c>
      <c r="AN60" s="16">
        <f t="shared" si="259"/>
        <v>567.8812086896661</v>
      </c>
      <c r="AO60" s="16">
        <f t="shared" si="259"/>
        <v>1003.9392458822464</v>
      </c>
      <c r="AP60" s="16">
        <f t="shared" si="259"/>
        <v>1065.4832723085995</v>
      </c>
      <c r="AQ60" s="16">
        <f t="shared" si="259"/>
        <v>1122.3894723302469</v>
      </c>
      <c r="AR60" s="16">
        <f t="shared" si="259"/>
        <v>1231.0253570144719</v>
      </c>
      <c r="AS60" s="16">
        <f t="shared" si="259"/>
        <v>1218.7287927647519</v>
      </c>
      <c r="AT60" s="16">
        <f t="shared" si="259"/>
        <v>1239.0700635166208</v>
      </c>
      <c r="AU60" s="16">
        <f t="shared" si="259"/>
        <v>1327.4505735034841</v>
      </c>
      <c r="AV60" s="16">
        <f t="shared" si="259"/>
        <v>1333.7379029356111</v>
      </c>
      <c r="AW60" s="16">
        <f t="shared" si="259"/>
        <v>1384.2742998471747</v>
      </c>
      <c r="AX60" s="97">
        <f t="shared" si="259"/>
        <v>1467.6240365369699</v>
      </c>
      <c r="AY60" s="16">
        <f t="shared" si="259"/>
        <v>568.22363419387568</v>
      </c>
      <c r="AZ60" s="16">
        <f t="shared" si="259"/>
        <v>824.26668066031243</v>
      </c>
      <c r="BA60" s="16">
        <f t="shared" si="259"/>
        <v>1371.7917401711843</v>
      </c>
      <c r="BB60" s="16">
        <f t="shared" si="259"/>
        <v>1343.4064344002213</v>
      </c>
      <c r="BC60" s="16">
        <f t="shared" si="259"/>
        <v>1417.6517966134404</v>
      </c>
      <c r="BD60" s="16">
        <f t="shared" si="259"/>
        <v>1512.6974134786853</v>
      </c>
      <c r="BE60" s="16">
        <f t="shared" si="259"/>
        <v>1511.9562711482092</v>
      </c>
      <c r="BF60" s="16">
        <f t="shared" si="259"/>
        <v>1559.8123658777704</v>
      </c>
      <c r="BG60" s="16">
        <f t="shared" si="259"/>
        <v>1687.1781305339566</v>
      </c>
      <c r="BH60" s="16">
        <f t="shared" si="259"/>
        <v>1726.4588279947041</v>
      </c>
      <c r="BI60" s="16">
        <f t="shared" si="259"/>
        <v>1797.3944916783669</v>
      </c>
      <c r="BJ60" s="97">
        <f t="shared" si="259"/>
        <v>1905.4591819839795</v>
      </c>
      <c r="BK60" s="16">
        <f t="shared" si="259"/>
        <v>707.48767172251735</v>
      </c>
      <c r="BL60" s="16">
        <f t="shared" si="259"/>
        <v>1012.7464502074654</v>
      </c>
      <c r="BM60" s="16">
        <f t="shared" si="259"/>
        <v>1719.6568112917032</v>
      </c>
      <c r="BN60" s="16">
        <f t="shared" si="259"/>
        <v>1714.1494243583697</v>
      </c>
      <c r="BO60" s="16">
        <f t="shared" si="259"/>
        <v>1783.1386820757893</v>
      </c>
      <c r="BP60" s="16">
        <f t="shared" si="259"/>
        <v>1845.7848597814063</v>
      </c>
      <c r="BQ60" s="16">
        <f t="shared" si="259"/>
        <v>1828.1962008733828</v>
      </c>
      <c r="BR60" s="16">
        <f t="shared" si="259"/>
        <v>1862.9875633907498</v>
      </c>
      <c r="BS60" s="16">
        <f t="shared" si="259"/>
        <v>2003.5634573134967</v>
      </c>
      <c r="BT60" s="16">
        <f t="shared" si="259"/>
        <v>2025.2210103888031</v>
      </c>
      <c r="BU60" s="16">
        <f t="shared" si="259"/>
        <v>2089.372925868985</v>
      </c>
      <c r="BV60" s="97">
        <f t="shared" si="259"/>
        <v>2193.5659292546679</v>
      </c>
      <c r="BW60" s="16">
        <f t="shared" si="259"/>
        <v>809.3849309836196</v>
      </c>
      <c r="BX60" s="16">
        <f t="shared" si="259"/>
        <v>1159.7818585859959</v>
      </c>
      <c r="BY60" s="16">
        <f t="shared" si="259"/>
        <v>2002.7833153356082</v>
      </c>
      <c r="BZ60" s="16">
        <f t="shared" si="259"/>
        <v>2004.4336184346162</v>
      </c>
      <c r="CA60" s="16">
        <f t="shared" si="259"/>
        <v>2086.514766775957</v>
      </c>
      <c r="CB60" s="16">
        <f t="shared" si="259"/>
        <v>2168.5325199041004</v>
      </c>
      <c r="CC60" s="16">
        <f t="shared" si="259"/>
        <v>2152.3312320477585</v>
      </c>
      <c r="CD60" s="16">
        <f t="shared" si="259"/>
        <v>2193.6467121355367</v>
      </c>
      <c r="CE60" s="16">
        <f t="shared" si="259"/>
        <v>2363.0885942872624</v>
      </c>
      <c r="CF60" s="16">
        <f t="shared" si="259"/>
        <v>2396.7923900876985</v>
      </c>
      <c r="CG60" s="16">
        <f t="shared" si="259"/>
        <v>2475.386364171623</v>
      </c>
      <c r="CH60" s="97">
        <f t="shared" si="259"/>
        <v>2602.0634524429047</v>
      </c>
      <c r="CI60" s="16">
        <f t="shared" si="259"/>
        <v>916.13426693509473</v>
      </c>
      <c r="CJ60" s="16">
        <f t="shared" si="259"/>
        <v>1316.0076439281167</v>
      </c>
      <c r="CK60" s="16">
        <f t="shared" si="259"/>
        <v>2268.8736980900253</v>
      </c>
      <c r="CL60" s="16">
        <f t="shared" si="259"/>
        <v>2277.5414570621097</v>
      </c>
      <c r="CM60" s="16">
        <f t="shared" ref="CM60:CT60" si="260">SUM(CM53:CM58)</f>
        <v>2375.0785182865438</v>
      </c>
      <c r="CN60" s="16">
        <f t="shared" si="260"/>
        <v>2472.0740249350865</v>
      </c>
      <c r="CO60" s="16">
        <f t="shared" si="260"/>
        <v>2458.2143864643635</v>
      </c>
      <c r="CP60" s="16">
        <f t="shared" si="260"/>
        <v>2503.0083805546101</v>
      </c>
      <c r="CQ60" s="16">
        <f t="shared" si="260"/>
        <v>2696.0777387066323</v>
      </c>
      <c r="CR60" s="16">
        <f t="shared" si="260"/>
        <v>2735.971816852325</v>
      </c>
      <c r="CS60" s="16">
        <f t="shared" si="260"/>
        <v>2882.403215486609</v>
      </c>
      <c r="CT60" s="97">
        <f t="shared" si="260"/>
        <v>3032.0314748993032</v>
      </c>
    </row>
    <row r="62" spans="1:98" s="4" customFormat="1" x14ac:dyDescent="0.25">
      <c r="A62" s="116"/>
      <c r="B62"/>
      <c r="C6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12"/>
    </row>
    <row r="63" spans="1:98" s="104" customFormat="1" x14ac:dyDescent="0.25">
      <c r="B63" s="104" t="s">
        <v>11</v>
      </c>
      <c r="C63" s="104">
        <f t="shared" ref="C63:AH63" si="261">C21</f>
        <v>42005</v>
      </c>
      <c r="D63" s="104">
        <f t="shared" si="261"/>
        <v>42036</v>
      </c>
      <c r="E63" s="104">
        <f t="shared" si="261"/>
        <v>42064</v>
      </c>
      <c r="F63" s="104">
        <f t="shared" si="261"/>
        <v>42095</v>
      </c>
      <c r="G63" s="104">
        <f t="shared" si="261"/>
        <v>42125</v>
      </c>
      <c r="H63" s="104">
        <f t="shared" si="261"/>
        <v>42156</v>
      </c>
      <c r="I63" s="104">
        <f t="shared" si="261"/>
        <v>42186</v>
      </c>
      <c r="J63" s="104">
        <f t="shared" si="261"/>
        <v>42217</v>
      </c>
      <c r="K63" s="104">
        <f t="shared" si="261"/>
        <v>42248</v>
      </c>
      <c r="L63" s="104">
        <f t="shared" si="261"/>
        <v>42278</v>
      </c>
      <c r="M63" s="104">
        <f t="shared" si="261"/>
        <v>42309</v>
      </c>
      <c r="N63" s="105">
        <f t="shared" si="261"/>
        <v>42339</v>
      </c>
      <c r="O63" s="104">
        <f t="shared" si="261"/>
        <v>42370</v>
      </c>
      <c r="P63" s="104">
        <f t="shared" si="261"/>
        <v>42401</v>
      </c>
      <c r="Q63" s="104">
        <f t="shared" si="261"/>
        <v>42430</v>
      </c>
      <c r="R63" s="104">
        <f t="shared" si="261"/>
        <v>42461</v>
      </c>
      <c r="S63" s="104">
        <f t="shared" si="261"/>
        <v>42491</v>
      </c>
      <c r="T63" s="104">
        <f t="shared" si="261"/>
        <v>42522</v>
      </c>
      <c r="U63" s="104">
        <f t="shared" si="261"/>
        <v>42552</v>
      </c>
      <c r="V63" s="104">
        <f t="shared" si="261"/>
        <v>42583</v>
      </c>
      <c r="W63" s="113">
        <f t="shared" si="261"/>
        <v>42614</v>
      </c>
      <c r="X63" s="113">
        <f t="shared" si="261"/>
        <v>42644</v>
      </c>
      <c r="Y63" s="113">
        <f t="shared" si="261"/>
        <v>42675</v>
      </c>
      <c r="Z63" s="117">
        <f t="shared" si="261"/>
        <v>42705</v>
      </c>
      <c r="AA63" s="104">
        <f t="shared" si="261"/>
        <v>42752</v>
      </c>
      <c r="AB63" s="104">
        <f t="shared" si="261"/>
        <v>42783</v>
      </c>
      <c r="AC63" s="104">
        <f t="shared" si="261"/>
        <v>42811</v>
      </c>
      <c r="AD63" s="104">
        <f t="shared" si="261"/>
        <v>42842</v>
      </c>
      <c r="AE63" s="104">
        <f t="shared" si="261"/>
        <v>42872</v>
      </c>
      <c r="AF63" s="104">
        <f t="shared" si="261"/>
        <v>42903</v>
      </c>
      <c r="AG63" s="104">
        <f t="shared" si="261"/>
        <v>42933</v>
      </c>
      <c r="AH63" s="104">
        <f t="shared" si="261"/>
        <v>42964</v>
      </c>
      <c r="AI63" s="104">
        <f t="shared" ref="AI63:BN63" si="262">AI21</f>
        <v>42995</v>
      </c>
      <c r="AJ63" s="104">
        <f t="shared" si="262"/>
        <v>43025</v>
      </c>
      <c r="AK63" s="104">
        <f t="shared" si="262"/>
        <v>43056</v>
      </c>
      <c r="AL63" s="105">
        <f t="shared" si="262"/>
        <v>43086</v>
      </c>
      <c r="AM63" s="104">
        <f t="shared" si="262"/>
        <v>43118</v>
      </c>
      <c r="AN63" s="104">
        <f t="shared" si="262"/>
        <v>43149</v>
      </c>
      <c r="AO63" s="104">
        <f t="shared" si="262"/>
        <v>43177</v>
      </c>
      <c r="AP63" s="104">
        <f t="shared" si="262"/>
        <v>43208</v>
      </c>
      <c r="AQ63" s="104">
        <f t="shared" si="262"/>
        <v>43238</v>
      </c>
      <c r="AR63" s="104">
        <f t="shared" si="262"/>
        <v>43269</v>
      </c>
      <c r="AS63" s="104">
        <f t="shared" si="262"/>
        <v>43299</v>
      </c>
      <c r="AT63" s="104">
        <f t="shared" si="262"/>
        <v>43330</v>
      </c>
      <c r="AU63" s="104">
        <f t="shared" si="262"/>
        <v>43361</v>
      </c>
      <c r="AV63" s="104">
        <f t="shared" si="262"/>
        <v>43391</v>
      </c>
      <c r="AW63" s="104">
        <f t="shared" si="262"/>
        <v>43422</v>
      </c>
      <c r="AX63" s="105">
        <f t="shared" si="262"/>
        <v>43452</v>
      </c>
      <c r="AY63" s="104">
        <f t="shared" si="262"/>
        <v>43483</v>
      </c>
      <c r="AZ63" s="104">
        <f t="shared" si="262"/>
        <v>43514</v>
      </c>
      <c r="BA63" s="104">
        <f t="shared" si="262"/>
        <v>43542</v>
      </c>
      <c r="BB63" s="104">
        <f t="shared" si="262"/>
        <v>43573</v>
      </c>
      <c r="BC63" s="104">
        <f t="shared" si="262"/>
        <v>43603</v>
      </c>
      <c r="BD63" s="104">
        <f t="shared" si="262"/>
        <v>43634</v>
      </c>
      <c r="BE63" s="104">
        <f t="shared" si="262"/>
        <v>43664</v>
      </c>
      <c r="BF63" s="104">
        <f t="shared" si="262"/>
        <v>43695</v>
      </c>
      <c r="BG63" s="104">
        <f t="shared" si="262"/>
        <v>43726</v>
      </c>
      <c r="BH63" s="104">
        <f t="shared" si="262"/>
        <v>43756</v>
      </c>
      <c r="BI63" s="104">
        <f t="shared" si="262"/>
        <v>43787</v>
      </c>
      <c r="BJ63" s="105">
        <f t="shared" si="262"/>
        <v>43817</v>
      </c>
      <c r="BK63" s="104">
        <f t="shared" si="262"/>
        <v>43848</v>
      </c>
      <c r="BL63" s="104">
        <f t="shared" si="262"/>
        <v>43879</v>
      </c>
      <c r="BM63" s="104">
        <f t="shared" si="262"/>
        <v>43908</v>
      </c>
      <c r="BN63" s="104">
        <f t="shared" si="262"/>
        <v>43939</v>
      </c>
      <c r="BO63" s="104">
        <f t="shared" ref="BO63:CT63" si="263">BO21</f>
        <v>43969</v>
      </c>
      <c r="BP63" s="104">
        <f t="shared" si="263"/>
        <v>44000</v>
      </c>
      <c r="BQ63" s="104">
        <f t="shared" si="263"/>
        <v>44030</v>
      </c>
      <c r="BR63" s="104">
        <f t="shared" si="263"/>
        <v>44061</v>
      </c>
      <c r="BS63" s="104">
        <f t="shared" si="263"/>
        <v>44092</v>
      </c>
      <c r="BT63" s="104">
        <f t="shared" si="263"/>
        <v>44122</v>
      </c>
      <c r="BU63" s="104">
        <f t="shared" si="263"/>
        <v>44153</v>
      </c>
      <c r="BV63" s="105">
        <f t="shared" si="263"/>
        <v>44183</v>
      </c>
      <c r="BW63" s="104">
        <f t="shared" si="263"/>
        <v>44214</v>
      </c>
      <c r="BX63" s="104">
        <f t="shared" si="263"/>
        <v>44245</v>
      </c>
      <c r="BY63" s="104">
        <f t="shared" si="263"/>
        <v>44273</v>
      </c>
      <c r="BZ63" s="104">
        <f t="shared" si="263"/>
        <v>44304</v>
      </c>
      <c r="CA63" s="104">
        <f t="shared" si="263"/>
        <v>44334</v>
      </c>
      <c r="CB63" s="104">
        <f t="shared" si="263"/>
        <v>44365</v>
      </c>
      <c r="CC63" s="104">
        <f t="shared" si="263"/>
        <v>44395</v>
      </c>
      <c r="CD63" s="104">
        <f t="shared" si="263"/>
        <v>44426</v>
      </c>
      <c r="CE63" s="104">
        <f t="shared" si="263"/>
        <v>44457</v>
      </c>
      <c r="CF63" s="104">
        <f t="shared" si="263"/>
        <v>44487</v>
      </c>
      <c r="CG63" s="104">
        <f t="shared" si="263"/>
        <v>44518</v>
      </c>
      <c r="CH63" s="105">
        <f t="shared" si="263"/>
        <v>44548</v>
      </c>
      <c r="CI63" s="104">
        <f t="shared" si="263"/>
        <v>44579</v>
      </c>
      <c r="CJ63" s="104">
        <f t="shared" si="263"/>
        <v>44610</v>
      </c>
      <c r="CK63" s="104">
        <f t="shared" si="263"/>
        <v>44638</v>
      </c>
      <c r="CL63" s="104">
        <f t="shared" si="263"/>
        <v>44669</v>
      </c>
      <c r="CM63" s="104">
        <f t="shared" si="263"/>
        <v>44699</v>
      </c>
      <c r="CN63" s="104">
        <f t="shared" si="263"/>
        <v>44730</v>
      </c>
      <c r="CO63" s="104">
        <f t="shared" si="263"/>
        <v>44760</v>
      </c>
      <c r="CP63" s="104">
        <f t="shared" si="263"/>
        <v>44791</v>
      </c>
      <c r="CQ63" s="104">
        <f t="shared" si="263"/>
        <v>44822</v>
      </c>
      <c r="CR63" s="104">
        <f t="shared" si="263"/>
        <v>44852</v>
      </c>
      <c r="CS63" s="104">
        <f t="shared" si="263"/>
        <v>44883</v>
      </c>
      <c r="CT63" s="105">
        <f t="shared" si="263"/>
        <v>44913</v>
      </c>
    </row>
    <row r="64" spans="1:98" s="160" customFormat="1" x14ac:dyDescent="0.25">
      <c r="A64" s="19" t="s">
        <v>167</v>
      </c>
      <c r="B64" s="15" t="s">
        <v>142</v>
      </c>
      <c r="C64" s="165">
        <f t="shared" ref="C64:N64" si="264">IFERROR(C52/C34,"")</f>
        <v>0.79411764705882348</v>
      </c>
      <c r="D64" s="165">
        <f t="shared" si="264"/>
        <v>0.64102564102564108</v>
      </c>
      <c r="E64" s="165">
        <f t="shared" si="264"/>
        <v>0.69767441860465118</v>
      </c>
      <c r="F64" s="165">
        <f t="shared" si="264"/>
        <v>0.84</v>
      </c>
      <c r="G64" s="165">
        <f t="shared" si="264"/>
        <v>0.82692307692307687</v>
      </c>
      <c r="H64" s="165">
        <f t="shared" si="264"/>
        <v>0.77358490566037741</v>
      </c>
      <c r="I64" s="165">
        <f t="shared" si="264"/>
        <v>0.71698113207547165</v>
      </c>
      <c r="J64" s="165">
        <f t="shared" si="264"/>
        <v>0.64150943396226412</v>
      </c>
      <c r="K64" s="165">
        <f t="shared" si="264"/>
        <v>0.90566037735849059</v>
      </c>
      <c r="L64" s="165">
        <f t="shared" si="264"/>
        <v>0.79245283018867929</v>
      </c>
      <c r="M64" s="165">
        <f t="shared" si="264"/>
        <v>0.84</v>
      </c>
      <c r="N64" s="194">
        <f t="shared" si="264"/>
        <v>0.82352941176470584</v>
      </c>
      <c r="O64" s="1380">
        <v>0.50381679389313005</v>
      </c>
      <c r="P64" s="1380">
        <v>0.41249999999999998</v>
      </c>
      <c r="Q64" s="1380">
        <v>0.58385093167701896</v>
      </c>
      <c r="R64" s="1380">
        <v>0.469135802469136</v>
      </c>
      <c r="S64" s="1380">
        <v>0.45962732919254701</v>
      </c>
      <c r="T64" s="1380">
        <v>0.62420382165605104</v>
      </c>
      <c r="U64" s="1380">
        <v>0.421768707482993</v>
      </c>
      <c r="V64" s="1380">
        <v>0.5</v>
      </c>
      <c r="W64" s="1380">
        <v>0.55072463768115898</v>
      </c>
      <c r="X64" s="1380">
        <v>0.45925925925925898</v>
      </c>
      <c r="Y64" s="1380">
        <v>0.46969696969697</v>
      </c>
      <c r="Z64" s="1380">
        <v>0.60317460317460303</v>
      </c>
      <c r="AA64" s="2122">
        <v>0.5670103092783505</v>
      </c>
      <c r="AB64" s="2123">
        <v>0.67708333333333304</v>
      </c>
      <c r="AC64" s="2124">
        <v>0.768421052631579</v>
      </c>
      <c r="AD64" s="2125">
        <v>0.86046511627906996</v>
      </c>
      <c r="AE64" s="2126">
        <v>0.60816326530612197</v>
      </c>
      <c r="AF64" s="2127">
        <v>0.59368421052631604</v>
      </c>
      <c r="AG64" s="2128">
        <v>0.50666666666666704</v>
      </c>
      <c r="AH64" s="304">
        <f t="shared" ref="AH64:AL70" si="265">AG64*1.01</f>
        <v>0.51173333333333371</v>
      </c>
      <c r="AI64" s="304">
        <f t="shared" si="265"/>
        <v>0.51685066666666701</v>
      </c>
      <c r="AJ64" s="304">
        <f t="shared" si="265"/>
        <v>0.5220191733333337</v>
      </c>
      <c r="AK64" s="304">
        <f t="shared" si="265"/>
        <v>0.52723936506666702</v>
      </c>
      <c r="AL64" s="305">
        <f t="shared" si="265"/>
        <v>0.53251175871733369</v>
      </c>
      <c r="AM64" s="293">
        <f>AA64*1.02</f>
        <v>0.57835051546391747</v>
      </c>
      <c r="AN64" s="293">
        <f>AB64*1.02</f>
        <v>0.69062499999999971</v>
      </c>
      <c r="AO64" s="293">
        <v>0.4</v>
      </c>
      <c r="AP64" s="304">
        <f>AO64*0.98</f>
        <v>0.39200000000000002</v>
      </c>
      <c r="AQ64" s="304">
        <f>AP64*1</f>
        <v>0.39200000000000002</v>
      </c>
      <c r="AR64" s="304">
        <f t="shared" ref="AR64:AT64" si="266">AQ64*1</f>
        <v>0.39200000000000002</v>
      </c>
      <c r="AS64" s="304">
        <f t="shared" si="266"/>
        <v>0.39200000000000002</v>
      </c>
      <c r="AT64" s="304">
        <f t="shared" si="266"/>
        <v>0.39200000000000002</v>
      </c>
      <c r="AU64" s="304">
        <f t="shared" ref="AU64:AX64" si="267">AT64*1.01</f>
        <v>0.39591999999999999</v>
      </c>
      <c r="AV64" s="304">
        <f>AU64*1</f>
        <v>0.39591999999999999</v>
      </c>
      <c r="AW64" s="304">
        <f t="shared" si="267"/>
        <v>0.39987919999999999</v>
      </c>
      <c r="AX64" s="305">
        <f t="shared" si="267"/>
        <v>0.40387799200000002</v>
      </c>
      <c r="AY64" s="306">
        <f>AM64*1.05</f>
        <v>0.60726804123711342</v>
      </c>
      <c r="AZ64" s="306">
        <f>AN64*1.05</f>
        <v>0.72515624999999972</v>
      </c>
      <c r="BA64" s="304">
        <f t="shared" ref="BA64:BA70" si="268">AO64*1.08</f>
        <v>0.43200000000000005</v>
      </c>
      <c r="BB64" s="304">
        <f>AP64*1.04</f>
        <v>0.40768000000000004</v>
      </c>
      <c r="BC64" s="304">
        <f t="shared" ref="BC64:BJ64" si="269">AQ64*1.04</f>
        <v>0.40768000000000004</v>
      </c>
      <c r="BD64" s="304">
        <f t="shared" si="269"/>
        <v>0.40768000000000004</v>
      </c>
      <c r="BE64" s="304">
        <f t="shared" si="269"/>
        <v>0.40768000000000004</v>
      </c>
      <c r="BF64" s="304">
        <f t="shared" si="269"/>
        <v>0.40768000000000004</v>
      </c>
      <c r="BG64" s="304">
        <f t="shared" si="269"/>
        <v>0.41175680000000003</v>
      </c>
      <c r="BH64" s="304">
        <f t="shared" si="269"/>
        <v>0.41175680000000003</v>
      </c>
      <c r="BI64" s="304">
        <f t="shared" si="269"/>
        <v>0.41587436799999999</v>
      </c>
      <c r="BJ64" s="304">
        <f t="shared" si="269"/>
        <v>0.42003311168000002</v>
      </c>
      <c r="BK64" s="306">
        <f>AY64*1</f>
        <v>0.60726804123711342</v>
      </c>
      <c r="BL64" s="304">
        <f>AZ64*1</f>
        <v>0.72515624999999972</v>
      </c>
      <c r="BM64" s="304">
        <f>BA64*1</f>
        <v>0.43200000000000005</v>
      </c>
      <c r="BN64" s="304">
        <f>BB64*1.02</f>
        <v>0.41583360000000003</v>
      </c>
      <c r="BO64" s="304">
        <f>BC64*1.02</f>
        <v>0.41583360000000003</v>
      </c>
      <c r="BP64" s="304">
        <f>BD64*1.02</f>
        <v>0.41583360000000003</v>
      </c>
      <c r="BQ64" s="304">
        <f>BE64*1.03</f>
        <v>0.41991040000000007</v>
      </c>
      <c r="BR64" s="304">
        <f>BF64*1.03</f>
        <v>0.41991040000000007</v>
      </c>
      <c r="BS64" s="304">
        <f t="shared" ref="BS64:BV70" si="270">BG64*1.05</f>
        <v>0.43234464000000006</v>
      </c>
      <c r="BT64" s="304">
        <f t="shared" si="270"/>
        <v>0.43234464000000006</v>
      </c>
      <c r="BU64" s="304">
        <f t="shared" si="270"/>
        <v>0.43666808639999999</v>
      </c>
      <c r="BV64" s="304">
        <f t="shared" si="270"/>
        <v>0.44103476726400004</v>
      </c>
      <c r="BW64" s="306">
        <f>BK64*1</f>
        <v>0.60726804123711342</v>
      </c>
      <c r="BX64" s="304">
        <f>BL64*1</f>
        <v>0.72515624999999972</v>
      </c>
      <c r="BY64" s="304">
        <f t="shared" ref="BY64:BZ64" si="271">BM64*1</f>
        <v>0.43200000000000005</v>
      </c>
      <c r="BZ64" s="304">
        <f t="shared" si="271"/>
        <v>0.41583360000000003</v>
      </c>
      <c r="CA64" s="304">
        <f>BO64*1.05</f>
        <v>0.43662528000000006</v>
      </c>
      <c r="CB64" s="304">
        <f>BP64*1.05</f>
        <v>0.43662528000000006</v>
      </c>
      <c r="CC64" s="304">
        <f>BQ64*1.05</f>
        <v>0.44090592000000012</v>
      </c>
      <c r="CD64" s="304">
        <f t="shared" ref="BX64:CH70" si="272">BR64*1.05</f>
        <v>0.44090592000000012</v>
      </c>
      <c r="CE64" s="304">
        <f t="shared" si="272"/>
        <v>0.4539618720000001</v>
      </c>
      <c r="CF64" s="304">
        <f t="shared" si="272"/>
        <v>0.4539618720000001</v>
      </c>
      <c r="CG64" s="304">
        <f t="shared" si="272"/>
        <v>0.45850149072000002</v>
      </c>
      <c r="CH64" s="304">
        <f t="shared" si="272"/>
        <v>0.46308650562720005</v>
      </c>
      <c r="CI64" s="306">
        <f>BW64*1</f>
        <v>0.60726804123711342</v>
      </c>
      <c r="CJ64" s="304">
        <f>BX64*1</f>
        <v>0.72515624999999972</v>
      </c>
      <c r="CK64" s="304">
        <f>BY64*1</f>
        <v>0.43200000000000005</v>
      </c>
      <c r="CL64" s="304">
        <f t="shared" ref="CL64:CO64" si="273">BZ64*1</f>
        <v>0.41583360000000003</v>
      </c>
      <c r="CM64" s="304">
        <f t="shared" si="273"/>
        <v>0.43662528000000006</v>
      </c>
      <c r="CN64" s="304">
        <f t="shared" si="273"/>
        <v>0.43662528000000006</v>
      </c>
      <c r="CO64" s="304">
        <f t="shared" si="273"/>
        <v>0.44090592000000012</v>
      </c>
      <c r="CP64" s="304">
        <f t="shared" ref="CP64:CP70" si="274">CD64*1</f>
        <v>0.44090592000000012</v>
      </c>
      <c r="CQ64" s="304">
        <f t="shared" ref="CQ64:CQ70" si="275">CE64*1</f>
        <v>0.4539618720000001</v>
      </c>
      <c r="CR64" s="304">
        <f t="shared" ref="CR64:CR70" si="276">CF64*1</f>
        <v>0.4539618720000001</v>
      </c>
      <c r="CS64" s="304">
        <f>CG64*1.02</f>
        <v>0.46767152053440003</v>
      </c>
      <c r="CT64" s="305">
        <f>CH64*1.02</f>
        <v>0.47234823573974405</v>
      </c>
    </row>
    <row r="65" spans="1:98" s="160" customFormat="1" x14ac:dyDescent="0.25">
      <c r="A65" s="19" t="s">
        <v>168</v>
      </c>
      <c r="B65" s="15" t="s">
        <v>5</v>
      </c>
      <c r="C65" s="165">
        <f t="shared" ref="C65:N65" si="277">IFERROR(C53/C35,"")</f>
        <v>0.20930232558139536</v>
      </c>
      <c r="D65" s="165">
        <f t="shared" si="277"/>
        <v>0.29411764705882354</v>
      </c>
      <c r="E65" s="165">
        <f t="shared" si="277"/>
        <v>0.27232142857142855</v>
      </c>
      <c r="F65" s="165">
        <f t="shared" si="277"/>
        <v>0.25249169435215946</v>
      </c>
      <c r="G65" s="165">
        <f t="shared" si="277"/>
        <v>0.33031674208144796</v>
      </c>
      <c r="H65" s="165">
        <f t="shared" si="277"/>
        <v>0.41796875</v>
      </c>
      <c r="I65" s="165">
        <f t="shared" si="277"/>
        <v>0.41484716157205243</v>
      </c>
      <c r="J65" s="165">
        <f t="shared" si="277"/>
        <v>0.33480176211453744</v>
      </c>
      <c r="K65" s="165">
        <f t="shared" si="277"/>
        <v>0.35267857142857145</v>
      </c>
      <c r="L65" s="165">
        <f t="shared" si="277"/>
        <v>0.38378378378378381</v>
      </c>
      <c r="M65" s="165">
        <f t="shared" si="277"/>
        <v>0.38585209003215432</v>
      </c>
      <c r="N65" s="194">
        <f t="shared" si="277"/>
        <v>0.46370967741935482</v>
      </c>
      <c r="O65" s="1380">
        <v>8.1504702194357403E-2</v>
      </c>
      <c r="P65" s="1380">
        <v>0.31724137931034502</v>
      </c>
      <c r="Q65" s="1380">
        <v>0.57868020304568502</v>
      </c>
      <c r="R65" s="1380">
        <v>0.262357414448669</v>
      </c>
      <c r="S65" s="1380">
        <v>0.35322195704057302</v>
      </c>
      <c r="T65" s="1380">
        <v>0.439393939393939</v>
      </c>
      <c r="U65" s="1380">
        <v>0.28163992869875198</v>
      </c>
      <c r="V65" s="1380">
        <v>0.30991735537190102</v>
      </c>
      <c r="W65" s="1380">
        <v>0.44718309859154898</v>
      </c>
      <c r="X65" s="1380">
        <v>0.28031496062992101</v>
      </c>
      <c r="Y65" s="1380">
        <v>0.37243401759530798</v>
      </c>
      <c r="Z65" s="1380">
        <v>0.45910290237467</v>
      </c>
      <c r="AA65" s="2129">
        <v>0.24867724867724866</v>
      </c>
      <c r="AB65" s="2130">
        <v>0.42957746478873199</v>
      </c>
      <c r="AC65" s="2131">
        <v>0.39448275862068999</v>
      </c>
      <c r="AD65" s="2132">
        <v>0.45039370078740198</v>
      </c>
      <c r="AE65" s="2133">
        <v>0.48427672955974799</v>
      </c>
      <c r="AF65" s="2134">
        <v>0.55319148936170204</v>
      </c>
      <c r="AG65" s="2135">
        <v>0.41722745625841201</v>
      </c>
      <c r="AH65" s="295">
        <f t="shared" si="265"/>
        <v>0.42139973082099613</v>
      </c>
      <c r="AI65" s="295">
        <f t="shared" si="265"/>
        <v>0.42561372812920611</v>
      </c>
      <c r="AJ65" s="295">
        <f t="shared" si="265"/>
        <v>0.42986986541049815</v>
      </c>
      <c r="AK65" s="295">
        <f t="shared" si="265"/>
        <v>0.43416856406460314</v>
      </c>
      <c r="AL65" s="294">
        <f t="shared" si="265"/>
        <v>0.43851024970524916</v>
      </c>
      <c r="AM65" s="293">
        <f t="shared" ref="AM65:AM70" si="278">AA65*1.02</f>
        <v>0.25365079365079363</v>
      </c>
      <c r="AN65" s="293">
        <f t="shared" ref="AN65:AN70" si="279">AB65*1.02</f>
        <v>0.43816901408450665</v>
      </c>
      <c r="AO65" s="293">
        <v>0.35</v>
      </c>
      <c r="AP65" s="295">
        <f t="shared" ref="AP65:AP70" si="280">AO65*0.98</f>
        <v>0.34299999999999997</v>
      </c>
      <c r="AQ65" s="295">
        <f>AP65*1</f>
        <v>0.34299999999999997</v>
      </c>
      <c r="AR65" s="295">
        <f t="shared" ref="AR65:AX65" si="281">AQ65*1.01</f>
        <v>0.34642999999999996</v>
      </c>
      <c r="AS65" s="295">
        <f>AR65*1</f>
        <v>0.34642999999999996</v>
      </c>
      <c r="AT65" s="295">
        <f t="shared" si="281"/>
        <v>0.34989429999999994</v>
      </c>
      <c r="AU65" s="295">
        <f t="shared" si="281"/>
        <v>0.35339324299999991</v>
      </c>
      <c r="AV65" s="295">
        <f>AU65*1</f>
        <v>0.35339324299999991</v>
      </c>
      <c r="AW65" s="295">
        <f t="shared" si="281"/>
        <v>0.35692717542999991</v>
      </c>
      <c r="AX65" s="294">
        <f t="shared" si="281"/>
        <v>0.36049644718429991</v>
      </c>
      <c r="AY65" s="307">
        <f t="shared" ref="AY65:AY70" si="282">AM65*1.05</f>
        <v>0.26633333333333331</v>
      </c>
      <c r="AZ65" s="295">
        <f t="shared" ref="AZ65:AZ70" si="283">AN65*1.05</f>
        <v>0.46007746478873202</v>
      </c>
      <c r="BA65" s="295">
        <f t="shared" si="268"/>
        <v>0.378</v>
      </c>
      <c r="BB65" s="295">
        <f t="shared" ref="BB65:BB70" si="284">AP65*1.04</f>
        <v>0.35671999999999998</v>
      </c>
      <c r="BC65" s="295">
        <f t="shared" ref="BC65:BC70" si="285">AQ65*1.04</f>
        <v>0.35671999999999998</v>
      </c>
      <c r="BD65" s="295">
        <f t="shared" ref="BD65:BD70" si="286">AR65*1.04</f>
        <v>0.36028719999999997</v>
      </c>
      <c r="BE65" s="295">
        <f t="shared" ref="BE65:BE70" si="287">AS65*1.04</f>
        <v>0.36028719999999997</v>
      </c>
      <c r="BF65" s="295">
        <f t="shared" ref="BF65:BF70" si="288">AT65*1.04</f>
        <v>0.36389007199999995</v>
      </c>
      <c r="BG65" s="295">
        <f t="shared" ref="BG65:BG70" si="289">AU65*1.04</f>
        <v>0.3675289727199999</v>
      </c>
      <c r="BH65" s="295">
        <f t="shared" ref="BH65:BH70" si="290">AV65*1.04</f>
        <v>0.3675289727199999</v>
      </c>
      <c r="BI65" s="295">
        <f t="shared" ref="BI65:BI70" si="291">AW65*1.04</f>
        <v>0.3712042624471999</v>
      </c>
      <c r="BJ65" s="295">
        <f t="shared" ref="BJ65:BJ70" si="292">AX65*1.04</f>
        <v>0.3749163050716719</v>
      </c>
      <c r="BK65" s="307">
        <f t="shared" ref="BK65:BK70" si="293">AY65*1</f>
        <v>0.26633333333333331</v>
      </c>
      <c r="BL65" s="295">
        <f t="shared" ref="BL65:BL70" si="294">AZ65*1</f>
        <v>0.46007746478873202</v>
      </c>
      <c r="BM65" s="295">
        <f t="shared" ref="BM65:BM70" si="295">BA65*1</f>
        <v>0.378</v>
      </c>
      <c r="BN65" s="295">
        <f t="shared" ref="BN65:BN70" si="296">BB65*1.02</f>
        <v>0.36385439999999997</v>
      </c>
      <c r="BO65" s="295">
        <f t="shared" ref="BO65:BO70" si="297">BC65*1.02</f>
        <v>0.36385439999999997</v>
      </c>
      <c r="BP65" s="295">
        <f t="shared" ref="BP65:BP70" si="298">BD65*1.02</f>
        <v>0.36749294399999999</v>
      </c>
      <c r="BQ65" s="295">
        <f t="shared" ref="BQ65:BQ70" si="299">BE65*1.03</f>
        <v>0.37109581599999997</v>
      </c>
      <c r="BR65" s="295">
        <f t="shared" ref="BR65:BR70" si="300">BF65*1.03</f>
        <v>0.37480677415999997</v>
      </c>
      <c r="BS65" s="295">
        <f t="shared" si="270"/>
        <v>0.38590542135599992</v>
      </c>
      <c r="BT65" s="295">
        <f t="shared" si="270"/>
        <v>0.38590542135599992</v>
      </c>
      <c r="BU65" s="295">
        <f t="shared" si="270"/>
        <v>0.3897644755695599</v>
      </c>
      <c r="BV65" s="295">
        <f t="shared" si="270"/>
        <v>0.39366212032525549</v>
      </c>
      <c r="BW65" s="307">
        <f t="shared" ref="BW65:BW70" si="301">BK65*1.05</f>
        <v>0.27965000000000001</v>
      </c>
      <c r="BX65" s="295">
        <f t="shared" si="272"/>
        <v>0.48308133802816866</v>
      </c>
      <c r="BY65" s="295">
        <f t="shared" si="272"/>
        <v>0.39690000000000003</v>
      </c>
      <c r="BZ65" s="295">
        <f t="shared" si="272"/>
        <v>0.38204711999999996</v>
      </c>
      <c r="CA65" s="295">
        <f t="shared" si="272"/>
        <v>0.38204711999999996</v>
      </c>
      <c r="CB65" s="295">
        <f t="shared" ref="CB65:CB70" si="302">BP65*1.05</f>
        <v>0.38586759120000003</v>
      </c>
      <c r="CC65" s="295">
        <f t="shared" si="272"/>
        <v>0.38965060679999997</v>
      </c>
      <c r="CD65" s="295">
        <f t="shared" si="272"/>
        <v>0.39354711286799998</v>
      </c>
      <c r="CE65" s="295">
        <f t="shared" si="272"/>
        <v>0.40520069242379991</v>
      </c>
      <c r="CF65" s="295">
        <f t="shared" si="272"/>
        <v>0.40520069242379991</v>
      </c>
      <c r="CG65" s="295">
        <f t="shared" si="272"/>
        <v>0.40925269934803793</v>
      </c>
      <c r="CH65" s="295">
        <f t="shared" si="272"/>
        <v>0.41334522634151827</v>
      </c>
      <c r="CI65" s="307">
        <f t="shared" ref="CI65:CI70" si="303">BW65*1</f>
        <v>0.27965000000000001</v>
      </c>
      <c r="CJ65" s="295">
        <f t="shared" ref="CJ65:CJ70" si="304">BX65*1</f>
        <v>0.48308133802816866</v>
      </c>
      <c r="CK65" s="295">
        <f t="shared" ref="CK65:CK70" si="305">BY65*1</f>
        <v>0.39690000000000003</v>
      </c>
      <c r="CL65" s="295">
        <f t="shared" ref="CL65:CL70" si="306">BZ65*1</f>
        <v>0.38204711999999996</v>
      </c>
      <c r="CM65" s="295">
        <f t="shared" ref="CM65:CM70" si="307">CA65*1</f>
        <v>0.38204711999999996</v>
      </c>
      <c r="CN65" s="295">
        <f t="shared" ref="CN65:CN70" si="308">CB65*1</f>
        <v>0.38586759120000003</v>
      </c>
      <c r="CO65" s="295">
        <f t="shared" ref="CO65:CO70" si="309">CC65*1</f>
        <v>0.38965060679999997</v>
      </c>
      <c r="CP65" s="295">
        <f t="shared" si="274"/>
        <v>0.39354711286799998</v>
      </c>
      <c r="CQ65" s="295">
        <f t="shared" si="275"/>
        <v>0.40520069242379991</v>
      </c>
      <c r="CR65" s="295">
        <f t="shared" si="276"/>
        <v>0.40520069242379991</v>
      </c>
      <c r="CS65" s="295">
        <f t="shared" ref="CS65:CS70" si="310">CG65*1.02</f>
        <v>0.41743775333499872</v>
      </c>
      <c r="CT65" s="294">
        <f t="shared" ref="CT65:CT70" si="311">CH65*1.02</f>
        <v>0.42161213086834864</v>
      </c>
    </row>
    <row r="66" spans="1:98" s="160" customFormat="1" x14ac:dyDescent="0.25">
      <c r="A66" s="19" t="s">
        <v>169</v>
      </c>
      <c r="B66" s="15" t="s">
        <v>6</v>
      </c>
      <c r="C66" s="165">
        <f t="shared" ref="C66:N66" si="312">IFERROR(C54/C36,"")</f>
        <v>0.25316455696202533</v>
      </c>
      <c r="D66" s="165">
        <f t="shared" si="312"/>
        <v>0.19626168224299065</v>
      </c>
      <c r="E66" s="165">
        <f t="shared" si="312"/>
        <v>0.30882352941176472</v>
      </c>
      <c r="F66" s="165">
        <f t="shared" si="312"/>
        <v>0.32286995515695066</v>
      </c>
      <c r="G66" s="165">
        <f t="shared" si="312"/>
        <v>0.26936026936026936</v>
      </c>
      <c r="H66" s="165">
        <f t="shared" si="312"/>
        <v>0.33023255813953489</v>
      </c>
      <c r="I66" s="165">
        <f t="shared" si="312"/>
        <v>0.31726907630522089</v>
      </c>
      <c r="J66" s="165">
        <f t="shared" si="312"/>
        <v>0.21491228070175439</v>
      </c>
      <c r="K66" s="165">
        <f t="shared" si="312"/>
        <v>0.2930232558139535</v>
      </c>
      <c r="L66" s="165">
        <f t="shared" si="312"/>
        <v>0.28378378378378377</v>
      </c>
      <c r="M66" s="165">
        <f t="shared" si="312"/>
        <v>0.26519337016574585</v>
      </c>
      <c r="N66" s="194">
        <f t="shared" si="312"/>
        <v>0.4098360655737705</v>
      </c>
      <c r="O66" s="1380">
        <v>0.13430127041742301</v>
      </c>
      <c r="P66" s="1380">
        <v>8.83280757097792E-2</v>
      </c>
      <c r="Q66" s="1380">
        <v>0.33566433566433601</v>
      </c>
      <c r="R66" s="1380">
        <v>0.445012787723785</v>
      </c>
      <c r="S66" s="1380">
        <v>0.224761904761905</v>
      </c>
      <c r="T66" s="1380">
        <v>0.32458233890214799</v>
      </c>
      <c r="U66" s="1380">
        <v>0.32258064516128998</v>
      </c>
      <c r="V66" s="1380">
        <v>0.25044722719141299</v>
      </c>
      <c r="W66" s="1380">
        <v>0.29645093945720302</v>
      </c>
      <c r="X66" s="1380">
        <v>0.35168738898756702</v>
      </c>
      <c r="Y66" s="1380">
        <v>0.33491311216429698</v>
      </c>
      <c r="Z66" s="1380">
        <v>0.31130690161527202</v>
      </c>
      <c r="AA66" s="2136">
        <v>0.14511873350923482</v>
      </c>
      <c r="AB66" s="2137">
        <v>0.161971830985915</v>
      </c>
      <c r="AC66" s="2138">
        <v>0.33450704225352101</v>
      </c>
      <c r="AD66" s="2139">
        <v>0.21142857142857099</v>
      </c>
      <c r="AE66" s="2140">
        <v>0.25041186161449802</v>
      </c>
      <c r="AF66" s="2141">
        <v>0.288524590163934</v>
      </c>
      <c r="AG66" s="2142">
        <v>0.17427385892116201</v>
      </c>
      <c r="AH66" s="295">
        <f t="shared" si="265"/>
        <v>0.17601659751037363</v>
      </c>
      <c r="AI66" s="295">
        <f t="shared" si="265"/>
        <v>0.17777676348547736</v>
      </c>
      <c r="AJ66" s="295">
        <f t="shared" si="265"/>
        <v>0.17955453112033212</v>
      </c>
      <c r="AK66" s="295">
        <f t="shared" si="265"/>
        <v>0.18135007643153545</v>
      </c>
      <c r="AL66" s="294">
        <f t="shared" si="265"/>
        <v>0.1831635771958508</v>
      </c>
      <c r="AM66" s="293">
        <f t="shared" si="278"/>
        <v>0.14802110817941952</v>
      </c>
      <c r="AN66" s="293">
        <f t="shared" si="279"/>
        <v>0.16521126760563332</v>
      </c>
      <c r="AO66" s="293">
        <v>0.25</v>
      </c>
      <c r="AP66" s="295">
        <f t="shared" si="280"/>
        <v>0.245</v>
      </c>
      <c r="AQ66" s="295">
        <f t="shared" ref="AQ66:AQ70" si="313">AP66*1</f>
        <v>0.245</v>
      </c>
      <c r="AR66" s="295">
        <f t="shared" ref="AR66:AX66" si="314">AQ66*1.01</f>
        <v>0.24745</v>
      </c>
      <c r="AS66" s="295">
        <f t="shared" ref="AS66:AS70" si="315">AR66*1</f>
        <v>0.24745</v>
      </c>
      <c r="AT66" s="295">
        <f t="shared" si="314"/>
        <v>0.24992449999999999</v>
      </c>
      <c r="AU66" s="295">
        <f t="shared" si="314"/>
        <v>0.25242374499999998</v>
      </c>
      <c r="AV66" s="295">
        <f t="shared" ref="AV66:AV70" si="316">AU66*1</f>
        <v>0.25242374499999998</v>
      </c>
      <c r="AW66" s="295">
        <f t="shared" si="314"/>
        <v>0.25494798245</v>
      </c>
      <c r="AX66" s="294">
        <f t="shared" si="314"/>
        <v>0.25749746227449999</v>
      </c>
      <c r="AY66" s="307">
        <f t="shared" si="282"/>
        <v>0.15542216358839051</v>
      </c>
      <c r="AZ66" s="295">
        <f t="shared" si="283"/>
        <v>0.17347183098591498</v>
      </c>
      <c r="BA66" s="295">
        <f t="shared" si="268"/>
        <v>0.27</v>
      </c>
      <c r="BB66" s="295">
        <f t="shared" si="284"/>
        <v>0.25480000000000003</v>
      </c>
      <c r="BC66" s="295">
        <f t="shared" si="285"/>
        <v>0.25480000000000003</v>
      </c>
      <c r="BD66" s="295">
        <f t="shared" si="286"/>
        <v>0.25734800000000002</v>
      </c>
      <c r="BE66" s="295">
        <f t="shared" si="287"/>
        <v>0.25734800000000002</v>
      </c>
      <c r="BF66" s="295">
        <f t="shared" si="288"/>
        <v>0.25992147999999998</v>
      </c>
      <c r="BG66" s="295">
        <f t="shared" si="289"/>
        <v>0.26252069480000001</v>
      </c>
      <c r="BH66" s="295">
        <f t="shared" si="290"/>
        <v>0.26252069480000001</v>
      </c>
      <c r="BI66" s="295">
        <f t="shared" si="291"/>
        <v>0.26514590174800001</v>
      </c>
      <c r="BJ66" s="295">
        <f t="shared" si="292"/>
        <v>0.26779736076548</v>
      </c>
      <c r="BK66" s="307">
        <f t="shared" si="293"/>
        <v>0.15542216358839051</v>
      </c>
      <c r="BL66" s="295">
        <f t="shared" si="294"/>
        <v>0.17347183098591498</v>
      </c>
      <c r="BM66" s="295">
        <f t="shared" si="295"/>
        <v>0.27</v>
      </c>
      <c r="BN66" s="295">
        <f t="shared" si="296"/>
        <v>0.25989600000000002</v>
      </c>
      <c r="BO66" s="295">
        <f t="shared" si="297"/>
        <v>0.25989600000000002</v>
      </c>
      <c r="BP66" s="295">
        <f t="shared" si="298"/>
        <v>0.26249496</v>
      </c>
      <c r="BQ66" s="295">
        <f t="shared" si="299"/>
        <v>0.26506844000000002</v>
      </c>
      <c r="BR66" s="295">
        <f t="shared" si="300"/>
        <v>0.26771912440000001</v>
      </c>
      <c r="BS66" s="295">
        <f t="shared" si="270"/>
        <v>0.27564672954000002</v>
      </c>
      <c r="BT66" s="295">
        <f t="shared" si="270"/>
        <v>0.27564672954000002</v>
      </c>
      <c r="BU66" s="295">
        <f t="shared" si="270"/>
        <v>0.27840319683540005</v>
      </c>
      <c r="BV66" s="295">
        <f t="shared" si="270"/>
        <v>0.28118722880375402</v>
      </c>
      <c r="BW66" s="307">
        <f t="shared" si="301"/>
        <v>0.16319327176781004</v>
      </c>
      <c r="BX66" s="295">
        <f t="shared" si="272"/>
        <v>0.18214542253521074</v>
      </c>
      <c r="BY66" s="295">
        <f t="shared" si="272"/>
        <v>0.28350000000000003</v>
      </c>
      <c r="BZ66" s="295">
        <f t="shared" si="272"/>
        <v>0.27289080000000004</v>
      </c>
      <c r="CA66" s="295">
        <f t="shared" si="272"/>
        <v>0.27289080000000004</v>
      </c>
      <c r="CB66" s="295">
        <f t="shared" si="302"/>
        <v>0.27561970800000002</v>
      </c>
      <c r="CC66" s="295">
        <f t="shared" si="272"/>
        <v>0.27832186200000003</v>
      </c>
      <c r="CD66" s="295">
        <f t="shared" si="272"/>
        <v>0.28110508062</v>
      </c>
      <c r="CE66" s="295">
        <f t="shared" si="272"/>
        <v>0.28942906601700003</v>
      </c>
      <c r="CF66" s="295">
        <f t="shared" si="272"/>
        <v>0.28942906601700003</v>
      </c>
      <c r="CG66" s="295">
        <f t="shared" si="272"/>
        <v>0.29232335667717008</v>
      </c>
      <c r="CH66" s="295">
        <f t="shared" si="272"/>
        <v>0.29524659024394173</v>
      </c>
      <c r="CI66" s="307">
        <f t="shared" si="303"/>
        <v>0.16319327176781004</v>
      </c>
      <c r="CJ66" s="295">
        <f t="shared" si="304"/>
        <v>0.18214542253521074</v>
      </c>
      <c r="CK66" s="295">
        <f t="shared" si="305"/>
        <v>0.28350000000000003</v>
      </c>
      <c r="CL66" s="295">
        <f t="shared" si="306"/>
        <v>0.27289080000000004</v>
      </c>
      <c r="CM66" s="295">
        <f t="shared" si="307"/>
        <v>0.27289080000000004</v>
      </c>
      <c r="CN66" s="295">
        <f t="shared" si="308"/>
        <v>0.27561970800000002</v>
      </c>
      <c r="CO66" s="295">
        <f t="shared" si="309"/>
        <v>0.27832186200000003</v>
      </c>
      <c r="CP66" s="295">
        <f t="shared" si="274"/>
        <v>0.28110508062</v>
      </c>
      <c r="CQ66" s="295">
        <f t="shared" si="275"/>
        <v>0.28942906601700003</v>
      </c>
      <c r="CR66" s="295">
        <f t="shared" si="276"/>
        <v>0.28942906601700003</v>
      </c>
      <c r="CS66" s="295">
        <f t="shared" si="310"/>
        <v>0.2981698238107135</v>
      </c>
      <c r="CT66" s="294">
        <f t="shared" si="311"/>
        <v>0.30115152204882056</v>
      </c>
    </row>
    <row r="67" spans="1:98" s="160" customFormat="1" x14ac:dyDescent="0.25">
      <c r="A67" s="19" t="s">
        <v>170</v>
      </c>
      <c r="B67" s="15" t="s">
        <v>7</v>
      </c>
      <c r="C67" s="165">
        <f t="shared" ref="C67:N67" si="317">IFERROR(C55/C37,"")</f>
        <v>0.20270270270270271</v>
      </c>
      <c r="D67" s="165">
        <f t="shared" si="317"/>
        <v>0.14418604651162792</v>
      </c>
      <c r="E67" s="165">
        <f t="shared" si="317"/>
        <v>0.20956719817767655</v>
      </c>
      <c r="F67" s="165">
        <f t="shared" si="317"/>
        <v>0.19259259259259259</v>
      </c>
      <c r="G67" s="165">
        <f t="shared" si="317"/>
        <v>0.28125</v>
      </c>
      <c r="H67" s="165">
        <f t="shared" si="317"/>
        <v>0.31724137931034485</v>
      </c>
      <c r="I67" s="165">
        <f t="shared" si="317"/>
        <v>0.28604651162790695</v>
      </c>
      <c r="J67" s="165">
        <f t="shared" si="317"/>
        <v>0.17209302325581396</v>
      </c>
      <c r="K67" s="165">
        <f t="shared" si="317"/>
        <v>0.26570048309178745</v>
      </c>
      <c r="L67" s="165">
        <f t="shared" si="317"/>
        <v>0.19143576826196473</v>
      </c>
      <c r="M67" s="165">
        <f t="shared" si="317"/>
        <v>0.26884422110552764</v>
      </c>
      <c r="N67" s="194">
        <f t="shared" si="317"/>
        <v>0.3457142857142857</v>
      </c>
      <c r="O67" s="1380">
        <v>0.12285012285012301</v>
      </c>
      <c r="P67" s="1380">
        <v>0.11267605633802801</v>
      </c>
      <c r="Q67" s="1380">
        <v>0.13138686131386901</v>
      </c>
      <c r="R67" s="1380">
        <v>0.115740740740741</v>
      </c>
      <c r="S67" s="1380">
        <v>0.30534351145038202</v>
      </c>
      <c r="T67" s="1380">
        <v>0.22602739726027399</v>
      </c>
      <c r="U67" s="1380">
        <v>0.16367713004484299</v>
      </c>
      <c r="V67" s="1380">
        <v>0.16907675194660701</v>
      </c>
      <c r="W67" s="1380">
        <v>0.140625</v>
      </c>
      <c r="X67" s="1380">
        <v>0.12968591691995901</v>
      </c>
      <c r="Y67" s="1380">
        <v>0.214</v>
      </c>
      <c r="Z67" s="1380">
        <v>0.29097283085013098</v>
      </c>
      <c r="AA67" s="2143">
        <v>0.1276595744680851</v>
      </c>
      <c r="AB67" s="2144">
        <v>0.17613636363636401</v>
      </c>
      <c r="AC67" s="2145">
        <v>0.132723112128146</v>
      </c>
      <c r="AD67" s="2146">
        <v>0.124419684308264</v>
      </c>
      <c r="AE67" s="2147">
        <v>0.136593591905565</v>
      </c>
      <c r="AF67" s="2148">
        <v>0.13771016813450801</v>
      </c>
      <c r="AG67" s="2149">
        <v>0.13811188811188799</v>
      </c>
      <c r="AH67" s="295">
        <f t="shared" si="265"/>
        <v>0.13949300699300687</v>
      </c>
      <c r="AI67" s="295">
        <f t="shared" si="265"/>
        <v>0.14088793706293695</v>
      </c>
      <c r="AJ67" s="295">
        <f t="shared" si="265"/>
        <v>0.14229681643356631</v>
      </c>
      <c r="AK67" s="295">
        <f t="shared" si="265"/>
        <v>0.14371978459790197</v>
      </c>
      <c r="AL67" s="294">
        <f t="shared" si="265"/>
        <v>0.14515698244388098</v>
      </c>
      <c r="AM67" s="293">
        <f t="shared" si="278"/>
        <v>0.1302127659574468</v>
      </c>
      <c r="AN67" s="293">
        <f t="shared" si="279"/>
        <v>0.1796590909090913</v>
      </c>
      <c r="AO67" s="293">
        <v>0.22</v>
      </c>
      <c r="AP67" s="295">
        <f t="shared" si="280"/>
        <v>0.21559999999999999</v>
      </c>
      <c r="AQ67" s="295">
        <f t="shared" si="313"/>
        <v>0.21559999999999999</v>
      </c>
      <c r="AR67" s="295">
        <f t="shared" ref="AR67:AX67" si="318">AQ67*1.01</f>
        <v>0.21775599999999998</v>
      </c>
      <c r="AS67" s="295">
        <f t="shared" si="315"/>
        <v>0.21775599999999998</v>
      </c>
      <c r="AT67" s="295">
        <f t="shared" si="318"/>
        <v>0.21993355999999997</v>
      </c>
      <c r="AU67" s="295">
        <f t="shared" si="318"/>
        <v>0.22213289559999996</v>
      </c>
      <c r="AV67" s="295">
        <f t="shared" si="316"/>
        <v>0.22213289559999996</v>
      </c>
      <c r="AW67" s="295">
        <f t="shared" si="318"/>
        <v>0.22435422455599996</v>
      </c>
      <c r="AX67" s="294">
        <f t="shared" si="318"/>
        <v>0.22659776680155996</v>
      </c>
      <c r="AY67" s="307">
        <f t="shared" si="282"/>
        <v>0.13672340425531915</v>
      </c>
      <c r="AZ67" s="295">
        <f t="shared" si="283"/>
        <v>0.18864204545454588</v>
      </c>
      <c r="BA67" s="295">
        <f t="shared" si="268"/>
        <v>0.23760000000000001</v>
      </c>
      <c r="BB67" s="295">
        <f t="shared" si="284"/>
        <v>0.22422400000000001</v>
      </c>
      <c r="BC67" s="295">
        <f t="shared" si="285"/>
        <v>0.22422400000000001</v>
      </c>
      <c r="BD67" s="295">
        <f t="shared" si="286"/>
        <v>0.22646623999999999</v>
      </c>
      <c r="BE67" s="295">
        <f t="shared" si="287"/>
        <v>0.22646623999999999</v>
      </c>
      <c r="BF67" s="295">
        <f t="shared" si="288"/>
        <v>0.22873090239999999</v>
      </c>
      <c r="BG67" s="295">
        <f t="shared" si="289"/>
        <v>0.23101821142399998</v>
      </c>
      <c r="BH67" s="295">
        <f t="shared" si="290"/>
        <v>0.23101821142399998</v>
      </c>
      <c r="BI67" s="295">
        <f t="shared" si="291"/>
        <v>0.23332839353823998</v>
      </c>
      <c r="BJ67" s="295">
        <f t="shared" si="292"/>
        <v>0.23566167747362238</v>
      </c>
      <c r="BK67" s="307">
        <f t="shared" si="293"/>
        <v>0.13672340425531915</v>
      </c>
      <c r="BL67" s="295">
        <f t="shared" si="294"/>
        <v>0.18864204545454588</v>
      </c>
      <c r="BM67" s="295">
        <f t="shared" si="295"/>
        <v>0.23760000000000001</v>
      </c>
      <c r="BN67" s="295">
        <f t="shared" si="296"/>
        <v>0.22870848000000002</v>
      </c>
      <c r="BO67" s="295">
        <f t="shared" si="297"/>
        <v>0.22870848000000002</v>
      </c>
      <c r="BP67" s="295">
        <f t="shared" si="298"/>
        <v>0.2309955648</v>
      </c>
      <c r="BQ67" s="295">
        <f t="shared" si="299"/>
        <v>0.2332602272</v>
      </c>
      <c r="BR67" s="295">
        <f t="shared" si="300"/>
        <v>0.235592829472</v>
      </c>
      <c r="BS67" s="295">
        <f t="shared" si="270"/>
        <v>0.24256912199519998</v>
      </c>
      <c r="BT67" s="295">
        <f t="shared" si="270"/>
        <v>0.24256912199519998</v>
      </c>
      <c r="BU67" s="295">
        <f t="shared" si="270"/>
        <v>0.24499481321515199</v>
      </c>
      <c r="BV67" s="295">
        <f t="shared" si="270"/>
        <v>0.2474447613473035</v>
      </c>
      <c r="BW67" s="307">
        <f t="shared" si="301"/>
        <v>0.14355957446808512</v>
      </c>
      <c r="BX67" s="295">
        <f t="shared" si="272"/>
        <v>0.19807414772727319</v>
      </c>
      <c r="BY67" s="295">
        <f t="shared" si="272"/>
        <v>0.24948000000000001</v>
      </c>
      <c r="BZ67" s="295">
        <f t="shared" si="272"/>
        <v>0.24014390400000002</v>
      </c>
      <c r="CA67" s="295">
        <f t="shared" si="272"/>
        <v>0.24014390400000002</v>
      </c>
      <c r="CB67" s="295">
        <f t="shared" si="302"/>
        <v>0.24254534304</v>
      </c>
      <c r="CC67" s="295">
        <f t="shared" si="272"/>
        <v>0.24492323856000001</v>
      </c>
      <c r="CD67" s="295">
        <f t="shared" si="272"/>
        <v>0.2473724709456</v>
      </c>
      <c r="CE67" s="295">
        <f t="shared" si="272"/>
        <v>0.25469757809495996</v>
      </c>
      <c r="CF67" s="295">
        <f t="shared" si="272"/>
        <v>0.25469757809495996</v>
      </c>
      <c r="CG67" s="295">
        <f t="shared" si="272"/>
        <v>0.25724455387590961</v>
      </c>
      <c r="CH67" s="295">
        <f t="shared" si="272"/>
        <v>0.25981699941466868</v>
      </c>
      <c r="CI67" s="307">
        <f t="shared" si="303"/>
        <v>0.14355957446808512</v>
      </c>
      <c r="CJ67" s="295">
        <f t="shared" si="304"/>
        <v>0.19807414772727319</v>
      </c>
      <c r="CK67" s="295">
        <f t="shared" si="305"/>
        <v>0.24948000000000001</v>
      </c>
      <c r="CL67" s="295">
        <f t="shared" si="306"/>
        <v>0.24014390400000002</v>
      </c>
      <c r="CM67" s="295">
        <f t="shared" si="307"/>
        <v>0.24014390400000002</v>
      </c>
      <c r="CN67" s="295">
        <f t="shared" si="308"/>
        <v>0.24254534304</v>
      </c>
      <c r="CO67" s="295">
        <f t="shared" si="309"/>
        <v>0.24492323856000001</v>
      </c>
      <c r="CP67" s="295">
        <f t="shared" si="274"/>
        <v>0.2473724709456</v>
      </c>
      <c r="CQ67" s="295">
        <f t="shared" si="275"/>
        <v>0.25469757809495996</v>
      </c>
      <c r="CR67" s="295">
        <f t="shared" si="276"/>
        <v>0.25469757809495996</v>
      </c>
      <c r="CS67" s="295">
        <f t="shared" si="310"/>
        <v>0.26238944495342781</v>
      </c>
      <c r="CT67" s="294">
        <f t="shared" si="311"/>
        <v>0.26501333940296207</v>
      </c>
    </row>
    <row r="68" spans="1:98" s="160" customFormat="1" x14ac:dyDescent="0.25">
      <c r="A68" s="19" t="s">
        <v>171</v>
      </c>
      <c r="B68" s="15" t="s">
        <v>8</v>
      </c>
      <c r="C68" s="165">
        <f t="shared" ref="C68:N68" si="319">IFERROR(C56/C38,"")</f>
        <v>0.17708333333333334</v>
      </c>
      <c r="D68" s="165">
        <f t="shared" si="319"/>
        <v>0.12110726643598616</v>
      </c>
      <c r="E68" s="165">
        <f t="shared" si="319"/>
        <v>0.1853035143769968</v>
      </c>
      <c r="F68" s="165">
        <f t="shared" si="319"/>
        <v>0.22408963585434175</v>
      </c>
      <c r="G68" s="165">
        <f t="shared" si="319"/>
        <v>0.27873563218390807</v>
      </c>
      <c r="H68" s="165">
        <f t="shared" si="319"/>
        <v>0.2834008097165992</v>
      </c>
      <c r="I68" s="165">
        <f t="shared" si="319"/>
        <v>0.2874493927125506</v>
      </c>
      <c r="J68" s="165">
        <f t="shared" si="319"/>
        <v>0.23646723646723647</v>
      </c>
      <c r="K68" s="165">
        <f t="shared" si="319"/>
        <v>0.35128205128205126</v>
      </c>
      <c r="L68" s="165">
        <f t="shared" si="319"/>
        <v>0.23627684964200477</v>
      </c>
      <c r="M68" s="165">
        <f t="shared" si="319"/>
        <v>0.26224783861671469</v>
      </c>
      <c r="N68" s="194">
        <f t="shared" si="319"/>
        <v>0.36656891495601174</v>
      </c>
      <c r="O68" s="1380">
        <v>0.101123595505618</v>
      </c>
      <c r="P68" s="1380">
        <v>9.2348284960422203E-2</v>
      </c>
      <c r="Q68" s="1380">
        <v>0.193995381062356</v>
      </c>
      <c r="R68" s="1380">
        <v>0.15686274509803899</v>
      </c>
      <c r="S68" s="1380">
        <v>0.109010011123471</v>
      </c>
      <c r="T68" s="1380">
        <v>0.15455950540958299</v>
      </c>
      <c r="U68" s="1380">
        <v>0.206081081081081</v>
      </c>
      <c r="V68" s="1380">
        <v>0.19631901840490801</v>
      </c>
      <c r="W68" s="1380">
        <v>0.18144329896907199</v>
      </c>
      <c r="X68" s="1380">
        <v>0.12037037037037</v>
      </c>
      <c r="Y68" s="1380">
        <v>8.2051282051282107E-2</v>
      </c>
      <c r="Z68" s="1380">
        <v>0.15978928884986801</v>
      </c>
      <c r="AA68" s="2150">
        <v>7.2824156305506219E-2</v>
      </c>
      <c r="AB68" s="2151">
        <v>0.17279046673286999</v>
      </c>
      <c r="AC68" s="2152">
        <v>0.32</v>
      </c>
      <c r="AD68" s="2153">
        <v>0.115207373271889</v>
      </c>
      <c r="AE68" s="2154">
        <v>0.114705882352941</v>
      </c>
      <c r="AF68" s="2155">
        <v>0.12671232876712299</v>
      </c>
      <c r="AG68" s="2156">
        <v>0.16304347826087001</v>
      </c>
      <c r="AH68" s="295">
        <f t="shared" si="265"/>
        <v>0.16467391304347873</v>
      </c>
      <c r="AI68" s="295">
        <f t="shared" si="265"/>
        <v>0.16632065217391351</v>
      </c>
      <c r="AJ68" s="295">
        <f t="shared" si="265"/>
        <v>0.16798385869565263</v>
      </c>
      <c r="AK68" s="295">
        <f t="shared" si="265"/>
        <v>0.16966369728260916</v>
      </c>
      <c r="AL68" s="294">
        <f t="shared" si="265"/>
        <v>0.17136033425543526</v>
      </c>
      <c r="AM68" s="293">
        <f t="shared" si="278"/>
        <v>7.4280639431616349E-2</v>
      </c>
      <c r="AN68" s="293">
        <f t="shared" si="279"/>
        <v>0.17624627606752738</v>
      </c>
      <c r="AO68" s="293">
        <v>0.18</v>
      </c>
      <c r="AP68" s="295">
        <f t="shared" si="280"/>
        <v>0.1764</v>
      </c>
      <c r="AQ68" s="295">
        <f t="shared" si="313"/>
        <v>0.1764</v>
      </c>
      <c r="AR68" s="295">
        <f t="shared" ref="AR68:AX68" si="320">AQ68*1.01</f>
        <v>0.17816399999999999</v>
      </c>
      <c r="AS68" s="295">
        <f t="shared" si="315"/>
        <v>0.17816399999999999</v>
      </c>
      <c r="AT68" s="295">
        <f t="shared" si="320"/>
        <v>0.17994563999999999</v>
      </c>
      <c r="AU68" s="295">
        <f t="shared" si="320"/>
        <v>0.1817450964</v>
      </c>
      <c r="AV68" s="295">
        <f t="shared" si="316"/>
        <v>0.1817450964</v>
      </c>
      <c r="AW68" s="295">
        <f t="shared" si="320"/>
        <v>0.18356254736399999</v>
      </c>
      <c r="AX68" s="294">
        <f t="shared" si="320"/>
        <v>0.18539817283763999</v>
      </c>
      <c r="AY68" s="307">
        <f t="shared" si="282"/>
        <v>7.7994671403197172E-2</v>
      </c>
      <c r="AZ68" s="295">
        <f t="shared" si="283"/>
        <v>0.18505858987090376</v>
      </c>
      <c r="BA68" s="295">
        <f t="shared" si="268"/>
        <v>0.19440000000000002</v>
      </c>
      <c r="BB68" s="295">
        <f t="shared" si="284"/>
        <v>0.18345600000000001</v>
      </c>
      <c r="BC68" s="295">
        <f t="shared" si="285"/>
        <v>0.18345600000000001</v>
      </c>
      <c r="BD68" s="295">
        <f t="shared" si="286"/>
        <v>0.18529055999999999</v>
      </c>
      <c r="BE68" s="295">
        <f t="shared" si="287"/>
        <v>0.18529055999999999</v>
      </c>
      <c r="BF68" s="295">
        <f t="shared" si="288"/>
        <v>0.1871434656</v>
      </c>
      <c r="BG68" s="295">
        <f t="shared" si="289"/>
        <v>0.18901490025600001</v>
      </c>
      <c r="BH68" s="295">
        <f t="shared" si="290"/>
        <v>0.18901490025600001</v>
      </c>
      <c r="BI68" s="295">
        <f t="shared" si="291"/>
        <v>0.19090504925856</v>
      </c>
      <c r="BJ68" s="295">
        <f t="shared" si="292"/>
        <v>0.19281409975114558</v>
      </c>
      <c r="BK68" s="307">
        <f t="shared" si="293"/>
        <v>7.7994671403197172E-2</v>
      </c>
      <c r="BL68" s="295">
        <f t="shared" si="294"/>
        <v>0.18505858987090376</v>
      </c>
      <c r="BM68" s="295">
        <f t="shared" si="295"/>
        <v>0.19440000000000002</v>
      </c>
      <c r="BN68" s="295">
        <f t="shared" si="296"/>
        <v>0.18712512000000001</v>
      </c>
      <c r="BO68" s="295">
        <f t="shared" si="297"/>
        <v>0.18712512000000001</v>
      </c>
      <c r="BP68" s="295">
        <f t="shared" si="298"/>
        <v>0.18899637119999999</v>
      </c>
      <c r="BQ68" s="295">
        <f t="shared" si="299"/>
        <v>0.1908492768</v>
      </c>
      <c r="BR68" s="295">
        <f t="shared" si="300"/>
        <v>0.192757769568</v>
      </c>
      <c r="BS68" s="295">
        <f t="shared" si="270"/>
        <v>0.19846564526880003</v>
      </c>
      <c r="BT68" s="295">
        <f t="shared" si="270"/>
        <v>0.19846564526880003</v>
      </c>
      <c r="BU68" s="295">
        <f t="shared" si="270"/>
        <v>0.20045030172148801</v>
      </c>
      <c r="BV68" s="295">
        <f t="shared" si="270"/>
        <v>0.20245480473870286</v>
      </c>
      <c r="BW68" s="307">
        <f t="shared" si="301"/>
        <v>8.1894404973357038E-2</v>
      </c>
      <c r="BX68" s="295">
        <f t="shared" si="272"/>
        <v>0.19431151936444896</v>
      </c>
      <c r="BY68" s="295">
        <f t="shared" si="272"/>
        <v>0.20412000000000002</v>
      </c>
      <c r="BZ68" s="295">
        <f t="shared" si="272"/>
        <v>0.19648137600000001</v>
      </c>
      <c r="CA68" s="295">
        <f t="shared" si="272"/>
        <v>0.19648137600000001</v>
      </c>
      <c r="CB68" s="295">
        <f t="shared" si="302"/>
        <v>0.19844618976</v>
      </c>
      <c r="CC68" s="295">
        <f t="shared" si="272"/>
        <v>0.20039174064000001</v>
      </c>
      <c r="CD68" s="295">
        <f t="shared" si="272"/>
        <v>0.2023956580464</v>
      </c>
      <c r="CE68" s="295">
        <f t="shared" si="272"/>
        <v>0.20838892753224003</v>
      </c>
      <c r="CF68" s="295">
        <f t="shared" si="272"/>
        <v>0.20838892753224003</v>
      </c>
      <c r="CG68" s="295">
        <f t="shared" si="272"/>
        <v>0.21047281680756241</v>
      </c>
      <c r="CH68" s="295">
        <f t="shared" si="272"/>
        <v>0.21257754497563802</v>
      </c>
      <c r="CI68" s="307">
        <f t="shared" si="303"/>
        <v>8.1894404973357038E-2</v>
      </c>
      <c r="CJ68" s="295">
        <f t="shared" si="304"/>
        <v>0.19431151936444896</v>
      </c>
      <c r="CK68" s="295">
        <f t="shared" si="305"/>
        <v>0.20412000000000002</v>
      </c>
      <c r="CL68" s="295">
        <f t="shared" si="306"/>
        <v>0.19648137600000001</v>
      </c>
      <c r="CM68" s="295">
        <f t="shared" si="307"/>
        <v>0.19648137600000001</v>
      </c>
      <c r="CN68" s="295">
        <f t="shared" si="308"/>
        <v>0.19844618976</v>
      </c>
      <c r="CO68" s="295">
        <f t="shared" si="309"/>
        <v>0.20039174064000001</v>
      </c>
      <c r="CP68" s="295">
        <f t="shared" si="274"/>
        <v>0.2023956580464</v>
      </c>
      <c r="CQ68" s="295">
        <f t="shared" si="275"/>
        <v>0.20838892753224003</v>
      </c>
      <c r="CR68" s="295">
        <f t="shared" si="276"/>
        <v>0.20838892753224003</v>
      </c>
      <c r="CS68" s="295">
        <f t="shared" si="310"/>
        <v>0.21468227314371366</v>
      </c>
      <c r="CT68" s="294">
        <f t="shared" si="311"/>
        <v>0.21682909587515078</v>
      </c>
    </row>
    <row r="69" spans="1:98" s="160" customFormat="1" x14ac:dyDescent="0.25">
      <c r="A69" s="19" t="s">
        <v>172</v>
      </c>
      <c r="B69" s="15" t="s">
        <v>1</v>
      </c>
      <c r="C69" s="165">
        <f t="shared" ref="C69:N69" si="321">IFERROR(C57/C39,"")</f>
        <v>0.15656565656565657</v>
      </c>
      <c r="D69" s="165">
        <f t="shared" si="321"/>
        <v>0.12648221343873517</v>
      </c>
      <c r="E69" s="165">
        <f t="shared" si="321"/>
        <v>9.3645484949832769E-2</v>
      </c>
      <c r="F69" s="165">
        <f t="shared" si="321"/>
        <v>0.17595307917888564</v>
      </c>
      <c r="G69" s="165">
        <f t="shared" si="321"/>
        <v>0.234375</v>
      </c>
      <c r="H69" s="165">
        <f t="shared" si="321"/>
        <v>0.30847457627118646</v>
      </c>
      <c r="I69" s="165">
        <f t="shared" si="321"/>
        <v>0.28104575163398693</v>
      </c>
      <c r="J69" s="165">
        <f t="shared" si="321"/>
        <v>0.2435064935064935</v>
      </c>
      <c r="K69" s="165">
        <f t="shared" si="321"/>
        <v>0.37546468401486988</v>
      </c>
      <c r="L69" s="165">
        <f t="shared" si="321"/>
        <v>0.27138643067846607</v>
      </c>
      <c r="M69" s="165">
        <f t="shared" si="321"/>
        <v>0.31873479318734793</v>
      </c>
      <c r="N69" s="194">
        <f t="shared" si="321"/>
        <v>0.34382566585956414</v>
      </c>
      <c r="O69" s="1380">
        <v>0.106508875739645</v>
      </c>
      <c r="P69" s="1380">
        <v>9.6491228070175405E-2</v>
      </c>
      <c r="Q69" s="1380">
        <v>0.16463414634146301</v>
      </c>
      <c r="R69" s="1380">
        <v>0.15083251714005899</v>
      </c>
      <c r="S69" s="1380">
        <v>0.140386571719227</v>
      </c>
      <c r="T69" s="1380">
        <v>0.19282051282051299</v>
      </c>
      <c r="U69" s="1380">
        <v>0.15866797257590601</v>
      </c>
      <c r="V69" s="1380">
        <v>0.15055951169888099</v>
      </c>
      <c r="W69" s="1380">
        <v>0.13738738738738701</v>
      </c>
      <c r="X69" s="1380">
        <v>0.14238773274917901</v>
      </c>
      <c r="Y69" s="1380">
        <v>0.15281757402101201</v>
      </c>
      <c r="Z69" s="1380">
        <v>0.20664206642066399</v>
      </c>
      <c r="AA69" s="2157">
        <v>4.5977011494252873E-2</v>
      </c>
      <c r="AB69" s="2158">
        <v>7.2649572649572697E-2</v>
      </c>
      <c r="AC69" s="2159">
        <v>0.172684458398744</v>
      </c>
      <c r="AD69" s="2160">
        <v>0.16274864376130199</v>
      </c>
      <c r="AE69" s="2161">
        <v>0.20229007633587801</v>
      </c>
      <c r="AF69" s="2162">
        <v>0.17741935483870999</v>
      </c>
      <c r="AG69" s="2163">
        <v>0.120556414219474</v>
      </c>
      <c r="AH69" s="295">
        <f t="shared" si="265"/>
        <v>0.12176197836166873</v>
      </c>
      <c r="AI69" s="295">
        <f t="shared" si="265"/>
        <v>0.12297959814528542</v>
      </c>
      <c r="AJ69" s="295">
        <f t="shared" si="265"/>
        <v>0.12420939412673827</v>
      </c>
      <c r="AK69" s="295">
        <f t="shared" si="265"/>
        <v>0.12545148806800566</v>
      </c>
      <c r="AL69" s="294">
        <f t="shared" si="265"/>
        <v>0.12670600294868573</v>
      </c>
      <c r="AM69" s="293">
        <f t="shared" si="278"/>
        <v>4.6896551724137932E-2</v>
      </c>
      <c r="AN69" s="293">
        <f t="shared" si="279"/>
        <v>7.4102564102564147E-2</v>
      </c>
      <c r="AO69" s="293">
        <v>0.18</v>
      </c>
      <c r="AP69" s="295">
        <f t="shared" si="280"/>
        <v>0.1764</v>
      </c>
      <c r="AQ69" s="295">
        <f t="shared" si="313"/>
        <v>0.1764</v>
      </c>
      <c r="AR69" s="295">
        <f t="shared" ref="AR69:AX69" si="322">AQ69*1.01</f>
        <v>0.17816399999999999</v>
      </c>
      <c r="AS69" s="295">
        <f t="shared" si="315"/>
        <v>0.17816399999999999</v>
      </c>
      <c r="AT69" s="295">
        <f t="shared" si="322"/>
        <v>0.17994563999999999</v>
      </c>
      <c r="AU69" s="295">
        <f t="shared" si="322"/>
        <v>0.1817450964</v>
      </c>
      <c r="AV69" s="295">
        <f t="shared" si="316"/>
        <v>0.1817450964</v>
      </c>
      <c r="AW69" s="295">
        <f t="shared" si="322"/>
        <v>0.18356254736399999</v>
      </c>
      <c r="AX69" s="294">
        <f t="shared" si="322"/>
        <v>0.18539817283763999</v>
      </c>
      <c r="AY69" s="307">
        <f t="shared" si="282"/>
        <v>4.9241379310344828E-2</v>
      </c>
      <c r="AZ69" s="295">
        <f t="shared" si="283"/>
        <v>7.7807692307692355E-2</v>
      </c>
      <c r="BA69" s="295">
        <f t="shared" si="268"/>
        <v>0.19440000000000002</v>
      </c>
      <c r="BB69" s="295">
        <f t="shared" si="284"/>
        <v>0.18345600000000001</v>
      </c>
      <c r="BC69" s="295">
        <f t="shared" si="285"/>
        <v>0.18345600000000001</v>
      </c>
      <c r="BD69" s="295">
        <f t="shared" si="286"/>
        <v>0.18529055999999999</v>
      </c>
      <c r="BE69" s="295">
        <f t="shared" si="287"/>
        <v>0.18529055999999999</v>
      </c>
      <c r="BF69" s="295">
        <f t="shared" si="288"/>
        <v>0.1871434656</v>
      </c>
      <c r="BG69" s="295">
        <f t="shared" si="289"/>
        <v>0.18901490025600001</v>
      </c>
      <c r="BH69" s="295">
        <f t="shared" si="290"/>
        <v>0.18901490025600001</v>
      </c>
      <c r="BI69" s="295">
        <f t="shared" si="291"/>
        <v>0.19090504925856</v>
      </c>
      <c r="BJ69" s="295">
        <f t="shared" si="292"/>
        <v>0.19281409975114558</v>
      </c>
      <c r="BK69" s="307">
        <f t="shared" si="293"/>
        <v>4.9241379310344828E-2</v>
      </c>
      <c r="BL69" s="295">
        <f t="shared" si="294"/>
        <v>7.7807692307692355E-2</v>
      </c>
      <c r="BM69" s="295">
        <f t="shared" si="295"/>
        <v>0.19440000000000002</v>
      </c>
      <c r="BN69" s="295">
        <f t="shared" si="296"/>
        <v>0.18712512000000001</v>
      </c>
      <c r="BO69" s="295">
        <f t="shared" si="297"/>
        <v>0.18712512000000001</v>
      </c>
      <c r="BP69" s="295">
        <f t="shared" si="298"/>
        <v>0.18899637119999999</v>
      </c>
      <c r="BQ69" s="295">
        <f t="shared" si="299"/>
        <v>0.1908492768</v>
      </c>
      <c r="BR69" s="295">
        <f t="shared" si="300"/>
        <v>0.192757769568</v>
      </c>
      <c r="BS69" s="295">
        <f t="shared" si="270"/>
        <v>0.19846564526880003</v>
      </c>
      <c r="BT69" s="295">
        <f t="shared" si="270"/>
        <v>0.19846564526880003</v>
      </c>
      <c r="BU69" s="295">
        <f t="shared" si="270"/>
        <v>0.20045030172148801</v>
      </c>
      <c r="BV69" s="295">
        <f t="shared" si="270"/>
        <v>0.20245480473870286</v>
      </c>
      <c r="BW69" s="307">
        <f t="shared" si="301"/>
        <v>5.1703448275862068E-2</v>
      </c>
      <c r="BX69" s="295">
        <f t="shared" si="272"/>
        <v>8.169807692307697E-2</v>
      </c>
      <c r="BY69" s="295">
        <f t="shared" si="272"/>
        <v>0.20412000000000002</v>
      </c>
      <c r="BZ69" s="295">
        <f t="shared" si="272"/>
        <v>0.19648137600000001</v>
      </c>
      <c r="CA69" s="295">
        <f t="shared" si="272"/>
        <v>0.19648137600000001</v>
      </c>
      <c r="CB69" s="295">
        <f t="shared" si="302"/>
        <v>0.19844618976</v>
      </c>
      <c r="CC69" s="295">
        <f t="shared" si="272"/>
        <v>0.20039174064000001</v>
      </c>
      <c r="CD69" s="295">
        <f t="shared" si="272"/>
        <v>0.2023956580464</v>
      </c>
      <c r="CE69" s="295">
        <f t="shared" si="272"/>
        <v>0.20838892753224003</v>
      </c>
      <c r="CF69" s="295">
        <f t="shared" si="272"/>
        <v>0.20838892753224003</v>
      </c>
      <c r="CG69" s="295">
        <f t="shared" si="272"/>
        <v>0.21047281680756241</v>
      </c>
      <c r="CH69" s="295">
        <f t="shared" si="272"/>
        <v>0.21257754497563802</v>
      </c>
      <c r="CI69" s="307">
        <f t="shared" si="303"/>
        <v>5.1703448275862068E-2</v>
      </c>
      <c r="CJ69" s="295">
        <f t="shared" si="304"/>
        <v>8.169807692307697E-2</v>
      </c>
      <c r="CK69" s="295">
        <f t="shared" si="305"/>
        <v>0.20412000000000002</v>
      </c>
      <c r="CL69" s="295">
        <f t="shared" si="306"/>
        <v>0.19648137600000001</v>
      </c>
      <c r="CM69" s="295">
        <f t="shared" si="307"/>
        <v>0.19648137600000001</v>
      </c>
      <c r="CN69" s="295">
        <f t="shared" si="308"/>
        <v>0.19844618976</v>
      </c>
      <c r="CO69" s="295">
        <f t="shared" si="309"/>
        <v>0.20039174064000001</v>
      </c>
      <c r="CP69" s="295">
        <f t="shared" si="274"/>
        <v>0.2023956580464</v>
      </c>
      <c r="CQ69" s="295">
        <f t="shared" si="275"/>
        <v>0.20838892753224003</v>
      </c>
      <c r="CR69" s="295">
        <f t="shared" si="276"/>
        <v>0.20838892753224003</v>
      </c>
      <c r="CS69" s="295">
        <f t="shared" si="310"/>
        <v>0.21468227314371366</v>
      </c>
      <c r="CT69" s="294">
        <f t="shared" si="311"/>
        <v>0.21682909587515078</v>
      </c>
    </row>
    <row r="70" spans="1:98" s="160" customFormat="1" x14ac:dyDescent="0.25">
      <c r="A70" s="19" t="s">
        <v>173</v>
      </c>
      <c r="B70" s="15" t="s">
        <v>2</v>
      </c>
      <c r="C70" s="165">
        <f t="shared" ref="C70:N70" si="323">IFERROR(C58/C40,"")</f>
        <v>0.2441860465116279</v>
      </c>
      <c r="D70" s="165">
        <f t="shared" si="323"/>
        <v>0.12222222222222222</v>
      </c>
      <c r="E70" s="165">
        <f t="shared" si="323"/>
        <v>0.18181818181818182</v>
      </c>
      <c r="F70" s="165">
        <f t="shared" si="323"/>
        <v>0.20454545454545456</v>
      </c>
      <c r="G70" s="165">
        <f t="shared" si="323"/>
        <v>0.27956989247311825</v>
      </c>
      <c r="H70" s="165">
        <f t="shared" si="323"/>
        <v>0.23478260869565218</v>
      </c>
      <c r="I70" s="165">
        <f t="shared" si="323"/>
        <v>0.1875</v>
      </c>
      <c r="J70" s="165">
        <f t="shared" si="323"/>
        <v>0.20547945205479451</v>
      </c>
      <c r="K70" s="165">
        <f t="shared" si="323"/>
        <v>0.37195121951219512</v>
      </c>
      <c r="L70" s="165">
        <f t="shared" si="323"/>
        <v>0.27868852459016391</v>
      </c>
      <c r="M70" s="165">
        <f t="shared" si="323"/>
        <v>0.36597938144329895</v>
      </c>
      <c r="N70" s="194">
        <f t="shared" si="323"/>
        <v>0.41474654377880182</v>
      </c>
      <c r="O70" s="1380">
        <v>0.11020408163265299</v>
      </c>
      <c r="P70" s="1380">
        <v>9.5238095238095205E-2</v>
      </c>
      <c r="Q70" s="1380">
        <v>0.17981072555204999</v>
      </c>
      <c r="R70" s="1380">
        <v>0.157434402332362</v>
      </c>
      <c r="S70" s="1380">
        <v>0.14143920595533499</v>
      </c>
      <c r="T70" s="1380">
        <v>0.23873873873873899</v>
      </c>
      <c r="U70" s="1380">
        <v>0.14822771213748701</v>
      </c>
      <c r="V70" s="1380">
        <v>0.108216432865731</v>
      </c>
      <c r="W70" s="1380">
        <v>0.140018921475875</v>
      </c>
      <c r="X70" s="1380">
        <v>0.11219946571683</v>
      </c>
      <c r="Y70" s="1380">
        <v>0.127226463104326</v>
      </c>
      <c r="Z70" s="1380">
        <v>0.21669341894061001</v>
      </c>
      <c r="AA70" s="2164">
        <v>6.8965517241379309E-2</v>
      </c>
      <c r="AB70" s="2165">
        <v>7.9638009049773806E-2</v>
      </c>
      <c r="AC70" s="2166">
        <v>0.18328840970350399</v>
      </c>
      <c r="AD70" s="2167">
        <v>0.16959064327485401</v>
      </c>
      <c r="AE70" s="2168">
        <v>0.15937499999999999</v>
      </c>
      <c r="AF70" s="2169">
        <v>0.14756671899529</v>
      </c>
      <c r="AG70" s="2170">
        <v>0.14018691588785001</v>
      </c>
      <c r="AH70" s="295">
        <f t="shared" si="265"/>
        <v>0.1415887850467285</v>
      </c>
      <c r="AI70" s="295">
        <f t="shared" si="265"/>
        <v>0.14300467289719579</v>
      </c>
      <c r="AJ70" s="295">
        <f t="shared" si="265"/>
        <v>0.14443471962616775</v>
      </c>
      <c r="AK70" s="295">
        <f t="shared" si="265"/>
        <v>0.14587906682242943</v>
      </c>
      <c r="AL70" s="294">
        <f t="shared" si="265"/>
        <v>0.14733785749065373</v>
      </c>
      <c r="AM70" s="293">
        <f t="shared" si="278"/>
        <v>7.0344827586206901E-2</v>
      </c>
      <c r="AN70" s="293">
        <f t="shared" si="279"/>
        <v>8.1230769230769287E-2</v>
      </c>
      <c r="AO70" s="293">
        <v>0.18</v>
      </c>
      <c r="AP70" s="295">
        <f t="shared" si="280"/>
        <v>0.1764</v>
      </c>
      <c r="AQ70" s="295">
        <f t="shared" si="313"/>
        <v>0.1764</v>
      </c>
      <c r="AR70" s="295">
        <f t="shared" ref="AR70:AX70" si="324">AQ70*1.01</f>
        <v>0.17816399999999999</v>
      </c>
      <c r="AS70" s="295">
        <f t="shared" si="315"/>
        <v>0.17816399999999999</v>
      </c>
      <c r="AT70" s="295">
        <f t="shared" si="324"/>
        <v>0.17994563999999999</v>
      </c>
      <c r="AU70" s="295">
        <f t="shared" si="324"/>
        <v>0.1817450964</v>
      </c>
      <c r="AV70" s="295">
        <f t="shared" si="316"/>
        <v>0.1817450964</v>
      </c>
      <c r="AW70" s="295">
        <f t="shared" si="324"/>
        <v>0.18356254736399999</v>
      </c>
      <c r="AX70" s="294">
        <f t="shared" si="324"/>
        <v>0.18539817283763999</v>
      </c>
      <c r="AY70" s="307">
        <f t="shared" si="282"/>
        <v>7.3862068965517252E-2</v>
      </c>
      <c r="AZ70" s="295">
        <f t="shared" si="283"/>
        <v>8.5292307692307751E-2</v>
      </c>
      <c r="BA70" s="295">
        <f t="shared" si="268"/>
        <v>0.19440000000000002</v>
      </c>
      <c r="BB70" s="295">
        <f t="shared" si="284"/>
        <v>0.18345600000000001</v>
      </c>
      <c r="BC70" s="295">
        <f t="shared" si="285"/>
        <v>0.18345600000000001</v>
      </c>
      <c r="BD70" s="295">
        <f t="shared" si="286"/>
        <v>0.18529055999999999</v>
      </c>
      <c r="BE70" s="295">
        <f t="shared" si="287"/>
        <v>0.18529055999999999</v>
      </c>
      <c r="BF70" s="295">
        <f t="shared" si="288"/>
        <v>0.1871434656</v>
      </c>
      <c r="BG70" s="295">
        <f t="shared" si="289"/>
        <v>0.18901490025600001</v>
      </c>
      <c r="BH70" s="295">
        <f t="shared" si="290"/>
        <v>0.18901490025600001</v>
      </c>
      <c r="BI70" s="295">
        <f t="shared" si="291"/>
        <v>0.19090504925856</v>
      </c>
      <c r="BJ70" s="295">
        <f t="shared" si="292"/>
        <v>0.19281409975114558</v>
      </c>
      <c r="BK70" s="307">
        <f t="shared" si="293"/>
        <v>7.3862068965517252E-2</v>
      </c>
      <c r="BL70" s="295">
        <f t="shared" si="294"/>
        <v>8.5292307692307751E-2</v>
      </c>
      <c r="BM70" s="295">
        <f t="shared" si="295"/>
        <v>0.19440000000000002</v>
      </c>
      <c r="BN70" s="295">
        <f t="shared" si="296"/>
        <v>0.18712512000000001</v>
      </c>
      <c r="BO70" s="295">
        <f t="shared" si="297"/>
        <v>0.18712512000000001</v>
      </c>
      <c r="BP70" s="295">
        <f t="shared" si="298"/>
        <v>0.18899637119999999</v>
      </c>
      <c r="BQ70" s="295">
        <f t="shared" si="299"/>
        <v>0.1908492768</v>
      </c>
      <c r="BR70" s="295">
        <f t="shared" si="300"/>
        <v>0.192757769568</v>
      </c>
      <c r="BS70" s="295">
        <f t="shared" si="270"/>
        <v>0.19846564526880003</v>
      </c>
      <c r="BT70" s="295">
        <f t="shared" si="270"/>
        <v>0.19846564526880003</v>
      </c>
      <c r="BU70" s="295">
        <f t="shared" si="270"/>
        <v>0.20045030172148801</v>
      </c>
      <c r="BV70" s="295">
        <f t="shared" si="270"/>
        <v>0.20245480473870286</v>
      </c>
      <c r="BW70" s="307">
        <f t="shared" si="301"/>
        <v>7.7555172413793116E-2</v>
      </c>
      <c r="BX70" s="295">
        <f t="shared" si="272"/>
        <v>8.9556923076923145E-2</v>
      </c>
      <c r="BY70" s="295">
        <f t="shared" si="272"/>
        <v>0.20412000000000002</v>
      </c>
      <c r="BZ70" s="295">
        <f t="shared" si="272"/>
        <v>0.19648137600000001</v>
      </c>
      <c r="CA70" s="295">
        <f t="shared" si="272"/>
        <v>0.19648137600000001</v>
      </c>
      <c r="CB70" s="295">
        <f t="shared" si="302"/>
        <v>0.19844618976</v>
      </c>
      <c r="CC70" s="295">
        <f t="shared" si="272"/>
        <v>0.20039174064000001</v>
      </c>
      <c r="CD70" s="295">
        <f t="shared" si="272"/>
        <v>0.2023956580464</v>
      </c>
      <c r="CE70" s="295">
        <f t="shared" si="272"/>
        <v>0.20838892753224003</v>
      </c>
      <c r="CF70" s="295">
        <f t="shared" si="272"/>
        <v>0.20838892753224003</v>
      </c>
      <c r="CG70" s="295">
        <f t="shared" si="272"/>
        <v>0.21047281680756241</v>
      </c>
      <c r="CH70" s="295">
        <f t="shared" si="272"/>
        <v>0.21257754497563802</v>
      </c>
      <c r="CI70" s="307">
        <f t="shared" si="303"/>
        <v>7.7555172413793116E-2</v>
      </c>
      <c r="CJ70" s="295">
        <f t="shared" si="304"/>
        <v>8.9556923076923145E-2</v>
      </c>
      <c r="CK70" s="295">
        <f t="shared" si="305"/>
        <v>0.20412000000000002</v>
      </c>
      <c r="CL70" s="295">
        <f t="shared" si="306"/>
        <v>0.19648137600000001</v>
      </c>
      <c r="CM70" s="295">
        <f t="shared" si="307"/>
        <v>0.19648137600000001</v>
      </c>
      <c r="CN70" s="295">
        <f t="shared" si="308"/>
        <v>0.19844618976</v>
      </c>
      <c r="CO70" s="295">
        <f t="shared" si="309"/>
        <v>0.20039174064000001</v>
      </c>
      <c r="CP70" s="295">
        <f t="shared" si="274"/>
        <v>0.2023956580464</v>
      </c>
      <c r="CQ70" s="295">
        <f t="shared" si="275"/>
        <v>0.20838892753224003</v>
      </c>
      <c r="CR70" s="295">
        <f t="shared" si="276"/>
        <v>0.20838892753224003</v>
      </c>
      <c r="CS70" s="295">
        <f t="shared" si="310"/>
        <v>0.21468227314371366</v>
      </c>
      <c r="CT70" s="294">
        <f t="shared" si="311"/>
        <v>0.21682909587515078</v>
      </c>
    </row>
    <row r="71" spans="1:98" s="160" customFormat="1" x14ac:dyDescent="0.25">
      <c r="A71" s="19" t="s">
        <v>174</v>
      </c>
      <c r="B71" s="15" t="s">
        <v>150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94"/>
      <c r="O71" s="1380"/>
      <c r="P71" s="1380"/>
      <c r="Q71" s="1380"/>
      <c r="R71" s="1380"/>
      <c r="S71" s="1380"/>
      <c r="T71" s="1380"/>
      <c r="U71" s="1380"/>
      <c r="V71" s="1380"/>
      <c r="W71" s="1380"/>
      <c r="X71" s="1380"/>
      <c r="Y71" s="1380"/>
      <c r="Z71" s="1380"/>
      <c r="AA71" s="1380"/>
      <c r="AB71" s="2171">
        <v>7.7596996245306596E-2</v>
      </c>
      <c r="AC71" s="2172">
        <v>3.6449147560258702E-2</v>
      </c>
      <c r="AD71" s="2173">
        <v>3.4448818897637803E-2</v>
      </c>
      <c r="AE71" s="2174">
        <v>1.8922254216371899E-2</v>
      </c>
      <c r="AF71" s="2175">
        <v>1.0522623640827801E-2</v>
      </c>
      <c r="AG71" s="2176">
        <v>1.2080942313500501E-2</v>
      </c>
      <c r="AH71" s="295"/>
      <c r="AI71" s="295"/>
      <c r="AJ71" s="295"/>
      <c r="AK71" s="295"/>
      <c r="AL71" s="294"/>
      <c r="AM71" s="293"/>
      <c r="AN71" s="293"/>
      <c r="AO71" s="293"/>
      <c r="AP71" s="295"/>
      <c r="AQ71" s="295"/>
      <c r="AR71" s="295"/>
      <c r="AS71" s="295"/>
      <c r="AT71" s="295"/>
      <c r="AU71" s="295"/>
      <c r="AV71" s="295"/>
      <c r="AW71" s="295"/>
      <c r="AX71" s="294"/>
      <c r="AY71" s="295"/>
      <c r="AZ71" s="295"/>
      <c r="BA71" s="295"/>
      <c r="BB71" s="295"/>
      <c r="BC71" s="295"/>
      <c r="BD71" s="295"/>
      <c r="BE71" s="295"/>
      <c r="BF71" s="295"/>
      <c r="BG71" s="295"/>
      <c r="BH71" s="295"/>
      <c r="BI71" s="295"/>
      <c r="BJ71" s="295"/>
      <c r="BK71" s="295"/>
      <c r="BL71" s="295"/>
      <c r="BM71" s="295"/>
      <c r="BN71" s="295"/>
      <c r="BO71" s="295"/>
      <c r="BP71" s="295"/>
      <c r="BQ71" s="295"/>
      <c r="BR71" s="295"/>
      <c r="BS71" s="295"/>
      <c r="BT71" s="295"/>
      <c r="BU71" s="295"/>
      <c r="BV71" s="295"/>
      <c r="BW71" s="295"/>
      <c r="BX71" s="295"/>
      <c r="BY71" s="295"/>
      <c r="BZ71" s="295"/>
      <c r="CA71" s="295"/>
      <c r="CB71" s="295"/>
      <c r="CC71" s="295"/>
      <c r="CD71" s="295"/>
      <c r="CE71" s="295"/>
      <c r="CF71" s="295"/>
      <c r="CG71" s="295"/>
      <c r="CH71" s="295"/>
      <c r="CI71" s="295"/>
      <c r="CJ71" s="295"/>
      <c r="CK71" s="295"/>
      <c r="CL71" s="295"/>
      <c r="CM71" s="295"/>
      <c r="CN71" s="295"/>
      <c r="CO71" s="295"/>
      <c r="CP71" s="295"/>
      <c r="CQ71" s="295"/>
      <c r="CR71" s="295"/>
      <c r="CS71" s="295"/>
      <c r="CT71" s="294"/>
    </row>
    <row r="72" spans="1:98" s="169" customFormat="1" x14ac:dyDescent="0.25">
      <c r="A72" s="5"/>
      <c r="B72" s="16" t="s">
        <v>3</v>
      </c>
      <c r="C72" s="169">
        <f t="shared" ref="C72:AH72" si="325">IFERROR(C60/C42,"")</f>
        <v>0.21787296898079764</v>
      </c>
      <c r="D72" s="169">
        <f t="shared" si="325"/>
        <v>0.16413593637020968</v>
      </c>
      <c r="E72" s="169">
        <f t="shared" si="325"/>
        <v>0.20759837177747625</v>
      </c>
      <c r="F72" s="169">
        <f t="shared" si="325"/>
        <v>0.24539877300613497</v>
      </c>
      <c r="G72" s="169">
        <f t="shared" si="325"/>
        <v>0.29363579080025204</v>
      </c>
      <c r="H72" s="169">
        <f t="shared" si="325"/>
        <v>0.33725247524752477</v>
      </c>
      <c r="I72" s="169">
        <f t="shared" si="325"/>
        <v>0.31425091352009743</v>
      </c>
      <c r="J72" s="169">
        <f t="shared" si="325"/>
        <v>0.24153757888697647</v>
      </c>
      <c r="K72" s="169">
        <f t="shared" si="325"/>
        <v>0.34644303065355697</v>
      </c>
      <c r="L72" s="169">
        <f t="shared" si="325"/>
        <v>0.27474972191323693</v>
      </c>
      <c r="M72" s="169">
        <f t="shared" si="325"/>
        <v>0.32241014799154333</v>
      </c>
      <c r="N72" s="170">
        <f t="shared" si="325"/>
        <v>0.39480519480519483</v>
      </c>
      <c r="O72" s="169">
        <f t="shared" si="325"/>
        <v>0.1244192049561177</v>
      </c>
      <c r="P72" s="169">
        <f t="shared" si="325"/>
        <v>0.12028910686628808</v>
      </c>
      <c r="Q72" s="169">
        <f t="shared" si="325"/>
        <v>0.22302854378326076</v>
      </c>
      <c r="R72" s="169">
        <f t="shared" si="325"/>
        <v>0.20094339622641511</v>
      </c>
      <c r="S72" s="169">
        <f t="shared" si="325"/>
        <v>0.19344560764679108</v>
      </c>
      <c r="T72" s="169">
        <f t="shared" si="325"/>
        <v>0.25381596162232883</v>
      </c>
      <c r="U72" s="169">
        <f t="shared" si="325"/>
        <v>0.18839360807401179</v>
      </c>
      <c r="V72" s="169">
        <f t="shared" si="325"/>
        <v>0.1716</v>
      </c>
      <c r="W72" s="169">
        <f t="shared" si="325"/>
        <v>0.1878810975609756</v>
      </c>
      <c r="X72" s="169">
        <f t="shared" si="325"/>
        <v>0.15825035561877668</v>
      </c>
      <c r="Y72" s="169">
        <f t="shared" si="325"/>
        <v>0.17914879577697129</v>
      </c>
      <c r="Z72" s="170">
        <f t="shared" si="325"/>
        <v>0.24936386768447838</v>
      </c>
      <c r="AA72" s="169">
        <f t="shared" si="325"/>
        <v>9.4720496894409936E-2</v>
      </c>
      <c r="AB72" s="169">
        <f t="shared" si="325"/>
        <v>0.17823712948517942</v>
      </c>
      <c r="AC72" s="169">
        <f t="shared" si="325"/>
        <v>0.23520126282557222</v>
      </c>
      <c r="AD72" s="169">
        <f t="shared" si="325"/>
        <v>0.18779544477868501</v>
      </c>
      <c r="AE72" s="169">
        <f t="shared" si="325"/>
        <v>0.18637110016420361</v>
      </c>
      <c r="AF72" s="169">
        <f t="shared" si="325"/>
        <v>0.20915295062224007</v>
      </c>
      <c r="AG72" s="169">
        <f t="shared" si="325"/>
        <v>0.17676348547717843</v>
      </c>
      <c r="AH72" s="169">
        <f t="shared" si="325"/>
        <v>0.16946459892207319</v>
      </c>
      <c r="AI72" s="169">
        <f t="shared" ref="AI72:BN72" si="326">IFERROR(AI60/AI42,"")</f>
        <v>0.17516392168981698</v>
      </c>
      <c r="AJ72" s="169">
        <f t="shared" si="326"/>
        <v>0.17423090908832559</v>
      </c>
      <c r="AK72" s="169">
        <f t="shared" si="326"/>
        <v>0.17809869539154263</v>
      </c>
      <c r="AL72" s="170">
        <f t="shared" si="326"/>
        <v>0.18427116982697608</v>
      </c>
      <c r="AM72" s="169">
        <f t="shared" si="326"/>
        <v>7.9627478802022186E-2</v>
      </c>
      <c r="AN72" s="169">
        <f t="shared" si="326"/>
        <v>0.12239776965181517</v>
      </c>
      <c r="AO72" s="169">
        <f t="shared" si="326"/>
        <v>0.20034381585082123</v>
      </c>
      <c r="AP72" s="169">
        <f t="shared" si="326"/>
        <v>0.20068741919541877</v>
      </c>
      <c r="AQ72" s="169">
        <f t="shared" si="326"/>
        <v>0.20357729106783748</v>
      </c>
      <c r="AR72" s="169">
        <f t="shared" si="326"/>
        <v>0.20680825028278896</v>
      </c>
      <c r="AS72" s="169">
        <f t="shared" si="326"/>
        <v>0.20583244962122868</v>
      </c>
      <c r="AT72" s="169">
        <f t="shared" si="326"/>
        <v>0.20835854981841773</v>
      </c>
      <c r="AU72" s="169">
        <f t="shared" si="326"/>
        <v>0.21157517888579386</v>
      </c>
      <c r="AV72" s="169">
        <f t="shared" si="326"/>
        <v>0.21001468513211971</v>
      </c>
      <c r="AW72" s="169">
        <f t="shared" si="326"/>
        <v>0.2118833214160098</v>
      </c>
      <c r="AX72" s="170">
        <f t="shared" si="326"/>
        <v>0.21343260361436883</v>
      </c>
      <c r="AY72" s="169">
        <f t="shared" si="326"/>
        <v>8.679983289058335E-2</v>
      </c>
      <c r="AZ72" s="169">
        <f t="shared" si="326"/>
        <v>0.13363614346268329</v>
      </c>
      <c r="BA72" s="169">
        <f t="shared" si="326"/>
        <v>0.2153767262702454</v>
      </c>
      <c r="BB72" s="169">
        <f t="shared" si="326"/>
        <v>0.20762257235662565</v>
      </c>
      <c r="BC72" s="169">
        <f t="shared" si="326"/>
        <v>0.20994650001854007</v>
      </c>
      <c r="BD72" s="169">
        <f t="shared" si="326"/>
        <v>0.21253486023816218</v>
      </c>
      <c r="BE72" s="169">
        <f t="shared" si="326"/>
        <v>0.21161550341529467</v>
      </c>
      <c r="BF72" s="169">
        <f t="shared" si="326"/>
        <v>0.21366158691649248</v>
      </c>
      <c r="BG72" s="169">
        <f t="shared" si="326"/>
        <v>0.21571288523620935</v>
      </c>
      <c r="BH72" s="169">
        <f t="shared" si="326"/>
        <v>0.21425941209573252</v>
      </c>
      <c r="BI72" s="169">
        <f t="shared" si="326"/>
        <v>0.21619126240319642</v>
      </c>
      <c r="BJ72" s="170">
        <f t="shared" si="326"/>
        <v>0.21894496450979625</v>
      </c>
      <c r="BK72" s="169">
        <f t="shared" si="326"/>
        <v>8.4398684875703747E-2</v>
      </c>
      <c r="BL72" s="169">
        <f t="shared" si="326"/>
        <v>0.12817262677249483</v>
      </c>
      <c r="BM72" s="169">
        <f t="shared" si="326"/>
        <v>0.21411441222365524</v>
      </c>
      <c r="BN72" s="169">
        <f t="shared" si="326"/>
        <v>0.20998644421176105</v>
      </c>
      <c r="BO72" s="169">
        <f t="shared" ref="BO72:CT72" si="327">IFERROR(BO60/BO42,"")</f>
        <v>0.21234006979101189</v>
      </c>
      <c r="BP72" s="169">
        <f t="shared" si="327"/>
        <v>0.21456043374810396</v>
      </c>
      <c r="BQ72" s="169">
        <f t="shared" si="327"/>
        <v>0.21640845675797105</v>
      </c>
      <c r="BR72" s="169">
        <f t="shared" si="327"/>
        <v>0.21872143302090685</v>
      </c>
      <c r="BS72" s="169">
        <f t="shared" si="327"/>
        <v>0.22474142829241689</v>
      </c>
      <c r="BT72" s="169">
        <f t="shared" si="327"/>
        <v>0.22368799779424728</v>
      </c>
      <c r="BU72" s="169">
        <f t="shared" si="327"/>
        <v>0.2258253137133566</v>
      </c>
      <c r="BV72" s="170">
        <f t="shared" si="327"/>
        <v>0.22789556400298708</v>
      </c>
      <c r="BW72" s="169">
        <f t="shared" si="327"/>
        <v>8.7275399568942244E-2</v>
      </c>
      <c r="BX72" s="169">
        <f t="shared" si="327"/>
        <v>0.13271460636641177</v>
      </c>
      <c r="BY72" s="169">
        <f t="shared" si="327"/>
        <v>0.22457329114466557</v>
      </c>
      <c r="BZ72" s="169">
        <f t="shared" si="327"/>
        <v>0.22046055528643568</v>
      </c>
      <c r="CA72" s="169">
        <f t="shared" si="327"/>
        <v>0.22301096479848906</v>
      </c>
      <c r="CB72" s="169">
        <f t="shared" si="327"/>
        <v>0.2252759072491447</v>
      </c>
      <c r="CC72" s="169">
        <f t="shared" si="327"/>
        <v>0.22744365201544559</v>
      </c>
      <c r="CD72" s="169">
        <f t="shared" si="327"/>
        <v>0.22996662896772699</v>
      </c>
      <c r="CE72" s="169">
        <f t="shared" si="327"/>
        <v>0.23626563331729536</v>
      </c>
      <c r="CF72" s="169">
        <f t="shared" si="327"/>
        <v>0.23534294881803203</v>
      </c>
      <c r="CG72" s="169">
        <f t="shared" si="327"/>
        <v>0.23764266260467903</v>
      </c>
      <c r="CH72" s="170">
        <f t="shared" si="327"/>
        <v>0.23979220016326974</v>
      </c>
      <c r="CI72" s="169">
        <f t="shared" si="327"/>
        <v>8.7454765588406785E-2</v>
      </c>
      <c r="CJ72" s="169">
        <f t="shared" si="327"/>
        <v>0.13320868322196036</v>
      </c>
      <c r="CK72" s="169">
        <f t="shared" si="327"/>
        <v>0.22479690375128283</v>
      </c>
      <c r="CL72" s="169">
        <f t="shared" si="327"/>
        <v>0.22060477035206885</v>
      </c>
      <c r="CM72" s="169">
        <f t="shared" si="327"/>
        <v>0.22308483236280879</v>
      </c>
      <c r="CN72" s="169">
        <f t="shared" si="327"/>
        <v>0.22527736416827279</v>
      </c>
      <c r="CO72" s="169">
        <f t="shared" si="327"/>
        <v>0.22737023774423948</v>
      </c>
      <c r="CP72" s="169">
        <f t="shared" si="327"/>
        <v>0.22990254474579075</v>
      </c>
      <c r="CQ72" s="169">
        <f t="shared" si="327"/>
        <v>0.23618594582710059</v>
      </c>
      <c r="CR72" s="169">
        <f t="shared" si="327"/>
        <v>0.23523864291203292</v>
      </c>
      <c r="CS72" s="169">
        <f t="shared" si="327"/>
        <v>0.24227279893232254</v>
      </c>
      <c r="CT72" s="170">
        <f t="shared" si="327"/>
        <v>0.24443213394160451</v>
      </c>
    </row>
    <row r="74" spans="1:98" s="4" customFormat="1" x14ac:dyDescent="0.25">
      <c r="A74" s="116"/>
      <c r="B74"/>
      <c r="C7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12"/>
    </row>
    <row r="75" spans="1:98" s="104" customFormat="1" x14ac:dyDescent="0.25">
      <c r="B75" s="104" t="s">
        <v>12</v>
      </c>
      <c r="C75" s="104">
        <f t="shared" ref="C75:AH75" si="328">C33</f>
        <v>42005</v>
      </c>
      <c r="D75" s="104">
        <f t="shared" si="328"/>
        <v>42036</v>
      </c>
      <c r="E75" s="104">
        <f t="shared" si="328"/>
        <v>42064</v>
      </c>
      <c r="F75" s="104">
        <f t="shared" si="328"/>
        <v>42095</v>
      </c>
      <c r="G75" s="104">
        <f t="shared" si="328"/>
        <v>42125</v>
      </c>
      <c r="H75" s="104">
        <f t="shared" si="328"/>
        <v>42156</v>
      </c>
      <c r="I75" s="104">
        <f t="shared" si="328"/>
        <v>42186</v>
      </c>
      <c r="J75" s="104">
        <f t="shared" si="328"/>
        <v>42217</v>
      </c>
      <c r="K75" s="104">
        <f t="shared" si="328"/>
        <v>42248</v>
      </c>
      <c r="L75" s="104">
        <f t="shared" si="328"/>
        <v>42278</v>
      </c>
      <c r="M75" s="104">
        <f t="shared" si="328"/>
        <v>42309</v>
      </c>
      <c r="N75" s="105">
        <f t="shared" si="328"/>
        <v>42339</v>
      </c>
      <c r="O75" s="104">
        <f t="shared" si="328"/>
        <v>42370</v>
      </c>
      <c r="P75" s="104">
        <f t="shared" si="328"/>
        <v>42401</v>
      </c>
      <c r="Q75" s="104">
        <f t="shared" si="328"/>
        <v>42430</v>
      </c>
      <c r="R75" s="104">
        <f t="shared" si="328"/>
        <v>42461</v>
      </c>
      <c r="S75" s="104">
        <f t="shared" si="328"/>
        <v>42491</v>
      </c>
      <c r="T75" s="104">
        <f t="shared" si="328"/>
        <v>42522</v>
      </c>
      <c r="U75" s="113">
        <f t="shared" si="328"/>
        <v>42552</v>
      </c>
      <c r="V75" s="113">
        <f t="shared" si="328"/>
        <v>42583</v>
      </c>
      <c r="W75" s="113">
        <f t="shared" si="328"/>
        <v>42614</v>
      </c>
      <c r="X75" s="113">
        <f t="shared" si="328"/>
        <v>42644</v>
      </c>
      <c r="Y75" s="113">
        <f t="shared" si="328"/>
        <v>42675</v>
      </c>
      <c r="Z75" s="117">
        <f t="shared" si="328"/>
        <v>42705</v>
      </c>
      <c r="AA75" s="104">
        <f t="shared" si="328"/>
        <v>42752</v>
      </c>
      <c r="AB75" s="104">
        <f t="shared" si="328"/>
        <v>42783</v>
      </c>
      <c r="AC75" s="104">
        <f t="shared" si="328"/>
        <v>42811</v>
      </c>
      <c r="AD75" s="104">
        <f t="shared" si="328"/>
        <v>42842</v>
      </c>
      <c r="AE75" s="104">
        <f t="shared" si="328"/>
        <v>42872</v>
      </c>
      <c r="AF75" s="104">
        <f t="shared" si="328"/>
        <v>42903</v>
      </c>
      <c r="AG75" s="104">
        <f t="shared" si="328"/>
        <v>42933</v>
      </c>
      <c r="AH75" s="104">
        <f t="shared" si="328"/>
        <v>42964</v>
      </c>
      <c r="AI75" s="104">
        <f t="shared" ref="AI75:BN75" si="329">AI33</f>
        <v>42995</v>
      </c>
      <c r="AJ75" s="104">
        <f t="shared" si="329"/>
        <v>43025</v>
      </c>
      <c r="AK75" s="104">
        <f t="shared" si="329"/>
        <v>43056</v>
      </c>
      <c r="AL75" s="105">
        <f t="shared" si="329"/>
        <v>43086</v>
      </c>
      <c r="AM75" s="104">
        <f t="shared" si="329"/>
        <v>43118</v>
      </c>
      <c r="AN75" s="104">
        <f t="shared" si="329"/>
        <v>43149</v>
      </c>
      <c r="AO75" s="104">
        <f t="shared" si="329"/>
        <v>43177</v>
      </c>
      <c r="AP75" s="104">
        <f t="shared" si="329"/>
        <v>43208</v>
      </c>
      <c r="AQ75" s="104">
        <f t="shared" si="329"/>
        <v>43238</v>
      </c>
      <c r="AR75" s="104">
        <f t="shared" si="329"/>
        <v>43269</v>
      </c>
      <c r="AS75" s="104">
        <f t="shared" si="329"/>
        <v>43299</v>
      </c>
      <c r="AT75" s="104">
        <f t="shared" si="329"/>
        <v>43330</v>
      </c>
      <c r="AU75" s="104">
        <f t="shared" si="329"/>
        <v>43361</v>
      </c>
      <c r="AV75" s="104">
        <f t="shared" si="329"/>
        <v>43391</v>
      </c>
      <c r="AW75" s="104">
        <f t="shared" si="329"/>
        <v>43422</v>
      </c>
      <c r="AX75" s="105">
        <f t="shared" si="329"/>
        <v>43452</v>
      </c>
      <c r="AY75" s="104">
        <f t="shared" si="329"/>
        <v>43483</v>
      </c>
      <c r="AZ75" s="104">
        <f t="shared" si="329"/>
        <v>43514</v>
      </c>
      <c r="BA75" s="104">
        <f t="shared" si="329"/>
        <v>43542</v>
      </c>
      <c r="BB75" s="104">
        <f t="shared" si="329"/>
        <v>43573</v>
      </c>
      <c r="BC75" s="104">
        <f t="shared" si="329"/>
        <v>43603</v>
      </c>
      <c r="BD75" s="104">
        <f t="shared" si="329"/>
        <v>43634</v>
      </c>
      <c r="BE75" s="104">
        <f t="shared" si="329"/>
        <v>43664</v>
      </c>
      <c r="BF75" s="104">
        <f t="shared" si="329"/>
        <v>43695</v>
      </c>
      <c r="BG75" s="104">
        <f t="shared" si="329"/>
        <v>43726</v>
      </c>
      <c r="BH75" s="104">
        <f t="shared" si="329"/>
        <v>43756</v>
      </c>
      <c r="BI75" s="104">
        <f t="shared" si="329"/>
        <v>43787</v>
      </c>
      <c r="BJ75" s="105">
        <f t="shared" si="329"/>
        <v>43817</v>
      </c>
      <c r="BK75" s="104">
        <f t="shared" si="329"/>
        <v>43848</v>
      </c>
      <c r="BL75" s="104">
        <f t="shared" si="329"/>
        <v>43879</v>
      </c>
      <c r="BM75" s="104">
        <f t="shared" si="329"/>
        <v>43908</v>
      </c>
      <c r="BN75" s="104">
        <f t="shared" si="329"/>
        <v>43939</v>
      </c>
      <c r="BO75" s="104">
        <f t="shared" ref="BO75:CT75" si="330">BO33</f>
        <v>43969</v>
      </c>
      <c r="BP75" s="104">
        <f t="shared" si="330"/>
        <v>44000</v>
      </c>
      <c r="BQ75" s="104">
        <f t="shared" si="330"/>
        <v>44030</v>
      </c>
      <c r="BR75" s="104">
        <f t="shared" si="330"/>
        <v>44061</v>
      </c>
      <c r="BS75" s="104">
        <f t="shared" si="330"/>
        <v>44092</v>
      </c>
      <c r="BT75" s="104">
        <f t="shared" si="330"/>
        <v>44122</v>
      </c>
      <c r="BU75" s="104">
        <f t="shared" si="330"/>
        <v>44153</v>
      </c>
      <c r="BV75" s="105">
        <f t="shared" si="330"/>
        <v>44183</v>
      </c>
      <c r="BW75" s="104">
        <f t="shared" si="330"/>
        <v>44214</v>
      </c>
      <c r="BX75" s="104">
        <f t="shared" si="330"/>
        <v>44245</v>
      </c>
      <c r="BY75" s="104">
        <f t="shared" si="330"/>
        <v>44273</v>
      </c>
      <c r="BZ75" s="104">
        <f t="shared" si="330"/>
        <v>44304</v>
      </c>
      <c r="CA75" s="104">
        <f t="shared" si="330"/>
        <v>44334</v>
      </c>
      <c r="CB75" s="104">
        <f t="shared" si="330"/>
        <v>44365</v>
      </c>
      <c r="CC75" s="104">
        <f t="shared" si="330"/>
        <v>44395</v>
      </c>
      <c r="CD75" s="104">
        <f t="shared" si="330"/>
        <v>44426</v>
      </c>
      <c r="CE75" s="104">
        <f t="shared" si="330"/>
        <v>44457</v>
      </c>
      <c r="CF75" s="104">
        <f t="shared" si="330"/>
        <v>44487</v>
      </c>
      <c r="CG75" s="104">
        <f t="shared" si="330"/>
        <v>44518</v>
      </c>
      <c r="CH75" s="105">
        <f t="shared" si="330"/>
        <v>44548</v>
      </c>
      <c r="CI75" s="104">
        <f t="shared" si="330"/>
        <v>44579</v>
      </c>
      <c r="CJ75" s="104">
        <f t="shared" si="330"/>
        <v>44610</v>
      </c>
      <c r="CK75" s="104">
        <f t="shared" si="330"/>
        <v>44638</v>
      </c>
      <c r="CL75" s="104">
        <f t="shared" si="330"/>
        <v>44669</v>
      </c>
      <c r="CM75" s="104">
        <f t="shared" si="330"/>
        <v>44699</v>
      </c>
      <c r="CN75" s="104">
        <f t="shared" si="330"/>
        <v>44730</v>
      </c>
      <c r="CO75" s="104">
        <f t="shared" si="330"/>
        <v>44760</v>
      </c>
      <c r="CP75" s="104">
        <f t="shared" si="330"/>
        <v>44791</v>
      </c>
      <c r="CQ75" s="104">
        <f t="shared" si="330"/>
        <v>44822</v>
      </c>
      <c r="CR75" s="104">
        <f t="shared" si="330"/>
        <v>44852</v>
      </c>
      <c r="CS75" s="104">
        <f t="shared" si="330"/>
        <v>44883</v>
      </c>
      <c r="CT75" s="105">
        <f t="shared" si="330"/>
        <v>44913</v>
      </c>
    </row>
    <row r="76" spans="1:98" s="15" customFormat="1" x14ac:dyDescent="0.25">
      <c r="A76" s="4" t="s">
        <v>175</v>
      </c>
      <c r="B76" s="15" t="s">
        <v>142</v>
      </c>
      <c r="C76" s="15">
        <v>60</v>
      </c>
      <c r="D76" s="15">
        <v>58</v>
      </c>
      <c r="E76" s="15">
        <v>115</v>
      </c>
      <c r="F76" s="15">
        <v>150</v>
      </c>
      <c r="G76" s="15">
        <v>99.5</v>
      </c>
      <c r="H76" s="15">
        <v>121.5</v>
      </c>
      <c r="I76" s="15">
        <v>126</v>
      </c>
      <c r="J76" s="15">
        <v>70.5</v>
      </c>
      <c r="K76" s="15">
        <v>141.5</v>
      </c>
      <c r="L76" s="15">
        <v>141.5</v>
      </c>
      <c r="M76" s="15">
        <v>124</v>
      </c>
      <c r="N76" s="96">
        <v>192.5</v>
      </c>
      <c r="O76" s="1124">
        <v>47</v>
      </c>
      <c r="P76" s="1125">
        <v>55</v>
      </c>
      <c r="Q76" s="1126">
        <v>120</v>
      </c>
      <c r="R76" s="1127">
        <v>152</v>
      </c>
      <c r="S76" s="1128">
        <v>88</v>
      </c>
      <c r="T76" s="1129">
        <v>100</v>
      </c>
      <c r="U76" s="1130">
        <v>76</v>
      </c>
      <c r="V76" s="1131">
        <v>73.5</v>
      </c>
      <c r="W76" s="1132">
        <v>106</v>
      </c>
      <c r="X76" s="1133">
        <v>92</v>
      </c>
      <c r="Y76" s="1134">
        <v>118.5</v>
      </c>
      <c r="Z76" s="1135">
        <v>165.5</v>
      </c>
      <c r="AA76" s="2177">
        <v>172.5</v>
      </c>
      <c r="AB76" s="2178">
        <v>194.5</v>
      </c>
      <c r="AC76" s="2179">
        <v>284.5</v>
      </c>
      <c r="AD76" s="2180">
        <v>449</v>
      </c>
      <c r="AE76" s="2181">
        <v>440.5</v>
      </c>
      <c r="AF76" s="2182">
        <v>644.5</v>
      </c>
      <c r="AG76" s="2183">
        <v>368.5</v>
      </c>
      <c r="AH76" s="15">
        <f t="shared" ref="AH76:CL76" si="331">AH88*AH52</f>
        <v>397.92384000000027</v>
      </c>
      <c r="AI76" s="15">
        <f t="shared" si="331"/>
        <v>401.90307840000031</v>
      </c>
      <c r="AJ76" s="15">
        <f t="shared" si="331"/>
        <v>385.62600372480028</v>
      </c>
      <c r="AK76" s="15">
        <f t="shared" si="331"/>
        <v>409.98133027584026</v>
      </c>
      <c r="AL76" s="96">
        <f t="shared" si="331"/>
        <v>414.0811435785987</v>
      </c>
      <c r="AM76" s="15">
        <f t="shared" si="331"/>
        <v>205.51685567010307</v>
      </c>
      <c r="AN76" s="15">
        <f t="shared" si="331"/>
        <v>231.86831249999975</v>
      </c>
      <c r="AO76" s="15">
        <f t="shared" si="331"/>
        <v>174.9090410958903</v>
      </c>
      <c r="AP76" s="15">
        <f t="shared" si="331"/>
        <v>133.43309189189176</v>
      </c>
      <c r="AQ76" s="15">
        <f t="shared" si="331"/>
        <v>130.02850469798639</v>
      </c>
      <c r="AR76" s="15">
        <f t="shared" si="331"/>
        <v>201.04011914893607</v>
      </c>
      <c r="AS76" s="15">
        <f t="shared" si="331"/>
        <v>144.95884912280715</v>
      </c>
      <c r="AT76" s="15">
        <f t="shared" si="331"/>
        <v>162.99360000000001</v>
      </c>
      <c r="AU76" s="15">
        <f t="shared" si="331"/>
        <v>164.62353600000003</v>
      </c>
      <c r="AV76" s="15">
        <f t="shared" si="331"/>
        <v>156.39235920000002</v>
      </c>
      <c r="AW76" s="15">
        <f t="shared" si="331"/>
        <v>166.26977135999999</v>
      </c>
      <c r="AX76" s="96">
        <f t="shared" si="331"/>
        <v>167.9324690736</v>
      </c>
      <c r="AY76" s="15">
        <f t="shared" si="331"/>
        <v>267.77912126288663</v>
      </c>
      <c r="AZ76" s="15">
        <f t="shared" si="331"/>
        <v>302.11387171874964</v>
      </c>
      <c r="BA76" s="15">
        <f t="shared" si="331"/>
        <v>234.40991671232865</v>
      </c>
      <c r="BB76" s="15">
        <f t="shared" si="331"/>
        <v>172.20147022702685</v>
      </c>
      <c r="BC76" s="15">
        <f t="shared" si="331"/>
        <v>167.8076956993286</v>
      </c>
      <c r="BD76" s="15">
        <f t="shared" si="331"/>
        <v>259.45141194893603</v>
      </c>
      <c r="BE76" s="15">
        <f t="shared" si="331"/>
        <v>187.07598383157912</v>
      </c>
      <c r="BF76" s="15">
        <f t="shared" si="331"/>
        <v>210.35064960000003</v>
      </c>
      <c r="BG76" s="15">
        <f t="shared" si="331"/>
        <v>212.45415609600002</v>
      </c>
      <c r="BH76" s="15">
        <f t="shared" si="331"/>
        <v>201.83144829120005</v>
      </c>
      <c r="BI76" s="15">
        <f t="shared" si="331"/>
        <v>214.57869765696003</v>
      </c>
      <c r="BJ76" s="96">
        <f t="shared" si="331"/>
        <v>216.72448463352961</v>
      </c>
      <c r="BK76" s="15">
        <f t="shared" si="331"/>
        <v>318.24518642396913</v>
      </c>
      <c r="BL76" s="15">
        <f t="shared" si="331"/>
        <v>359.0507167734371</v>
      </c>
      <c r="BM76" s="15">
        <f t="shared" si="331"/>
        <v>278.58717024657523</v>
      </c>
      <c r="BN76" s="15">
        <f t="shared" si="331"/>
        <v>208.74792071597818</v>
      </c>
      <c r="BO76" s="15">
        <f t="shared" si="331"/>
        <v>203.42165204043999</v>
      </c>
      <c r="BP76" s="15">
        <f t="shared" si="331"/>
        <v>314.51498468486795</v>
      </c>
      <c r="BQ76" s="15">
        <f t="shared" si="331"/>
        <v>229.00258990029496</v>
      </c>
      <c r="BR76" s="15">
        <f t="shared" si="331"/>
        <v>257.49346633920004</v>
      </c>
      <c r="BS76" s="15">
        <f t="shared" si="331"/>
        <v>265.11827286672002</v>
      </c>
      <c r="BT76" s="15">
        <f t="shared" si="331"/>
        <v>251.86235922338406</v>
      </c>
      <c r="BU76" s="15">
        <f t="shared" si="331"/>
        <v>267.76945559538723</v>
      </c>
      <c r="BV76" s="96">
        <f t="shared" si="331"/>
        <v>270.44715015134108</v>
      </c>
      <c r="BW76" s="15">
        <f t="shared" si="331"/>
        <v>375.10499306505159</v>
      </c>
      <c r="BX76" s="15">
        <f t="shared" si="331"/>
        <v>423.20111150362459</v>
      </c>
      <c r="BY76" s="15">
        <f t="shared" si="331"/>
        <v>328.36141133063001</v>
      </c>
      <c r="BZ76" s="15">
        <f t="shared" si="331"/>
        <v>246.04421588389962</v>
      </c>
      <c r="CA76" s="15">
        <f t="shared" si="331"/>
        <v>251.75463656524852</v>
      </c>
      <c r="CB76" s="15">
        <f t="shared" si="331"/>
        <v>389.24374504599263</v>
      </c>
      <c r="CC76" s="15">
        <f t="shared" si="331"/>
        <v>283.4136052606051</v>
      </c>
      <c r="CD76" s="15">
        <f t="shared" si="331"/>
        <v>318.67391394139406</v>
      </c>
      <c r="CE76" s="15">
        <f t="shared" si="331"/>
        <v>328.11037449985275</v>
      </c>
      <c r="CF76" s="15">
        <f t="shared" si="331"/>
        <v>311.70485577486016</v>
      </c>
      <c r="CG76" s="15">
        <f t="shared" si="331"/>
        <v>331.39147824485121</v>
      </c>
      <c r="CH76" s="96">
        <f t="shared" si="331"/>
        <v>334.70539302729975</v>
      </c>
      <c r="CI76" s="15">
        <f t="shared" si="331"/>
        <v>440.19674186163405</v>
      </c>
      <c r="CJ76" s="15">
        <f t="shared" si="331"/>
        <v>496.63895144101826</v>
      </c>
      <c r="CK76" s="15">
        <f t="shared" si="331"/>
        <v>385.34177388506288</v>
      </c>
      <c r="CL76" s="15">
        <f t="shared" si="331"/>
        <v>288.740123934341</v>
      </c>
      <c r="CM76" s="15">
        <f t="shared" ref="CM76:CT76" si="332">CM88*CM52</f>
        <v>295.44147055745339</v>
      </c>
      <c r="CN76" s="15">
        <f t="shared" si="332"/>
        <v>456.78898315691487</v>
      </c>
      <c r="CO76" s="15">
        <f t="shared" si="332"/>
        <v>332.59420146759248</v>
      </c>
      <c r="CP76" s="15">
        <f t="shared" si="332"/>
        <v>373.97321077240071</v>
      </c>
      <c r="CQ76" s="15">
        <f t="shared" si="332"/>
        <v>385.04717478070961</v>
      </c>
      <c r="CR76" s="15">
        <f t="shared" si="332"/>
        <v>365.79481604167415</v>
      </c>
      <c r="CS76" s="15">
        <f t="shared" si="332"/>
        <v>396.67559945908692</v>
      </c>
      <c r="CT76" s="96">
        <f t="shared" si="332"/>
        <v>400.64235545367785</v>
      </c>
    </row>
    <row r="77" spans="1:98" s="15" customFormat="1" x14ac:dyDescent="0.25">
      <c r="A77" s="4" t="s">
        <v>176</v>
      </c>
      <c r="B77" s="15" t="s">
        <v>5</v>
      </c>
      <c r="C77" s="15">
        <v>53</v>
      </c>
      <c r="D77" s="15">
        <v>24</v>
      </c>
      <c r="E77" s="15">
        <v>97</v>
      </c>
      <c r="F77" s="15">
        <v>108</v>
      </c>
      <c r="G77" s="15">
        <v>90</v>
      </c>
      <c r="H77" s="15">
        <v>140</v>
      </c>
      <c r="I77" s="15">
        <v>136</v>
      </c>
      <c r="J77" s="15">
        <v>102</v>
      </c>
      <c r="K77" s="15">
        <v>121</v>
      </c>
      <c r="L77" s="15">
        <v>96</v>
      </c>
      <c r="M77" s="15">
        <v>200</v>
      </c>
      <c r="N77" s="96">
        <v>277</v>
      </c>
      <c r="O77" s="1136">
        <v>19</v>
      </c>
      <c r="P77" s="1137">
        <v>35</v>
      </c>
      <c r="Q77" s="1138">
        <v>229</v>
      </c>
      <c r="R77" s="1139">
        <v>116</v>
      </c>
      <c r="S77" s="1140">
        <v>102</v>
      </c>
      <c r="T77" s="1141">
        <v>200</v>
      </c>
      <c r="U77" s="1142">
        <v>120</v>
      </c>
      <c r="V77" s="1143">
        <v>139</v>
      </c>
      <c r="W77" s="1144">
        <v>262</v>
      </c>
      <c r="X77" s="1145">
        <v>139</v>
      </c>
      <c r="Y77" s="1146">
        <v>205</v>
      </c>
      <c r="Z77" s="1147">
        <v>320</v>
      </c>
      <c r="AA77" s="2184">
        <v>90</v>
      </c>
      <c r="AB77" s="2185">
        <v>158</v>
      </c>
      <c r="AC77" s="2186">
        <v>260</v>
      </c>
      <c r="AD77" s="2187">
        <v>253</v>
      </c>
      <c r="AE77" s="2188">
        <v>218.5</v>
      </c>
      <c r="AF77" s="2189">
        <v>337</v>
      </c>
      <c r="AG77" s="2190">
        <v>224</v>
      </c>
      <c r="AH77" s="15">
        <f t="shared" ref="AH77:CL77" si="333">AH89*AH53</f>
        <v>266.97055061230355</v>
      </c>
      <c r="AI77" s="15">
        <f t="shared" si="333"/>
        <v>311.46870554876966</v>
      </c>
      <c r="AJ77" s="15">
        <f t="shared" si="333"/>
        <v>277.31560134348973</v>
      </c>
      <c r="AK77" s="15">
        <f t="shared" si="333"/>
        <v>324.59172902259655</v>
      </c>
      <c r="AL77" s="96">
        <f t="shared" si="333"/>
        <v>371.24393047452531</v>
      </c>
      <c r="AM77" s="15">
        <f t="shared" si="333"/>
        <v>99.478867803548212</v>
      </c>
      <c r="AN77" s="15">
        <f t="shared" si="333"/>
        <v>120.23400047039686</v>
      </c>
      <c r="AO77" s="15">
        <f t="shared" si="333"/>
        <v>380.47310348141315</v>
      </c>
      <c r="AP77" s="15">
        <f t="shared" si="333"/>
        <v>373.03777071164978</v>
      </c>
      <c r="AQ77" s="15">
        <f t="shared" si="333"/>
        <v>316.04074256852488</v>
      </c>
      <c r="AR77" s="15">
        <f t="shared" si="333"/>
        <v>419.59318238428477</v>
      </c>
      <c r="AS77" s="15">
        <f t="shared" si="333"/>
        <v>336.34131754527135</v>
      </c>
      <c r="AT77" s="15">
        <f t="shared" si="333"/>
        <v>450.26348079322173</v>
      </c>
      <c r="AU77" s="15">
        <f t="shared" si="333"/>
        <v>522.35712090791787</v>
      </c>
      <c r="AV77" s="15">
        <f t="shared" si="333"/>
        <v>436.65668993785556</v>
      </c>
      <c r="AW77" s="15">
        <f t="shared" si="333"/>
        <v>489.44985192433757</v>
      </c>
      <c r="AX77" s="96">
        <f t="shared" si="333"/>
        <v>521.10748863027129</v>
      </c>
      <c r="AY77" s="15">
        <f t="shared" si="333"/>
        <v>115.35022316480463</v>
      </c>
      <c r="AZ77" s="15">
        <f t="shared" si="333"/>
        <v>139.09402746348653</v>
      </c>
      <c r="BA77" s="15">
        <f t="shared" si="333"/>
        <v>536.4855137097536</v>
      </c>
      <c r="BB77" s="15">
        <f t="shared" si="333"/>
        <v>467.26573700257222</v>
      </c>
      <c r="BC77" s="15">
        <f t="shared" si="333"/>
        <v>391.61932171064234</v>
      </c>
      <c r="BD77" s="15">
        <f t="shared" si="333"/>
        <v>496.21069480083099</v>
      </c>
      <c r="BE77" s="15">
        <f t="shared" si="333"/>
        <v>411.7269203119842</v>
      </c>
      <c r="BF77" s="15">
        <f t="shared" si="333"/>
        <v>546.92455703013491</v>
      </c>
      <c r="BG77" s="15">
        <f t="shared" si="333"/>
        <v>608.04527206023181</v>
      </c>
      <c r="BH77" s="15">
        <f t="shared" si="333"/>
        <v>529.76468925099402</v>
      </c>
      <c r="BI77" s="15">
        <f t="shared" si="333"/>
        <v>591.14065095781621</v>
      </c>
      <c r="BJ77" s="96">
        <f t="shared" si="333"/>
        <v>658.56753433803817</v>
      </c>
      <c r="BK77" s="15">
        <f t="shared" si="333"/>
        <v>144.56136700779629</v>
      </c>
      <c r="BL77" s="15">
        <f t="shared" si="333"/>
        <v>174.56721499851182</v>
      </c>
      <c r="BM77" s="15">
        <f t="shared" si="333"/>
        <v>648.20514836520613</v>
      </c>
      <c r="BN77" s="15">
        <f t="shared" si="333"/>
        <v>570.50022830826595</v>
      </c>
      <c r="BO77" s="15">
        <f t="shared" si="333"/>
        <v>475.54367282362017</v>
      </c>
      <c r="BP77" s="15">
        <f t="shared" si="333"/>
        <v>569.76392029869737</v>
      </c>
      <c r="BQ77" s="15">
        <f t="shared" si="333"/>
        <v>490.34129977713394</v>
      </c>
      <c r="BR77" s="15">
        <f t="shared" si="333"/>
        <v>647.34887867316377</v>
      </c>
      <c r="BS77" s="15">
        <f t="shared" si="333"/>
        <v>693.28809607982919</v>
      </c>
      <c r="BT77" s="15">
        <f t="shared" si="333"/>
        <v>619.23032668372753</v>
      </c>
      <c r="BU77" s="15">
        <f t="shared" si="333"/>
        <v>686.93270712854223</v>
      </c>
      <c r="BV77" s="96">
        <f t="shared" si="333"/>
        <v>723.99607383168461</v>
      </c>
      <c r="BW77" s="15">
        <f t="shared" si="333"/>
        <v>173.77131908461678</v>
      </c>
      <c r="BX77" s="15">
        <f t="shared" si="333"/>
        <v>209.84736885180922</v>
      </c>
      <c r="BY77" s="15">
        <f t="shared" si="333"/>
        <v>780.86774628661556</v>
      </c>
      <c r="BZ77" s="15">
        <f t="shared" si="333"/>
        <v>698.8212744085356</v>
      </c>
      <c r="CA77" s="15">
        <f t="shared" si="333"/>
        <v>581.89853319731765</v>
      </c>
      <c r="CB77" s="15">
        <f t="shared" si="333"/>
        <v>696.63333061088883</v>
      </c>
      <c r="CC77" s="15">
        <f t="shared" si="333"/>
        <v>608.32645545069238</v>
      </c>
      <c r="CD77" s="15">
        <f t="shared" si="333"/>
        <v>801.86678341727634</v>
      </c>
      <c r="CE77" s="15">
        <f t="shared" si="333"/>
        <v>857.55682355584781</v>
      </c>
      <c r="CF77" s="15">
        <f t="shared" si="333"/>
        <v>777.86357905823968</v>
      </c>
      <c r="CG77" s="15">
        <f t="shared" si="333"/>
        <v>861.10985197558114</v>
      </c>
      <c r="CH77" s="96">
        <f t="shared" si="333"/>
        <v>905.8256626230027</v>
      </c>
      <c r="CI77" s="15">
        <f t="shared" si="333"/>
        <v>207.9326123971087</v>
      </c>
      <c r="CJ77" s="15">
        <f t="shared" si="333"/>
        <v>250.78628032352219</v>
      </c>
      <c r="CK77" s="15">
        <f t="shared" si="333"/>
        <v>934.79053232252386</v>
      </c>
      <c r="CL77" s="15">
        <f t="shared" si="333"/>
        <v>835.51122860462738</v>
      </c>
      <c r="CM77" s="15">
        <f t="shared" ref="CM77:CT77" si="334">CM89*CM53</f>
        <v>695.1655383833961</v>
      </c>
      <c r="CN77" s="15">
        <f t="shared" si="334"/>
        <v>831.72253134705431</v>
      </c>
      <c r="CO77" s="15">
        <f t="shared" si="334"/>
        <v>725.94476713446022</v>
      </c>
      <c r="CP77" s="15">
        <f t="shared" si="334"/>
        <v>956.44054244638505</v>
      </c>
      <c r="CQ77" s="15">
        <f t="shared" si="334"/>
        <v>1022.4273063257026</v>
      </c>
      <c r="CR77" s="15">
        <f t="shared" si="334"/>
        <v>927.10369691005769</v>
      </c>
      <c r="CS77" s="15">
        <f t="shared" si="334"/>
        <v>1046.5088752832644</v>
      </c>
      <c r="CT77" s="96">
        <f t="shared" si="334"/>
        <v>1100.6044390450515</v>
      </c>
    </row>
    <row r="78" spans="1:98" s="15" customFormat="1" x14ac:dyDescent="0.25">
      <c r="A78" s="4" t="s">
        <v>177</v>
      </c>
      <c r="B78" s="15" t="s">
        <v>6</v>
      </c>
      <c r="C78" s="15">
        <v>76</v>
      </c>
      <c r="D78" s="15">
        <v>54</v>
      </c>
      <c r="E78" s="15">
        <v>37</v>
      </c>
      <c r="F78" s="15">
        <v>115</v>
      </c>
      <c r="G78" s="15">
        <v>119</v>
      </c>
      <c r="H78" s="15">
        <v>118</v>
      </c>
      <c r="I78" s="15">
        <v>109</v>
      </c>
      <c r="J78" s="15">
        <v>74</v>
      </c>
      <c r="K78" s="15">
        <v>111.5</v>
      </c>
      <c r="L78" s="15">
        <v>95</v>
      </c>
      <c r="M78" s="15">
        <v>99</v>
      </c>
      <c r="N78" s="96">
        <v>255.5</v>
      </c>
      <c r="O78" s="1148">
        <v>62</v>
      </c>
      <c r="P78" s="1149">
        <v>21</v>
      </c>
      <c r="Q78" s="1150">
        <v>51</v>
      </c>
      <c r="R78" s="1151">
        <v>150</v>
      </c>
      <c r="S78" s="1152">
        <v>100</v>
      </c>
      <c r="T78" s="1153">
        <v>132.5</v>
      </c>
      <c r="U78" s="1154">
        <v>133</v>
      </c>
      <c r="V78" s="1155">
        <v>95</v>
      </c>
      <c r="W78" s="1156">
        <v>151</v>
      </c>
      <c r="X78" s="1157">
        <v>166</v>
      </c>
      <c r="Y78" s="1158">
        <v>229</v>
      </c>
      <c r="Z78" s="1159">
        <v>190.5</v>
      </c>
      <c r="AA78" s="2191">
        <v>83</v>
      </c>
      <c r="AB78" s="2192">
        <v>69</v>
      </c>
      <c r="AC78" s="2193">
        <v>201</v>
      </c>
      <c r="AD78" s="2194">
        <v>102</v>
      </c>
      <c r="AE78" s="2195">
        <v>158</v>
      </c>
      <c r="AF78" s="2196">
        <v>149</v>
      </c>
      <c r="AG78" s="2197">
        <v>121</v>
      </c>
      <c r="AH78" s="15">
        <f t="shared" ref="AH78:CL78" si="335">AH90*AH54</f>
        <v>113.03785892116193</v>
      </c>
      <c r="AI78" s="15">
        <f t="shared" si="335"/>
        <v>118.88448877600861</v>
      </c>
      <c r="AJ78" s="15">
        <f t="shared" si="335"/>
        <v>131.76493758119</v>
      </c>
      <c r="AK78" s="15">
        <f t="shared" si="335"/>
        <v>129.99077562248391</v>
      </c>
      <c r="AL78" s="96">
        <f t="shared" si="335"/>
        <v>144.54373966442162</v>
      </c>
      <c r="AM78" s="15">
        <f t="shared" si="335"/>
        <v>108.21398413094845</v>
      </c>
      <c r="AN78" s="15">
        <f t="shared" si="335"/>
        <v>50.262469928992132</v>
      </c>
      <c r="AO78" s="15">
        <f t="shared" si="335"/>
        <v>112.07295925024108</v>
      </c>
      <c r="AP78" s="15">
        <f t="shared" si="335"/>
        <v>201.90782126642029</v>
      </c>
      <c r="AQ78" s="15">
        <f t="shared" si="335"/>
        <v>313.1005152998232</v>
      </c>
      <c r="AR78" s="15">
        <f t="shared" si="335"/>
        <v>272.08793677996175</v>
      </c>
      <c r="AS78" s="15">
        <f t="shared" si="335"/>
        <v>362.25284913891602</v>
      </c>
      <c r="AT78" s="15">
        <f t="shared" si="335"/>
        <v>322.08225617247581</v>
      </c>
      <c r="AU78" s="15">
        <f t="shared" si="335"/>
        <v>342.87921414372715</v>
      </c>
      <c r="AV78" s="15">
        <f t="shared" si="335"/>
        <v>374.14865207888568</v>
      </c>
      <c r="AW78" s="15">
        <f t="shared" si="335"/>
        <v>350.01845780732867</v>
      </c>
      <c r="AX78" s="96">
        <f t="shared" si="335"/>
        <v>372.71994676301739</v>
      </c>
      <c r="AY78" s="15">
        <f t="shared" si="335"/>
        <v>194.00789259084453</v>
      </c>
      <c r="AZ78" s="15">
        <f t="shared" si="335"/>
        <v>58.28159538941523</v>
      </c>
      <c r="BA78" s="15">
        <f t="shared" si="335"/>
        <v>133.35720383149103</v>
      </c>
      <c r="BB78" s="15">
        <f t="shared" si="335"/>
        <v>274.15537497894542</v>
      </c>
      <c r="BC78" s="15">
        <f t="shared" si="335"/>
        <v>392.18855173393348</v>
      </c>
      <c r="BD78" s="15">
        <f t="shared" si="335"/>
        <v>337.15555906312687</v>
      </c>
      <c r="BE78" s="15">
        <f t="shared" si="335"/>
        <v>428.40004440342528</v>
      </c>
      <c r="BF78" s="15">
        <f t="shared" si="335"/>
        <v>394.2719151749169</v>
      </c>
      <c r="BG78" s="15">
        <f t="shared" si="335"/>
        <v>416.48739084953519</v>
      </c>
      <c r="BH78" s="15">
        <f t="shared" si="335"/>
        <v>435.52449050345984</v>
      </c>
      <c r="BI78" s="15">
        <f t="shared" si="335"/>
        <v>424.65264773293973</v>
      </c>
      <c r="BJ78" s="96">
        <f t="shared" si="335"/>
        <v>450.15829729684509</v>
      </c>
      <c r="BK78" s="15">
        <f t="shared" si="335"/>
        <v>231.26344326798994</v>
      </c>
      <c r="BL78" s="15">
        <f t="shared" si="335"/>
        <v>73.040752499036685</v>
      </c>
      <c r="BM78" s="15">
        <f t="shared" si="335"/>
        <v>167.36732768028747</v>
      </c>
      <c r="BN78" s="15">
        <f t="shared" si="335"/>
        <v>337.87138588364354</v>
      </c>
      <c r="BO78" s="15">
        <f t="shared" si="335"/>
        <v>478.83600398217408</v>
      </c>
      <c r="BP78" s="15">
        <f t="shared" si="335"/>
        <v>409.40827988115922</v>
      </c>
      <c r="BQ78" s="15">
        <f t="shared" si="335"/>
        <v>496.72427469071829</v>
      </c>
      <c r="BR78" s="15">
        <f t="shared" si="335"/>
        <v>469.55346812395794</v>
      </c>
      <c r="BS78" s="15">
        <f t="shared" si="335"/>
        <v>502.53337304765427</v>
      </c>
      <c r="BT78" s="15">
        <f t="shared" si="335"/>
        <v>496.58135453336996</v>
      </c>
      <c r="BU78" s="15">
        <f t="shared" si="335"/>
        <v>496.36716662743237</v>
      </c>
      <c r="BV78" s="96">
        <f t="shared" si="335"/>
        <v>523.10470832526698</v>
      </c>
      <c r="BW78" s="15">
        <f t="shared" si="335"/>
        <v>256.70775926229118</v>
      </c>
      <c r="BX78" s="15">
        <f t="shared" si="335"/>
        <v>87.799307459551827</v>
      </c>
      <c r="BY78" s="15">
        <f t="shared" si="335"/>
        <v>201.19237936955295</v>
      </c>
      <c r="BZ78" s="15">
        <f t="shared" si="335"/>
        <v>407.02062964956536</v>
      </c>
      <c r="CA78" s="15">
        <f t="shared" si="335"/>
        <v>586.53926840271754</v>
      </c>
      <c r="CB78" s="15">
        <f t="shared" si="335"/>
        <v>500.97202666398368</v>
      </c>
      <c r="CC78" s="15">
        <f t="shared" si="335"/>
        <v>607.32993709335847</v>
      </c>
      <c r="CD78" s="15">
        <f t="shared" si="335"/>
        <v>582.53668829905757</v>
      </c>
      <c r="CE78" s="15">
        <f t="shared" si="335"/>
        <v>622.48477240200384</v>
      </c>
      <c r="CF78" s="15">
        <f t="shared" si="335"/>
        <v>614.2420898882167</v>
      </c>
      <c r="CG78" s="15">
        <f t="shared" si="335"/>
        <v>623.52556734033521</v>
      </c>
      <c r="CH78" s="96">
        <f t="shared" si="335"/>
        <v>655.74198648457957</v>
      </c>
      <c r="CI78" s="15">
        <f t="shared" si="335"/>
        <v>308.82614898242923</v>
      </c>
      <c r="CJ78" s="15">
        <f t="shared" si="335"/>
        <v>105.05956600255631</v>
      </c>
      <c r="CK78" s="15">
        <f t="shared" si="335"/>
        <v>240.44279767529773</v>
      </c>
      <c r="CL78" s="15">
        <f t="shared" si="335"/>
        <v>487.25156451360476</v>
      </c>
      <c r="CM78" s="15">
        <f t="shared" ref="CM78:CT78" si="336">CM90*CM54</f>
        <v>701.26677981117291</v>
      </c>
      <c r="CN78" s="15">
        <f t="shared" si="336"/>
        <v>598.48662397778787</v>
      </c>
      <c r="CO78" s="15">
        <f t="shared" si="336"/>
        <v>725.10167177786172</v>
      </c>
      <c r="CP78" s="15">
        <f t="shared" si="336"/>
        <v>695.16861669484979</v>
      </c>
      <c r="CQ78" s="15">
        <f t="shared" si="336"/>
        <v>742.47953113050698</v>
      </c>
      <c r="CR78" s="15">
        <f t="shared" si="336"/>
        <v>732.33384441186263</v>
      </c>
      <c r="CS78" s="15">
        <f t="shared" si="336"/>
        <v>758.01764171169987</v>
      </c>
      <c r="CT78" s="96">
        <f t="shared" si="336"/>
        <v>796.92481415420025</v>
      </c>
    </row>
    <row r="79" spans="1:98" s="15" customFormat="1" x14ac:dyDescent="0.25">
      <c r="A79" s="4" t="s">
        <v>178</v>
      </c>
      <c r="B79" s="15" t="s">
        <v>7</v>
      </c>
      <c r="C79" s="15">
        <v>77</v>
      </c>
      <c r="D79" s="15">
        <v>86</v>
      </c>
      <c r="E79" s="15">
        <v>126</v>
      </c>
      <c r="F79" s="15">
        <v>84</v>
      </c>
      <c r="G79" s="15">
        <v>94.5</v>
      </c>
      <c r="H79" s="15">
        <v>189.5</v>
      </c>
      <c r="I79" s="15">
        <v>161</v>
      </c>
      <c r="J79" s="15">
        <v>95</v>
      </c>
      <c r="K79" s="15">
        <v>146</v>
      </c>
      <c r="L79" s="15">
        <v>110</v>
      </c>
      <c r="M79" s="15">
        <v>197</v>
      </c>
      <c r="N79" s="96">
        <v>219</v>
      </c>
      <c r="O79" s="1160">
        <v>70.5</v>
      </c>
      <c r="P79" s="1161">
        <v>77</v>
      </c>
      <c r="Q79" s="1162">
        <v>112</v>
      </c>
      <c r="R79" s="1163">
        <v>50</v>
      </c>
      <c r="S79" s="1164">
        <v>134</v>
      </c>
      <c r="T79" s="1165">
        <v>197.5</v>
      </c>
      <c r="U79" s="1166">
        <v>143</v>
      </c>
      <c r="V79" s="1167">
        <v>129</v>
      </c>
      <c r="W79" s="1168">
        <v>131</v>
      </c>
      <c r="X79" s="1169">
        <v>88</v>
      </c>
      <c r="Y79" s="1170">
        <v>267</v>
      </c>
      <c r="Z79" s="1171">
        <v>470</v>
      </c>
      <c r="AA79" s="2198">
        <v>173</v>
      </c>
      <c r="AB79" s="2199">
        <v>208</v>
      </c>
      <c r="AC79" s="2200">
        <v>149</v>
      </c>
      <c r="AD79" s="2201">
        <v>101</v>
      </c>
      <c r="AE79" s="2202">
        <v>126</v>
      </c>
      <c r="AF79" s="2203">
        <v>175.5</v>
      </c>
      <c r="AG79" s="2204">
        <v>149</v>
      </c>
      <c r="AH79" s="15">
        <f t="shared" ref="AH79:CL79" si="337">AH91*AH55</f>
        <v>107.33986888111879</v>
      </c>
      <c r="AI79" s="15">
        <f t="shared" si="337"/>
        <v>90.478233181818098</v>
      </c>
      <c r="AJ79" s="15">
        <f t="shared" si="337"/>
        <v>90.400116119016971</v>
      </c>
      <c r="AK79" s="15">
        <f t="shared" si="337"/>
        <v>111.01877828637828</v>
      </c>
      <c r="AL79" s="96">
        <f t="shared" si="337"/>
        <v>104.04775727802325</v>
      </c>
      <c r="AM79" s="15">
        <f t="shared" si="337"/>
        <v>108.99028300153044</v>
      </c>
      <c r="AN79" s="15">
        <f t="shared" si="337"/>
        <v>137.34780796238144</v>
      </c>
      <c r="AO79" s="15">
        <f t="shared" si="337"/>
        <v>72.598258975199428</v>
      </c>
      <c r="AP79" s="15">
        <f t="shared" si="337"/>
        <v>65.419513718963785</v>
      </c>
      <c r="AQ79" s="15">
        <f t="shared" si="337"/>
        <v>190.49189146793225</v>
      </c>
      <c r="AR79" s="15">
        <f t="shared" si="337"/>
        <v>259.50552491555584</v>
      </c>
      <c r="AS79" s="15">
        <f t="shared" si="337"/>
        <v>258.3475297387609</v>
      </c>
      <c r="AT79" s="15">
        <f t="shared" si="337"/>
        <v>321.5737541081462</v>
      </c>
      <c r="AU79" s="15">
        <f t="shared" si="337"/>
        <v>286.2667092860965</v>
      </c>
      <c r="AV79" s="15">
        <f t="shared" si="337"/>
        <v>286.64702302415589</v>
      </c>
      <c r="AW79" s="15">
        <f t="shared" si="337"/>
        <v>350.04560207127741</v>
      </c>
      <c r="AX79" s="96">
        <f t="shared" si="337"/>
        <v>311.09640529915367</v>
      </c>
      <c r="AY79" s="15">
        <f t="shared" si="337"/>
        <v>209.90684040391289</v>
      </c>
      <c r="AZ79" s="15">
        <f t="shared" si="337"/>
        <v>246.23951320846817</v>
      </c>
      <c r="BA79" s="15">
        <f t="shared" si="337"/>
        <v>86.586117699836976</v>
      </c>
      <c r="BB79" s="15">
        <f t="shared" si="337"/>
        <v>74.960510705427382</v>
      </c>
      <c r="BC79" s="15">
        <f t="shared" si="337"/>
        <v>258.65454645726038</v>
      </c>
      <c r="BD79" s="15">
        <f t="shared" si="337"/>
        <v>325.05566426847554</v>
      </c>
      <c r="BE79" s="15">
        <f t="shared" si="337"/>
        <v>320.12924517153579</v>
      </c>
      <c r="BF79" s="15">
        <f t="shared" si="337"/>
        <v>380.29296627030038</v>
      </c>
      <c r="BG79" s="15">
        <f t="shared" si="337"/>
        <v>350.42887820746608</v>
      </c>
      <c r="BH79" s="15">
        <f t="shared" si="337"/>
        <v>348.18345875021134</v>
      </c>
      <c r="BI79" s="15">
        <f t="shared" si="337"/>
        <v>407.46754437839479</v>
      </c>
      <c r="BJ79" s="96">
        <f t="shared" si="337"/>
        <v>377.43127330503677</v>
      </c>
      <c r="BK79" s="15">
        <f t="shared" si="337"/>
        <v>239.12434965922301</v>
      </c>
      <c r="BL79" s="15">
        <f t="shared" si="337"/>
        <v>293.52515989296097</v>
      </c>
      <c r="BM79" s="15">
        <f t="shared" si="337"/>
        <v>108.51307604930183</v>
      </c>
      <c r="BN79" s="15">
        <f t="shared" si="337"/>
        <v>95.959264275316542</v>
      </c>
      <c r="BO79" s="15">
        <f t="shared" si="337"/>
        <v>318.76803467132959</v>
      </c>
      <c r="BP79" s="15">
        <f t="shared" si="337"/>
        <v>396.87123619988313</v>
      </c>
      <c r="BQ79" s="15">
        <f t="shared" si="337"/>
        <v>392.5443224818481</v>
      </c>
      <c r="BR79" s="15">
        <f t="shared" si="337"/>
        <v>440.94474384019554</v>
      </c>
      <c r="BS79" s="15">
        <f t="shared" si="337"/>
        <v>425.44279474951696</v>
      </c>
      <c r="BT79" s="15">
        <f t="shared" si="337"/>
        <v>420.11789986783884</v>
      </c>
      <c r="BU79" s="15">
        <f t="shared" si="337"/>
        <v>464.59106095711479</v>
      </c>
      <c r="BV79" s="96">
        <f t="shared" si="337"/>
        <v>441.17113769846185</v>
      </c>
      <c r="BW79" s="15">
        <f t="shared" si="337"/>
        <v>280.57132689565674</v>
      </c>
      <c r="BX79" s="15">
        <f t="shared" si="337"/>
        <v>325.81970162881021</v>
      </c>
      <c r="BY79" s="15">
        <f t="shared" si="337"/>
        <v>130.43913981527004</v>
      </c>
      <c r="BZ79" s="15">
        <f t="shared" si="337"/>
        <v>115.35269738537248</v>
      </c>
      <c r="CA79" s="15">
        <f t="shared" si="337"/>
        <v>384.00755910345373</v>
      </c>
      <c r="CB79" s="15">
        <f t="shared" si="337"/>
        <v>486.13839100417226</v>
      </c>
      <c r="CC79" s="15">
        <f t="shared" si="337"/>
        <v>480.33646228712183</v>
      </c>
      <c r="CD79" s="15">
        <f t="shared" si="337"/>
        <v>539.12997045464704</v>
      </c>
      <c r="CE79" s="15">
        <f t="shared" si="337"/>
        <v>527.81217377496341</v>
      </c>
      <c r="CF79" s="15">
        <f t="shared" si="337"/>
        <v>520.39726972807512</v>
      </c>
      <c r="CG79" s="15">
        <f t="shared" si="337"/>
        <v>574.67196788699664</v>
      </c>
      <c r="CH79" s="96">
        <f t="shared" si="337"/>
        <v>554.18952425208977</v>
      </c>
      <c r="CI79" s="15">
        <f t="shared" si="337"/>
        <v>338.18497579686033</v>
      </c>
      <c r="CJ79" s="15">
        <f t="shared" si="337"/>
        <v>391.96962337947639</v>
      </c>
      <c r="CK79" s="15">
        <f t="shared" si="337"/>
        <v>156.08186232052299</v>
      </c>
      <c r="CL79" s="15">
        <f t="shared" si="337"/>
        <v>137.85673873753234</v>
      </c>
      <c r="CM79" s="15">
        <f t="shared" ref="CM79:CT79" si="338">CM91*CM55</f>
        <v>459.70221243897129</v>
      </c>
      <c r="CN79" s="15">
        <f t="shared" si="338"/>
        <v>581.22741710110074</v>
      </c>
      <c r="CO79" s="15">
        <f t="shared" si="338"/>
        <v>573.83433083474586</v>
      </c>
      <c r="CP79" s="15">
        <f t="shared" si="338"/>
        <v>643.67655701800368</v>
      </c>
      <c r="CQ79" s="15">
        <f t="shared" si="338"/>
        <v>629.86326198475865</v>
      </c>
      <c r="CR79" s="15">
        <f t="shared" si="338"/>
        <v>620.71288802510355</v>
      </c>
      <c r="CS79" s="15">
        <f t="shared" si="338"/>
        <v>698.8592498226617</v>
      </c>
      <c r="CT79" s="96">
        <f t="shared" si="338"/>
        <v>673.72607995335852</v>
      </c>
    </row>
    <row r="80" spans="1:98" s="15" customFormat="1" x14ac:dyDescent="0.25">
      <c r="A80" s="4" t="s">
        <v>179</v>
      </c>
      <c r="B80" s="15" t="s">
        <v>8</v>
      </c>
      <c r="C80" s="15">
        <v>53</v>
      </c>
      <c r="D80" s="15">
        <v>43</v>
      </c>
      <c r="E80" s="15">
        <v>83</v>
      </c>
      <c r="F80" s="15">
        <v>106</v>
      </c>
      <c r="G80" s="15">
        <v>114</v>
      </c>
      <c r="H80" s="15">
        <v>92</v>
      </c>
      <c r="I80" s="15">
        <v>88</v>
      </c>
      <c r="J80" s="15">
        <v>116</v>
      </c>
      <c r="K80" s="15">
        <v>179</v>
      </c>
      <c r="L80" s="15">
        <v>128.5</v>
      </c>
      <c r="M80" s="15">
        <v>183</v>
      </c>
      <c r="N80" s="96">
        <v>193</v>
      </c>
      <c r="O80" s="1172">
        <v>49.5</v>
      </c>
      <c r="P80" s="1173">
        <v>46</v>
      </c>
      <c r="Q80" s="1174">
        <v>147</v>
      </c>
      <c r="R80" s="1175">
        <v>164</v>
      </c>
      <c r="S80" s="1176">
        <v>78</v>
      </c>
      <c r="T80" s="1177">
        <v>83</v>
      </c>
      <c r="U80" s="1178">
        <v>95</v>
      </c>
      <c r="V80" s="1179">
        <v>128</v>
      </c>
      <c r="W80" s="1180">
        <v>177</v>
      </c>
      <c r="X80" s="1181">
        <v>150.5</v>
      </c>
      <c r="Y80" s="1182">
        <v>112.5</v>
      </c>
      <c r="Z80" s="1183">
        <v>156.5</v>
      </c>
      <c r="AA80" s="2205">
        <v>62</v>
      </c>
      <c r="AB80" s="2206">
        <v>152</v>
      </c>
      <c r="AC80" s="2207">
        <v>279</v>
      </c>
      <c r="AD80" s="2208">
        <v>79.5</v>
      </c>
      <c r="AE80" s="2209">
        <v>53</v>
      </c>
      <c r="AF80" s="2210">
        <v>58</v>
      </c>
      <c r="AG80" s="2211">
        <v>62</v>
      </c>
      <c r="AH80" s="15">
        <f t="shared" ref="AH80:CL80" si="339">AH92*AH56</f>
        <v>184.4000257828599</v>
      </c>
      <c r="AI80" s="15">
        <f t="shared" si="339"/>
        <v>180.36650253644586</v>
      </c>
      <c r="AJ80" s="15">
        <f t="shared" si="339"/>
        <v>183.45945744424878</v>
      </c>
      <c r="AK80" s="15">
        <f t="shared" si="339"/>
        <v>204.22722756496637</v>
      </c>
      <c r="AL80" s="96">
        <f t="shared" si="339"/>
        <v>207.20862512569715</v>
      </c>
      <c r="AM80" s="15">
        <f t="shared" si="339"/>
        <v>92.277195386278294</v>
      </c>
      <c r="AN80" s="15">
        <f t="shared" si="339"/>
        <v>263.9218664259073</v>
      </c>
      <c r="AO80" s="15">
        <f t="shared" si="339"/>
        <v>309.20291807528832</v>
      </c>
      <c r="AP80" s="15">
        <f t="shared" si="339"/>
        <v>210.99243578174639</v>
      </c>
      <c r="AQ80" s="15">
        <f t="shared" si="339"/>
        <v>143.67154644382941</v>
      </c>
      <c r="AR80" s="15">
        <f t="shared" si="339"/>
        <v>208.9930734233285</v>
      </c>
      <c r="AS80" s="15">
        <f t="shared" si="339"/>
        <v>259.64925403975303</v>
      </c>
      <c r="AT80" s="15">
        <f t="shared" si="339"/>
        <v>484.79041185181126</v>
      </c>
      <c r="AU80" s="15">
        <f t="shared" si="339"/>
        <v>531.8849299704757</v>
      </c>
      <c r="AV80" s="15">
        <f t="shared" si="339"/>
        <v>511.89839082694959</v>
      </c>
      <c r="AW80" s="15">
        <f t="shared" si="339"/>
        <v>553.79181688661458</v>
      </c>
      <c r="AX80" s="96">
        <f t="shared" si="339"/>
        <v>580.05494160254204</v>
      </c>
      <c r="AY80" s="15">
        <f t="shared" si="339"/>
        <v>192.1641754208917</v>
      </c>
      <c r="AZ80" s="15">
        <f t="shared" si="339"/>
        <v>530.28893253137096</v>
      </c>
      <c r="BA80" s="15">
        <f t="shared" si="339"/>
        <v>601.54946540062826</v>
      </c>
      <c r="BB80" s="15">
        <f t="shared" si="339"/>
        <v>355.52233931519999</v>
      </c>
      <c r="BC80" s="15">
        <f t="shared" si="339"/>
        <v>208.18054854506326</v>
      </c>
      <c r="BD80" s="15">
        <f t="shared" si="339"/>
        <v>267.88097662215688</v>
      </c>
      <c r="BE80" s="15">
        <f t="shared" si="339"/>
        <v>332.86155574013793</v>
      </c>
      <c r="BF80" s="15">
        <f t="shared" si="339"/>
        <v>618.64206567438271</v>
      </c>
      <c r="BG80" s="15">
        <f t="shared" si="339"/>
        <v>648.28476576245816</v>
      </c>
      <c r="BH80" s="15">
        <f t="shared" si="339"/>
        <v>620.98491057218769</v>
      </c>
      <c r="BI80" s="15">
        <f t="shared" si="339"/>
        <v>668.88906391957801</v>
      </c>
      <c r="BJ80" s="96">
        <f t="shared" si="339"/>
        <v>693.67201845524869</v>
      </c>
      <c r="BK80" s="15">
        <f t="shared" si="339"/>
        <v>216.73370609877708</v>
      </c>
      <c r="BL80" s="15">
        <f t="shared" si="339"/>
        <v>598.25967655934483</v>
      </c>
      <c r="BM80" s="15">
        <f t="shared" si="339"/>
        <v>698.80511152104395</v>
      </c>
      <c r="BN80" s="15">
        <f t="shared" si="339"/>
        <v>428.20300551320003</v>
      </c>
      <c r="BO80" s="15">
        <f t="shared" si="339"/>
        <v>258.55313646865466</v>
      </c>
      <c r="BP80" s="15">
        <f t="shared" si="339"/>
        <v>334.19529611381722</v>
      </c>
      <c r="BQ80" s="15">
        <f t="shared" si="339"/>
        <v>414.21358033261049</v>
      </c>
      <c r="BR80" s="15">
        <f t="shared" si="339"/>
        <v>763.21948345726832</v>
      </c>
      <c r="BS80" s="15">
        <f t="shared" si="339"/>
        <v>793.54698329389919</v>
      </c>
      <c r="BT80" s="15">
        <f t="shared" si="339"/>
        <v>753.03241714528474</v>
      </c>
      <c r="BU80" s="15">
        <f t="shared" si="339"/>
        <v>803.7426348684611</v>
      </c>
      <c r="BV80" s="96">
        <f t="shared" si="339"/>
        <v>819.53295434941435</v>
      </c>
      <c r="BW80" s="15">
        <f t="shared" si="339"/>
        <v>255.84800328733118</v>
      </c>
      <c r="BX80" s="15">
        <f t="shared" si="339"/>
        <v>699.3348990351717</v>
      </c>
      <c r="BY80" s="15">
        <f t="shared" si="339"/>
        <v>803.08489227171594</v>
      </c>
      <c r="BZ80" s="15">
        <f t="shared" si="339"/>
        <v>491.46844146027831</v>
      </c>
      <c r="CA80" s="15">
        <f t="shared" si="339"/>
        <v>297.08684755632038</v>
      </c>
      <c r="CB80" s="15">
        <f t="shared" si="339"/>
        <v>402.3067516465801</v>
      </c>
      <c r="CC80" s="15">
        <f t="shared" si="339"/>
        <v>502.71856783554063</v>
      </c>
      <c r="CD80" s="15">
        <f t="shared" si="339"/>
        <v>929.96327403572184</v>
      </c>
      <c r="CE80" s="15">
        <f t="shared" si="339"/>
        <v>970.99450031656704</v>
      </c>
      <c r="CF80" s="15">
        <f t="shared" si="339"/>
        <v>925.9183443541599</v>
      </c>
      <c r="CG80" s="15">
        <f t="shared" si="339"/>
        <v>992.29267088908739</v>
      </c>
      <c r="CH80" s="96">
        <f t="shared" si="339"/>
        <v>1015.0153892362717</v>
      </c>
      <c r="CI80" s="15">
        <f t="shared" si="339"/>
        <v>306.17395396346916</v>
      </c>
      <c r="CJ80" s="15">
        <f t="shared" si="339"/>
        <v>840.22521952876457</v>
      </c>
      <c r="CK80" s="15">
        <f t="shared" si="339"/>
        <v>967.80851579491582</v>
      </c>
      <c r="CL80" s="15">
        <f t="shared" si="339"/>
        <v>591.16206673616205</v>
      </c>
      <c r="CM80" s="15">
        <f t="shared" ref="CM80:CT80" si="340">CM92*CM56</f>
        <v>356.44783898997616</v>
      </c>
      <c r="CN80" s="15">
        <f t="shared" si="340"/>
        <v>481.42854272349365</v>
      </c>
      <c r="CO80" s="15">
        <f t="shared" si="340"/>
        <v>601.34514127112652</v>
      </c>
      <c r="CP80" s="15">
        <f t="shared" si="340"/>
        <v>1111.9352017268902</v>
      </c>
      <c r="CQ80" s="15">
        <f t="shared" si="340"/>
        <v>1159.9716042413756</v>
      </c>
      <c r="CR80" s="15">
        <f t="shared" si="340"/>
        <v>1105.4655591119199</v>
      </c>
      <c r="CS80" s="15">
        <f t="shared" si="340"/>
        <v>1207.775724231489</v>
      </c>
      <c r="CT80" s="96">
        <f t="shared" si="340"/>
        <v>1234.8468080987327</v>
      </c>
    </row>
    <row r="81" spans="1:98" s="15" customFormat="1" x14ac:dyDescent="0.25">
      <c r="A81" s="4" t="s">
        <v>180</v>
      </c>
      <c r="B81" s="15" t="s">
        <v>1</v>
      </c>
      <c r="C81" s="15">
        <v>30</v>
      </c>
      <c r="D81" s="15">
        <v>39</v>
      </c>
      <c r="E81" s="15">
        <v>35</v>
      </c>
      <c r="F81" s="15">
        <v>77</v>
      </c>
      <c r="G81" s="15">
        <v>99</v>
      </c>
      <c r="H81" s="15">
        <v>111.5</v>
      </c>
      <c r="I81" s="15">
        <v>128</v>
      </c>
      <c r="J81" s="15">
        <v>94</v>
      </c>
      <c r="K81" s="15">
        <v>170</v>
      </c>
      <c r="L81" s="15">
        <v>120</v>
      </c>
      <c r="M81" s="15">
        <v>278</v>
      </c>
      <c r="N81" s="96">
        <v>281</v>
      </c>
      <c r="O81" s="1184">
        <v>60</v>
      </c>
      <c r="P81" s="1185">
        <v>56</v>
      </c>
      <c r="Q81" s="1186">
        <v>123</v>
      </c>
      <c r="R81" s="1187">
        <v>107</v>
      </c>
      <c r="S81" s="1188">
        <v>95</v>
      </c>
      <c r="T81" s="1189">
        <v>161</v>
      </c>
      <c r="U81" s="1190">
        <v>127</v>
      </c>
      <c r="V81" s="1191">
        <v>131.5</v>
      </c>
      <c r="W81" s="1192">
        <v>145</v>
      </c>
      <c r="X81" s="1193">
        <v>123</v>
      </c>
      <c r="Y81" s="1194">
        <v>215</v>
      </c>
      <c r="Z81" s="1195">
        <v>305.5</v>
      </c>
      <c r="AA81" s="2212">
        <v>34</v>
      </c>
      <c r="AB81" s="2213">
        <v>37</v>
      </c>
      <c r="AC81" s="2214">
        <v>80</v>
      </c>
      <c r="AD81" s="2215">
        <v>105</v>
      </c>
      <c r="AE81" s="2216">
        <v>777</v>
      </c>
      <c r="AF81" s="2217">
        <v>145.5</v>
      </c>
      <c r="AG81" s="2218">
        <v>115</v>
      </c>
      <c r="AH81" s="15">
        <f t="shared" ref="AH81:CL81" si="341">AH93*AH57</f>
        <v>107.95170846604682</v>
      </c>
      <c r="AI81" s="15">
        <f t="shared" si="341"/>
        <v>117.4781501675478</v>
      </c>
      <c r="AJ81" s="15">
        <f t="shared" si="341"/>
        <v>113.63998144546237</v>
      </c>
      <c r="AK81" s="15">
        <f t="shared" si="341"/>
        <v>119.83946098591551</v>
      </c>
      <c r="AL81" s="96">
        <f t="shared" si="341"/>
        <v>119.18618008946504</v>
      </c>
      <c r="AM81" s="15">
        <f t="shared" si="341"/>
        <v>120.05632305418719</v>
      </c>
      <c r="AN81" s="15">
        <f t="shared" si="341"/>
        <v>169.96167114648136</v>
      </c>
      <c r="AO81" s="15">
        <f t="shared" si="341"/>
        <v>592.18762210155307</v>
      </c>
      <c r="AP81" s="15">
        <f t="shared" si="341"/>
        <v>958.21999510753085</v>
      </c>
      <c r="AQ81" s="15">
        <f t="shared" si="341"/>
        <v>5834.2322822942524</v>
      </c>
      <c r="AR81" s="15">
        <f t="shared" si="341"/>
        <v>1129.354456339586</v>
      </c>
      <c r="AS81" s="15">
        <f t="shared" si="341"/>
        <v>1096.9069404960949</v>
      </c>
      <c r="AT81" s="15">
        <f t="shared" si="341"/>
        <v>473.64789259738859</v>
      </c>
      <c r="AU81" s="15">
        <f t="shared" si="341"/>
        <v>522.31240652231963</v>
      </c>
      <c r="AV81" s="15">
        <f t="shared" si="341"/>
        <v>498.08393852916726</v>
      </c>
      <c r="AW81" s="15">
        <f t="shared" si="341"/>
        <v>550.8960786266565</v>
      </c>
      <c r="AX81" s="96">
        <f t="shared" si="341"/>
        <v>632.10544192134819</v>
      </c>
      <c r="AY81" s="15">
        <f t="shared" si="341"/>
        <v>152.0441258198974</v>
      </c>
      <c r="AZ81" s="15">
        <f t="shared" si="341"/>
        <v>226.99245160996142</v>
      </c>
      <c r="BA81" s="15">
        <f t="shared" si="341"/>
        <v>796.26889339546267</v>
      </c>
      <c r="BB81" s="15">
        <f t="shared" si="341"/>
        <v>1180.4243348261887</v>
      </c>
      <c r="BC81" s="15">
        <f t="shared" si="341"/>
        <v>7620.0515048384223</v>
      </c>
      <c r="BD81" s="15">
        <f t="shared" si="341"/>
        <v>1444.2266182462247</v>
      </c>
      <c r="BE81" s="15">
        <f t="shared" si="341"/>
        <v>1403.7621594296465</v>
      </c>
      <c r="BF81" s="15">
        <f t="shared" si="341"/>
        <v>619.94527965707107</v>
      </c>
      <c r="BG81" s="15">
        <f t="shared" si="341"/>
        <v>695.00029650010413</v>
      </c>
      <c r="BH81" s="15">
        <f t="shared" si="341"/>
        <v>704.49681609764252</v>
      </c>
      <c r="BI81" s="15">
        <f t="shared" si="341"/>
        <v>796.72257464646395</v>
      </c>
      <c r="BJ81" s="96">
        <f t="shared" si="341"/>
        <v>883.34122796525685</v>
      </c>
      <c r="BK81" s="15">
        <f t="shared" si="341"/>
        <v>206.96439930780207</v>
      </c>
      <c r="BL81" s="15">
        <f t="shared" si="341"/>
        <v>307.22050008503737</v>
      </c>
      <c r="BM81" s="15">
        <f t="shared" si="341"/>
        <v>1044.8848420051602</v>
      </c>
      <c r="BN81" s="15">
        <f t="shared" si="341"/>
        <v>1632.2322721337966</v>
      </c>
      <c r="BO81" s="15">
        <f t="shared" si="341"/>
        <v>10453.281412255767</v>
      </c>
      <c r="BP81" s="15">
        <f t="shared" si="341"/>
        <v>1941.1430202042222</v>
      </c>
      <c r="BQ81" s="15">
        <f t="shared" si="341"/>
        <v>1894.5221837222523</v>
      </c>
      <c r="BR81" s="15">
        <f t="shared" si="341"/>
        <v>827.32794743641432</v>
      </c>
      <c r="BS81" s="15">
        <f t="shared" si="341"/>
        <v>902.71574445206249</v>
      </c>
      <c r="BT81" s="15">
        <f t="shared" si="341"/>
        <v>894.96874041556725</v>
      </c>
      <c r="BU81" s="15">
        <f t="shared" si="341"/>
        <v>998.26918352541213</v>
      </c>
      <c r="BV81" s="96">
        <f t="shared" si="341"/>
        <v>1103.3883658267468</v>
      </c>
      <c r="BW81" s="15">
        <f t="shared" si="341"/>
        <v>259.22471688795082</v>
      </c>
      <c r="BX81" s="15">
        <f t="shared" si="341"/>
        <v>382.38975812489826</v>
      </c>
      <c r="BY81" s="15">
        <f t="shared" si="341"/>
        <v>1293.0151651123426</v>
      </c>
      <c r="BZ81" s="15">
        <f t="shared" si="341"/>
        <v>2002.8655844888447</v>
      </c>
      <c r="CA81" s="15">
        <f t="shared" si="341"/>
        <v>12683.344268311981</v>
      </c>
      <c r="CB81" s="15">
        <f t="shared" si="341"/>
        <v>2347.5004638942819</v>
      </c>
      <c r="CC81" s="15">
        <f t="shared" si="341"/>
        <v>2287.8879487609684</v>
      </c>
      <c r="CD81" s="15">
        <f t="shared" si="341"/>
        <v>992.969384631602</v>
      </c>
      <c r="CE81" s="15">
        <f t="shared" si="341"/>
        <v>1094.0223629034922</v>
      </c>
      <c r="CF81" s="15">
        <f t="shared" si="341"/>
        <v>1095.3357364138726</v>
      </c>
      <c r="CG81" s="15">
        <f t="shared" si="341"/>
        <v>1226.492990336312</v>
      </c>
      <c r="CH81" s="96">
        <f t="shared" si="341"/>
        <v>1370.2578058507636</v>
      </c>
      <c r="CI81" s="15">
        <f t="shared" si="341"/>
        <v>310.89342422321567</v>
      </c>
      <c r="CJ81" s="15">
        <f t="shared" si="341"/>
        <v>459.85565235627917</v>
      </c>
      <c r="CK81" s="15">
        <f t="shared" si="341"/>
        <v>1559.2651835662248</v>
      </c>
      <c r="CL81" s="15">
        <f t="shared" si="341"/>
        <v>2426.5509967922071</v>
      </c>
      <c r="CM81" s="15">
        <f t="shared" ref="CM81:CT81" si="342">CM93*CM57</f>
        <v>15426.931383402774</v>
      </c>
      <c r="CN81" s="15">
        <f t="shared" si="342"/>
        <v>2862.6640049491461</v>
      </c>
      <c r="CO81" s="15">
        <f t="shared" si="342"/>
        <v>2791.4695634355808</v>
      </c>
      <c r="CP81" s="15">
        <f t="shared" si="342"/>
        <v>1212.4164198455173</v>
      </c>
      <c r="CQ81" s="15">
        <f t="shared" si="342"/>
        <v>1335.0104974795674</v>
      </c>
      <c r="CR81" s="15">
        <f t="shared" si="342"/>
        <v>1333.9632983994477</v>
      </c>
      <c r="CS81" s="15">
        <f t="shared" si="342"/>
        <v>1521.0749421335277</v>
      </c>
      <c r="CT81" s="96">
        <f t="shared" si="342"/>
        <v>1699.3105257902585</v>
      </c>
    </row>
    <row r="82" spans="1:98" s="15" customFormat="1" x14ac:dyDescent="0.25">
      <c r="A82" s="4" t="s">
        <v>181</v>
      </c>
      <c r="B82" s="15" t="s">
        <v>2</v>
      </c>
      <c r="C82" s="15">
        <v>24</v>
      </c>
      <c r="D82" s="15">
        <v>13</v>
      </c>
      <c r="E82" s="15">
        <v>22</v>
      </c>
      <c r="F82" s="15">
        <v>18</v>
      </c>
      <c r="G82" s="15">
        <v>28</v>
      </c>
      <c r="H82" s="15">
        <v>33.5</v>
      </c>
      <c r="I82" s="15">
        <v>33</v>
      </c>
      <c r="J82" s="15">
        <v>41.5</v>
      </c>
      <c r="K82" s="15">
        <v>80</v>
      </c>
      <c r="L82" s="15">
        <v>67</v>
      </c>
      <c r="M82" s="15">
        <v>126</v>
      </c>
      <c r="N82" s="96">
        <v>190</v>
      </c>
      <c r="O82" s="1196">
        <v>41</v>
      </c>
      <c r="P82" s="1197">
        <v>44</v>
      </c>
      <c r="Q82" s="1198">
        <v>93</v>
      </c>
      <c r="R82" s="1199">
        <v>70</v>
      </c>
      <c r="S82" s="1200">
        <v>75</v>
      </c>
      <c r="T82" s="1201">
        <v>154</v>
      </c>
      <c r="U82" s="1202">
        <v>99</v>
      </c>
      <c r="V82" s="1203">
        <v>75</v>
      </c>
      <c r="W82" s="1204">
        <v>143</v>
      </c>
      <c r="X82" s="1205">
        <v>85.5</v>
      </c>
      <c r="Y82" s="1206">
        <v>135</v>
      </c>
      <c r="Z82" s="1207">
        <v>286</v>
      </c>
      <c r="AA82" s="2219">
        <v>75.5</v>
      </c>
      <c r="AB82" s="2220">
        <v>63</v>
      </c>
      <c r="AC82" s="2221">
        <v>135</v>
      </c>
      <c r="AD82" s="2222">
        <v>113</v>
      </c>
      <c r="AE82" s="2223">
        <v>113</v>
      </c>
      <c r="AF82" s="2224">
        <v>101.5</v>
      </c>
      <c r="AG82" s="2225">
        <v>106.5</v>
      </c>
      <c r="AH82" s="15">
        <f t="shared" ref="AH82:CL82" si="343">AH94*AH58</f>
        <v>90.461912018240383</v>
      </c>
      <c r="AI82" s="15">
        <f t="shared" si="343"/>
        <v>105.87635246065369</v>
      </c>
      <c r="AJ82" s="15">
        <f t="shared" si="343"/>
        <v>100.77260782904327</v>
      </c>
      <c r="AK82" s="15">
        <f t="shared" si="343"/>
        <v>117.02411215294882</v>
      </c>
      <c r="AL82" s="96">
        <f t="shared" si="343"/>
        <v>128.00495176761683</v>
      </c>
      <c r="AM82" s="15">
        <f t="shared" si="343"/>
        <v>79.112426110344828</v>
      </c>
      <c r="AN82" s="15">
        <f t="shared" si="343"/>
        <v>91.306539692307638</v>
      </c>
      <c r="AO82" s="15">
        <f t="shared" si="343"/>
        <v>294.31552500000015</v>
      </c>
      <c r="AP82" s="15">
        <f t="shared" si="343"/>
        <v>278.02071273103513</v>
      </c>
      <c r="AQ82" s="15">
        <f t="shared" si="343"/>
        <v>322.04077919999941</v>
      </c>
      <c r="AR82" s="15">
        <f t="shared" si="343"/>
        <v>320.87005848919193</v>
      </c>
      <c r="AS82" s="15">
        <f t="shared" si="343"/>
        <v>351.93502212960044</v>
      </c>
      <c r="AT82" s="15">
        <f t="shared" si="343"/>
        <v>243.61930024431348</v>
      </c>
      <c r="AU82" s="15">
        <f t="shared" si="343"/>
        <v>248.81680011738251</v>
      </c>
      <c r="AV82" s="15">
        <f t="shared" si="343"/>
        <v>239.35124860257835</v>
      </c>
      <c r="AW82" s="15">
        <f t="shared" si="343"/>
        <v>267.25264138377179</v>
      </c>
      <c r="AX82" s="96">
        <f t="shared" si="343"/>
        <v>282.53007537313113</v>
      </c>
      <c r="AY82" s="15">
        <f t="shared" si="343"/>
        <v>108.00540790040264</v>
      </c>
      <c r="AZ82" s="15">
        <f t="shared" si="343"/>
        <v>111.14999870951029</v>
      </c>
      <c r="BA82" s="15">
        <f t="shared" si="343"/>
        <v>385.1451317940917</v>
      </c>
      <c r="BB82" s="15">
        <f t="shared" si="343"/>
        <v>382.95925056795215</v>
      </c>
      <c r="BC82" s="15">
        <f t="shared" si="343"/>
        <v>475.0491898993468</v>
      </c>
      <c r="BD82" s="15">
        <f t="shared" si="343"/>
        <v>515.28147559486331</v>
      </c>
      <c r="BE82" s="15">
        <f t="shared" si="343"/>
        <v>605.20440086547376</v>
      </c>
      <c r="BF82" s="15">
        <f t="shared" si="343"/>
        <v>443.35538080911891</v>
      </c>
      <c r="BG82" s="15">
        <f t="shared" si="343"/>
        <v>510.62507562824516</v>
      </c>
      <c r="BH82" s="15">
        <f t="shared" si="343"/>
        <v>495.69593090948041</v>
      </c>
      <c r="BI82" s="15">
        <f t="shared" si="343"/>
        <v>540.58181029616378</v>
      </c>
      <c r="BJ82" s="96">
        <f t="shared" si="343"/>
        <v>560.29001736062582</v>
      </c>
      <c r="BK82" s="15">
        <f t="shared" si="343"/>
        <v>195.53072003819398</v>
      </c>
      <c r="BL82" s="15">
        <f t="shared" si="343"/>
        <v>191.83918209385163</v>
      </c>
      <c r="BM82" s="15">
        <f t="shared" si="343"/>
        <v>613.41140321268233</v>
      </c>
      <c r="BN82" s="15">
        <f t="shared" si="343"/>
        <v>566.66830300546349</v>
      </c>
      <c r="BO82" s="15">
        <f t="shared" si="343"/>
        <v>649.93594469888001</v>
      </c>
      <c r="BP82" s="15">
        <f t="shared" si="343"/>
        <v>650.55221930311473</v>
      </c>
      <c r="BQ82" s="15">
        <f t="shared" si="343"/>
        <v>726.80737689683394</v>
      </c>
      <c r="BR82" s="15">
        <f t="shared" si="343"/>
        <v>532.73453022870979</v>
      </c>
      <c r="BS82" s="15">
        <f t="shared" si="343"/>
        <v>621.35982804833759</v>
      </c>
      <c r="BT82" s="15">
        <f t="shared" si="343"/>
        <v>594.30658525741478</v>
      </c>
      <c r="BU82" s="15">
        <f t="shared" si="343"/>
        <v>645.12729668029772</v>
      </c>
      <c r="BV82" s="96">
        <f t="shared" si="343"/>
        <v>671.21404747157555</v>
      </c>
      <c r="BW82" s="15">
        <f t="shared" si="343"/>
        <v>238.45883963810718</v>
      </c>
      <c r="BX82" s="15">
        <f t="shared" si="343"/>
        <v>234.95819762459473</v>
      </c>
      <c r="BY82" s="15">
        <f t="shared" si="343"/>
        <v>758.41376032728135</v>
      </c>
      <c r="BZ82" s="15">
        <f t="shared" si="343"/>
        <v>711.763168492668</v>
      </c>
      <c r="CA82" s="15">
        <f t="shared" si="343"/>
        <v>821.77429064252271</v>
      </c>
      <c r="CB82" s="15">
        <f t="shared" si="343"/>
        <v>820.15810955516099</v>
      </c>
      <c r="CC82" s="15">
        <f t="shared" si="343"/>
        <v>911.38719011327487</v>
      </c>
      <c r="CD82" s="15">
        <f t="shared" si="343"/>
        <v>663.12954659493562</v>
      </c>
      <c r="CE82" s="15">
        <f t="shared" si="343"/>
        <v>762.01095411226186</v>
      </c>
      <c r="CF82" s="15">
        <f t="shared" si="343"/>
        <v>720.39494033805545</v>
      </c>
      <c r="CG82" s="15">
        <f t="shared" si="343"/>
        <v>773.57447839194515</v>
      </c>
      <c r="CH82" s="96">
        <f t="shared" si="343"/>
        <v>789.84034803120107</v>
      </c>
      <c r="CI82" s="15">
        <f t="shared" si="343"/>
        <v>269.49767458356661</v>
      </c>
      <c r="CJ82" s="15">
        <f t="shared" si="343"/>
        <v>264.08309999259643</v>
      </c>
      <c r="CK82" s="15">
        <f t="shared" si="343"/>
        <v>851.35322025973289</v>
      </c>
      <c r="CL82" s="15">
        <f t="shared" si="343"/>
        <v>807.80513551969545</v>
      </c>
      <c r="CM82" s="15">
        <f t="shared" ref="CM82:CT82" si="344">CM94*CM58</f>
        <v>938.75398437274146</v>
      </c>
      <c r="CN82" s="15">
        <f t="shared" si="344"/>
        <v>943.83177872323131</v>
      </c>
      <c r="CO82" s="15">
        <f t="shared" si="344"/>
        <v>1069.8085813376097</v>
      </c>
      <c r="CP82" s="15">
        <f t="shared" si="344"/>
        <v>780.79907573792525</v>
      </c>
      <c r="CQ82" s="15">
        <f t="shared" si="344"/>
        <v>899.32085386676999</v>
      </c>
      <c r="CR82" s="15">
        <f t="shared" si="344"/>
        <v>855.30710491052616</v>
      </c>
      <c r="CS82" s="15">
        <f t="shared" si="344"/>
        <v>939.9001991005548</v>
      </c>
      <c r="CT82" s="96">
        <f t="shared" si="344"/>
        <v>962.73466800486801</v>
      </c>
    </row>
    <row r="83" spans="1:98" s="15" customFormat="1" x14ac:dyDescent="0.25">
      <c r="A83" s="4" t="s">
        <v>182</v>
      </c>
      <c r="B83" s="15" t="s">
        <v>150</v>
      </c>
      <c r="N83" s="96"/>
      <c r="O83" s="1376"/>
      <c r="P83" s="1376"/>
      <c r="Q83" s="1376"/>
      <c r="R83" s="1376"/>
      <c r="S83" s="1376"/>
      <c r="T83" s="1376"/>
      <c r="U83" s="1376"/>
      <c r="V83" s="1376"/>
      <c r="W83" s="1376"/>
      <c r="X83" s="1376"/>
      <c r="Y83" s="1376"/>
      <c r="Z83" s="1376"/>
      <c r="AA83" s="1376"/>
      <c r="AB83" s="2226">
        <v>36.5</v>
      </c>
      <c r="AC83" s="2227">
        <v>39.5</v>
      </c>
      <c r="AD83" s="2228">
        <v>56.5</v>
      </c>
      <c r="AE83" s="2229">
        <v>29</v>
      </c>
      <c r="AF83" s="2230">
        <v>15</v>
      </c>
      <c r="AG83" s="2231">
        <v>25</v>
      </c>
      <c r="AL83" s="96"/>
      <c r="AX83" s="96"/>
      <c r="BJ83" s="96"/>
      <c r="BV83" s="96"/>
      <c r="CH83" s="96"/>
      <c r="CT83" s="96"/>
    </row>
    <row r="84" spans="1:98" s="16" customFormat="1" x14ac:dyDescent="0.25">
      <c r="A84" s="5"/>
      <c r="B84" s="16" t="s">
        <v>3</v>
      </c>
      <c r="C84" s="16">
        <f>SUM(C76:C82)</f>
        <v>373</v>
      </c>
      <c r="D84" s="16">
        <f t="shared" ref="D84:T84" si="345">SUM(D76:D82)</f>
        <v>317</v>
      </c>
      <c r="E84" s="16">
        <f t="shared" si="345"/>
        <v>515</v>
      </c>
      <c r="F84" s="16">
        <f t="shared" si="345"/>
        <v>658</v>
      </c>
      <c r="G84" s="16">
        <f t="shared" si="345"/>
        <v>644</v>
      </c>
      <c r="H84" s="16">
        <f t="shared" si="345"/>
        <v>806</v>
      </c>
      <c r="I84" s="16">
        <f t="shared" si="345"/>
        <v>781</v>
      </c>
      <c r="J84" s="16">
        <f t="shared" si="345"/>
        <v>593</v>
      </c>
      <c r="K84" s="16">
        <f t="shared" si="345"/>
        <v>949</v>
      </c>
      <c r="L84" s="16">
        <f t="shared" si="345"/>
        <v>758</v>
      </c>
      <c r="M84" s="16">
        <f t="shared" si="345"/>
        <v>1207</v>
      </c>
      <c r="N84" s="97">
        <f t="shared" si="345"/>
        <v>1608</v>
      </c>
      <c r="O84" s="16">
        <f t="shared" si="345"/>
        <v>349</v>
      </c>
      <c r="P84" s="16">
        <f t="shared" si="345"/>
        <v>334</v>
      </c>
      <c r="Q84" s="16">
        <f t="shared" si="345"/>
        <v>875</v>
      </c>
      <c r="R84" s="16">
        <f t="shared" si="345"/>
        <v>809</v>
      </c>
      <c r="S84" s="16">
        <f t="shared" si="345"/>
        <v>672</v>
      </c>
      <c r="T84" s="16">
        <f t="shared" si="345"/>
        <v>1028</v>
      </c>
      <c r="U84" s="146">
        <f t="shared" ref="U84:Z84" si="346">SUM(U77:U82)</f>
        <v>717</v>
      </c>
      <c r="V84" s="146">
        <f t="shared" si="346"/>
        <v>697.5</v>
      </c>
      <c r="W84" s="146">
        <f t="shared" si="346"/>
        <v>1009</v>
      </c>
      <c r="X84" s="146">
        <f t="shared" si="346"/>
        <v>752</v>
      </c>
      <c r="Y84" s="146">
        <f t="shared" si="346"/>
        <v>1163.5</v>
      </c>
      <c r="Z84" s="147">
        <f t="shared" si="346"/>
        <v>1728.5</v>
      </c>
      <c r="AA84" s="16">
        <f t="shared" ref="AA84:CL84" si="347">SUM(AA77:AA82)</f>
        <v>517.5</v>
      </c>
      <c r="AB84" s="16">
        <f t="shared" si="347"/>
        <v>687</v>
      </c>
      <c r="AC84" s="16">
        <f t="shared" si="347"/>
        <v>1104</v>
      </c>
      <c r="AD84" s="16">
        <f t="shared" si="347"/>
        <v>753.5</v>
      </c>
      <c r="AE84" s="16">
        <f t="shared" si="347"/>
        <v>1445.5</v>
      </c>
      <c r="AF84" s="16">
        <f t="shared" si="347"/>
        <v>966.5</v>
      </c>
      <c r="AG84" s="16">
        <f t="shared" si="347"/>
        <v>777.5</v>
      </c>
      <c r="AH84" s="16">
        <f t="shared" si="347"/>
        <v>870.16192468173142</v>
      </c>
      <c r="AI84" s="16">
        <f t="shared" si="347"/>
        <v>924.55243267124376</v>
      </c>
      <c r="AJ84" s="16">
        <f t="shared" si="347"/>
        <v>897.35270176245115</v>
      </c>
      <c r="AK84" s="16">
        <f t="shared" si="347"/>
        <v>1006.6920836352895</v>
      </c>
      <c r="AL84" s="97">
        <f t="shared" si="347"/>
        <v>1074.2351843997492</v>
      </c>
      <c r="AM84" s="16">
        <f t="shared" si="347"/>
        <v>608.12907948683733</v>
      </c>
      <c r="AN84" s="16">
        <f t="shared" si="347"/>
        <v>833.03435562646666</v>
      </c>
      <c r="AO84" s="16">
        <f t="shared" si="347"/>
        <v>1760.8503868836954</v>
      </c>
      <c r="AP84" s="16">
        <f t="shared" si="347"/>
        <v>2087.598249317346</v>
      </c>
      <c r="AQ84" s="16">
        <f t="shared" si="347"/>
        <v>7119.5777572743618</v>
      </c>
      <c r="AR84" s="16">
        <f t="shared" si="347"/>
        <v>2610.404232331909</v>
      </c>
      <c r="AS84" s="16">
        <f t="shared" si="347"/>
        <v>2665.4329130883966</v>
      </c>
      <c r="AT84" s="16">
        <f t="shared" si="347"/>
        <v>2295.9770957673572</v>
      </c>
      <c r="AU84" s="16">
        <f t="shared" si="347"/>
        <v>2454.5171809479198</v>
      </c>
      <c r="AV84" s="16">
        <f t="shared" si="347"/>
        <v>2346.7859429995924</v>
      </c>
      <c r="AW84" s="16">
        <f t="shared" si="347"/>
        <v>2561.4544486999866</v>
      </c>
      <c r="AX84" s="97">
        <f t="shared" si="347"/>
        <v>2699.6142995894638</v>
      </c>
      <c r="AY84" s="16">
        <f t="shared" si="347"/>
        <v>971.47866530075385</v>
      </c>
      <c r="AZ84" s="16">
        <f t="shared" si="347"/>
        <v>1312.0465189122126</v>
      </c>
      <c r="BA84" s="16">
        <f t="shared" si="347"/>
        <v>2539.3923258312643</v>
      </c>
      <c r="BB84" s="16">
        <f t="shared" si="347"/>
        <v>2735.2875473962858</v>
      </c>
      <c r="BC84" s="16">
        <f t="shared" si="347"/>
        <v>9345.7436631846685</v>
      </c>
      <c r="BD84" s="16">
        <f t="shared" si="347"/>
        <v>3385.8109885956783</v>
      </c>
      <c r="BE84" s="16">
        <f t="shared" si="347"/>
        <v>3502.0843259222038</v>
      </c>
      <c r="BF84" s="16">
        <f t="shared" si="347"/>
        <v>3003.4321646159246</v>
      </c>
      <c r="BG84" s="16">
        <f t="shared" si="347"/>
        <v>3228.8716790080407</v>
      </c>
      <c r="BH84" s="16">
        <f t="shared" si="347"/>
        <v>3134.6502960839757</v>
      </c>
      <c r="BI84" s="16">
        <f t="shared" si="347"/>
        <v>3429.4542919313562</v>
      </c>
      <c r="BJ84" s="97">
        <f t="shared" si="347"/>
        <v>3623.4603687210511</v>
      </c>
      <c r="BK84" s="16">
        <f t="shared" si="347"/>
        <v>1234.1779853797823</v>
      </c>
      <c r="BL84" s="16">
        <f t="shared" si="347"/>
        <v>1638.4524861287432</v>
      </c>
      <c r="BM84" s="16">
        <f t="shared" si="347"/>
        <v>3281.1869088336821</v>
      </c>
      <c r="BN84" s="16">
        <f t="shared" si="347"/>
        <v>3631.4344591196859</v>
      </c>
      <c r="BO84" s="16">
        <f t="shared" si="347"/>
        <v>12634.918204900425</v>
      </c>
      <c r="BP84" s="16">
        <f t="shared" si="347"/>
        <v>4301.9339720008938</v>
      </c>
      <c r="BQ84" s="16">
        <f t="shared" si="347"/>
        <v>4415.1530379013975</v>
      </c>
      <c r="BR84" s="16">
        <f t="shared" si="347"/>
        <v>3681.1290517597099</v>
      </c>
      <c r="BS84" s="16">
        <f t="shared" si="347"/>
        <v>3938.8868196712997</v>
      </c>
      <c r="BT84" s="16">
        <f t="shared" si="347"/>
        <v>3778.2373239032031</v>
      </c>
      <c r="BU84" s="16">
        <f t="shared" si="347"/>
        <v>4095.0300497872604</v>
      </c>
      <c r="BV84" s="97">
        <f t="shared" si="347"/>
        <v>4282.4072875031497</v>
      </c>
      <c r="BW84" s="16">
        <f t="shared" si="347"/>
        <v>1464.5819650559538</v>
      </c>
      <c r="BX84" s="16">
        <f t="shared" si="347"/>
        <v>1940.1492327248359</v>
      </c>
      <c r="BY84" s="16">
        <f t="shared" si="347"/>
        <v>3967.0130831827782</v>
      </c>
      <c r="BZ84" s="16">
        <f t="shared" si="347"/>
        <v>4427.2917958852649</v>
      </c>
      <c r="CA84" s="16">
        <f t="shared" si="347"/>
        <v>15354.650767214313</v>
      </c>
      <c r="CB84" s="16">
        <f t="shared" si="347"/>
        <v>5253.7090733750674</v>
      </c>
      <c r="CC84" s="16">
        <f t="shared" si="347"/>
        <v>5397.9865615409572</v>
      </c>
      <c r="CD84" s="16">
        <f t="shared" si="347"/>
        <v>4509.5956474332397</v>
      </c>
      <c r="CE84" s="16">
        <f t="shared" si="347"/>
        <v>4834.881587065136</v>
      </c>
      <c r="CF84" s="16">
        <f t="shared" si="347"/>
        <v>4654.15195978062</v>
      </c>
      <c r="CG84" s="16">
        <f t="shared" si="347"/>
        <v>5051.667526820258</v>
      </c>
      <c r="CH84" s="97">
        <f t="shared" si="347"/>
        <v>5290.8707164779089</v>
      </c>
      <c r="CI84" s="16">
        <f t="shared" si="347"/>
        <v>1741.5087899466494</v>
      </c>
      <c r="CJ84" s="16">
        <f t="shared" si="347"/>
        <v>2311.9794415831952</v>
      </c>
      <c r="CK84" s="16">
        <f t="shared" si="347"/>
        <v>4709.7421119392175</v>
      </c>
      <c r="CL84" s="16">
        <f t="shared" si="347"/>
        <v>5286.1377309038298</v>
      </c>
      <c r="CM84" s="16">
        <f t="shared" ref="CM84:CT84" si="348">SUM(CM77:CM82)</f>
        <v>18578.267737399034</v>
      </c>
      <c r="CN84" s="16">
        <f t="shared" si="348"/>
        <v>6299.3608988218148</v>
      </c>
      <c r="CO84" s="16">
        <f t="shared" si="348"/>
        <v>6487.5040557913853</v>
      </c>
      <c r="CP84" s="16">
        <f t="shared" si="348"/>
        <v>5400.4364134695716</v>
      </c>
      <c r="CQ84" s="16">
        <f t="shared" si="348"/>
        <v>5789.0730550286808</v>
      </c>
      <c r="CR84" s="16">
        <f t="shared" si="348"/>
        <v>5574.8863917689177</v>
      </c>
      <c r="CS84" s="16">
        <f t="shared" si="348"/>
        <v>6172.1366322831982</v>
      </c>
      <c r="CT84" s="97">
        <f t="shared" si="348"/>
        <v>6468.1473350464694</v>
      </c>
    </row>
    <row r="86" spans="1:98" s="4" customFormat="1" x14ac:dyDescent="0.25">
      <c r="A86" s="116"/>
      <c r="B86"/>
      <c r="C8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12"/>
    </row>
    <row r="87" spans="1:98" s="104" customFormat="1" x14ac:dyDescent="0.25">
      <c r="B87" s="104" t="s">
        <v>13</v>
      </c>
      <c r="C87" s="104">
        <f t="shared" ref="C87:BN87" si="349">C51</f>
        <v>42005</v>
      </c>
      <c r="D87" s="104">
        <f t="shared" si="349"/>
        <v>42036</v>
      </c>
      <c r="E87" s="104">
        <f t="shared" si="349"/>
        <v>42064</v>
      </c>
      <c r="F87" s="104">
        <f t="shared" si="349"/>
        <v>42095</v>
      </c>
      <c r="G87" s="104">
        <f t="shared" si="349"/>
        <v>42125</v>
      </c>
      <c r="H87" s="104">
        <f t="shared" si="349"/>
        <v>42156</v>
      </c>
      <c r="I87" s="104">
        <f t="shared" si="349"/>
        <v>42186</v>
      </c>
      <c r="J87" s="104">
        <f t="shared" si="349"/>
        <v>42217</v>
      </c>
      <c r="K87" s="104">
        <f t="shared" si="349"/>
        <v>42248</v>
      </c>
      <c r="L87" s="104">
        <f t="shared" si="349"/>
        <v>42278</v>
      </c>
      <c r="M87" s="104">
        <f t="shared" si="349"/>
        <v>42309</v>
      </c>
      <c r="N87" s="105">
        <f t="shared" si="349"/>
        <v>42339</v>
      </c>
      <c r="O87" s="104">
        <f t="shared" si="349"/>
        <v>42370</v>
      </c>
      <c r="P87" s="104">
        <f t="shared" si="349"/>
        <v>42401</v>
      </c>
      <c r="Q87" s="104">
        <f t="shared" si="349"/>
        <v>42430</v>
      </c>
      <c r="R87" s="104">
        <f t="shared" si="349"/>
        <v>42461</v>
      </c>
      <c r="S87" s="104">
        <f t="shared" si="349"/>
        <v>42491</v>
      </c>
      <c r="T87" s="104">
        <f t="shared" si="349"/>
        <v>42522</v>
      </c>
      <c r="U87" s="113">
        <f t="shared" si="349"/>
        <v>42552</v>
      </c>
      <c r="V87" s="113">
        <f t="shared" si="349"/>
        <v>42583</v>
      </c>
      <c r="W87" s="113">
        <f t="shared" si="349"/>
        <v>42614</v>
      </c>
      <c r="X87" s="113">
        <f t="shared" si="349"/>
        <v>42644</v>
      </c>
      <c r="Y87" s="113">
        <f t="shared" si="349"/>
        <v>42675</v>
      </c>
      <c r="Z87" s="117">
        <f t="shared" si="349"/>
        <v>42705</v>
      </c>
      <c r="AA87" s="104">
        <f t="shared" si="349"/>
        <v>42752</v>
      </c>
      <c r="AB87" s="104">
        <f t="shared" si="349"/>
        <v>42783</v>
      </c>
      <c r="AC87" s="104">
        <f t="shared" si="349"/>
        <v>42811</v>
      </c>
      <c r="AD87" s="104">
        <f t="shared" si="349"/>
        <v>42842</v>
      </c>
      <c r="AE87" s="104">
        <f t="shared" si="349"/>
        <v>42872</v>
      </c>
      <c r="AF87" s="104">
        <f t="shared" si="349"/>
        <v>42903</v>
      </c>
      <c r="AG87" s="104">
        <f t="shared" si="349"/>
        <v>42933</v>
      </c>
      <c r="AH87" s="104">
        <f t="shared" si="349"/>
        <v>42964</v>
      </c>
      <c r="AI87" s="104">
        <f t="shared" si="349"/>
        <v>42995</v>
      </c>
      <c r="AJ87" s="104">
        <f t="shared" si="349"/>
        <v>43025</v>
      </c>
      <c r="AK87" s="104">
        <f t="shared" si="349"/>
        <v>43056</v>
      </c>
      <c r="AL87" s="105">
        <f t="shared" si="349"/>
        <v>43086</v>
      </c>
      <c r="AM87" s="104">
        <f t="shared" si="349"/>
        <v>43118</v>
      </c>
      <c r="AN87" s="104">
        <f t="shared" si="349"/>
        <v>43149</v>
      </c>
      <c r="AO87" s="104">
        <f t="shared" si="349"/>
        <v>43177</v>
      </c>
      <c r="AP87" s="104">
        <f t="shared" si="349"/>
        <v>43208</v>
      </c>
      <c r="AQ87" s="104">
        <f t="shared" si="349"/>
        <v>43238</v>
      </c>
      <c r="AR87" s="104">
        <f t="shared" si="349"/>
        <v>43269</v>
      </c>
      <c r="AS87" s="104">
        <f t="shared" si="349"/>
        <v>43299</v>
      </c>
      <c r="AT87" s="104">
        <f t="shared" si="349"/>
        <v>43330</v>
      </c>
      <c r="AU87" s="104">
        <f t="shared" si="349"/>
        <v>43361</v>
      </c>
      <c r="AV87" s="104">
        <f t="shared" si="349"/>
        <v>43391</v>
      </c>
      <c r="AW87" s="104">
        <f t="shared" si="349"/>
        <v>43422</v>
      </c>
      <c r="AX87" s="105">
        <f t="shared" si="349"/>
        <v>43452</v>
      </c>
      <c r="AY87" s="104">
        <f t="shared" si="349"/>
        <v>43483</v>
      </c>
      <c r="AZ87" s="104">
        <f t="shared" si="349"/>
        <v>43514</v>
      </c>
      <c r="BA87" s="104">
        <f t="shared" si="349"/>
        <v>43542</v>
      </c>
      <c r="BB87" s="104">
        <f t="shared" si="349"/>
        <v>43573</v>
      </c>
      <c r="BC87" s="104">
        <f t="shared" si="349"/>
        <v>43603</v>
      </c>
      <c r="BD87" s="104">
        <f t="shared" si="349"/>
        <v>43634</v>
      </c>
      <c r="BE87" s="104">
        <f t="shared" si="349"/>
        <v>43664</v>
      </c>
      <c r="BF87" s="104">
        <f t="shared" si="349"/>
        <v>43695</v>
      </c>
      <c r="BG87" s="104">
        <f t="shared" si="349"/>
        <v>43726</v>
      </c>
      <c r="BH87" s="104">
        <f t="shared" si="349"/>
        <v>43756</v>
      </c>
      <c r="BI87" s="104">
        <f t="shared" si="349"/>
        <v>43787</v>
      </c>
      <c r="BJ87" s="105">
        <f t="shared" si="349"/>
        <v>43817</v>
      </c>
      <c r="BK87" s="104">
        <f t="shared" si="349"/>
        <v>43848</v>
      </c>
      <c r="BL87" s="104">
        <f t="shared" si="349"/>
        <v>43879</v>
      </c>
      <c r="BM87" s="104">
        <f t="shared" si="349"/>
        <v>43908</v>
      </c>
      <c r="BN87" s="104">
        <f t="shared" si="349"/>
        <v>43939</v>
      </c>
      <c r="BO87" s="104">
        <f t="shared" ref="BO87:CT87" si="350">BO51</f>
        <v>43969</v>
      </c>
      <c r="BP87" s="104">
        <f t="shared" si="350"/>
        <v>44000</v>
      </c>
      <c r="BQ87" s="104">
        <f t="shared" si="350"/>
        <v>44030</v>
      </c>
      <c r="BR87" s="104">
        <f t="shared" si="350"/>
        <v>44061</v>
      </c>
      <c r="BS87" s="104">
        <f t="shared" si="350"/>
        <v>44092</v>
      </c>
      <c r="BT87" s="104">
        <f t="shared" si="350"/>
        <v>44122</v>
      </c>
      <c r="BU87" s="104">
        <f t="shared" si="350"/>
        <v>44153</v>
      </c>
      <c r="BV87" s="105">
        <f t="shared" si="350"/>
        <v>44183</v>
      </c>
      <c r="BW87" s="104">
        <f t="shared" si="350"/>
        <v>44214</v>
      </c>
      <c r="BX87" s="104">
        <f t="shared" si="350"/>
        <v>44245</v>
      </c>
      <c r="BY87" s="104">
        <f t="shared" si="350"/>
        <v>44273</v>
      </c>
      <c r="BZ87" s="104">
        <f t="shared" si="350"/>
        <v>44304</v>
      </c>
      <c r="CA87" s="104">
        <f t="shared" si="350"/>
        <v>44334</v>
      </c>
      <c r="CB87" s="104">
        <f t="shared" si="350"/>
        <v>44365</v>
      </c>
      <c r="CC87" s="104">
        <f t="shared" si="350"/>
        <v>44395</v>
      </c>
      <c r="CD87" s="104">
        <f t="shared" si="350"/>
        <v>44426</v>
      </c>
      <c r="CE87" s="104">
        <f t="shared" si="350"/>
        <v>44457</v>
      </c>
      <c r="CF87" s="104">
        <f t="shared" si="350"/>
        <v>44487</v>
      </c>
      <c r="CG87" s="104">
        <f t="shared" si="350"/>
        <v>44518</v>
      </c>
      <c r="CH87" s="105">
        <f t="shared" si="350"/>
        <v>44548</v>
      </c>
      <c r="CI87" s="104">
        <f t="shared" si="350"/>
        <v>44579</v>
      </c>
      <c r="CJ87" s="104">
        <f t="shared" si="350"/>
        <v>44610</v>
      </c>
      <c r="CK87" s="104">
        <f t="shared" si="350"/>
        <v>44638</v>
      </c>
      <c r="CL87" s="104">
        <f t="shared" si="350"/>
        <v>44669</v>
      </c>
      <c r="CM87" s="104">
        <f t="shared" si="350"/>
        <v>44699</v>
      </c>
      <c r="CN87" s="104">
        <f t="shared" si="350"/>
        <v>44730</v>
      </c>
      <c r="CO87" s="104">
        <f t="shared" si="350"/>
        <v>44760</v>
      </c>
      <c r="CP87" s="104">
        <f t="shared" si="350"/>
        <v>44791</v>
      </c>
      <c r="CQ87" s="104">
        <f t="shared" si="350"/>
        <v>44822</v>
      </c>
      <c r="CR87" s="104">
        <f t="shared" si="350"/>
        <v>44852</v>
      </c>
      <c r="CS87" s="104">
        <f t="shared" si="350"/>
        <v>44883</v>
      </c>
      <c r="CT87" s="105">
        <f t="shared" si="350"/>
        <v>44913</v>
      </c>
    </row>
    <row r="88" spans="1:98" s="160" customFormat="1" x14ac:dyDescent="0.25">
      <c r="A88" s="4" t="s">
        <v>183</v>
      </c>
      <c r="B88" s="15" t="s">
        <v>142</v>
      </c>
      <c r="C88" s="185">
        <f>IFERROR(C76/C52,"")</f>
        <v>2.2222222222222223</v>
      </c>
      <c r="D88" s="185">
        <f t="shared" ref="D88:N88" si="351">IFERROR(D76/D52,"")</f>
        <v>2.3199999999999998</v>
      </c>
      <c r="E88" s="185">
        <f t="shared" si="351"/>
        <v>3.8333333333333335</v>
      </c>
      <c r="F88" s="185">
        <f t="shared" si="351"/>
        <v>3.5714285714285716</v>
      </c>
      <c r="G88" s="185">
        <f t="shared" si="351"/>
        <v>2.3139534883720931</v>
      </c>
      <c r="H88" s="185">
        <f t="shared" si="351"/>
        <v>2.9634146341463414</v>
      </c>
      <c r="I88" s="185">
        <f t="shared" si="351"/>
        <v>3.3157894736842106</v>
      </c>
      <c r="J88" s="185">
        <f t="shared" si="351"/>
        <v>2.0735294117647061</v>
      </c>
      <c r="K88" s="185">
        <f t="shared" si="351"/>
        <v>2.9479166666666665</v>
      </c>
      <c r="L88" s="185">
        <f t="shared" si="351"/>
        <v>3.3690476190476191</v>
      </c>
      <c r="M88" s="185">
        <f t="shared" si="351"/>
        <v>2.9523809523809526</v>
      </c>
      <c r="N88" s="186">
        <f t="shared" si="351"/>
        <v>4.583333333333333</v>
      </c>
      <c r="O88" s="1208">
        <v>1.4242424242424201</v>
      </c>
      <c r="P88" s="1209">
        <v>1.6666666666666701</v>
      </c>
      <c r="Q88" s="1210">
        <v>2.5531914893617</v>
      </c>
      <c r="R88" s="1211">
        <v>4</v>
      </c>
      <c r="S88" s="1212">
        <v>2.3783783783783798</v>
      </c>
      <c r="T88" s="1213">
        <v>2.0408163265306101</v>
      </c>
      <c r="U88" s="1214">
        <v>2.45161290322581</v>
      </c>
      <c r="V88" s="1215">
        <v>2.1</v>
      </c>
      <c r="W88" s="1216">
        <v>2.7894736842105301</v>
      </c>
      <c r="X88" s="1217">
        <v>2.9677419354838701</v>
      </c>
      <c r="Y88" s="1218">
        <v>3.82258064516129</v>
      </c>
      <c r="Z88" s="1219">
        <v>4.3552631578947398</v>
      </c>
      <c r="AA88" s="2232">
        <v>3.1363636363636362</v>
      </c>
      <c r="AB88" s="2233">
        <v>2.9923076923076901</v>
      </c>
      <c r="AC88" s="2234">
        <v>3.8972602739725999</v>
      </c>
      <c r="AD88" s="2235">
        <v>3.0337837837837802</v>
      </c>
      <c r="AE88" s="2236">
        <v>2.9563758389261698</v>
      </c>
      <c r="AF88" s="2237">
        <v>4.5709219858156001</v>
      </c>
      <c r="AG88" s="2238">
        <v>3.2324561403508798</v>
      </c>
      <c r="AH88" s="320">
        <v>3.6</v>
      </c>
      <c r="AI88" s="320">
        <v>3.6</v>
      </c>
      <c r="AJ88" s="320">
        <f>AI88*0.95</f>
        <v>3.42</v>
      </c>
      <c r="AK88" s="320">
        <v>3.6</v>
      </c>
      <c r="AL88" s="321">
        <v>3.6</v>
      </c>
      <c r="AM88" s="322">
        <f>AA88*1.03</f>
        <v>3.2304545454545455</v>
      </c>
      <c r="AN88" s="323">
        <f t="shared" ref="AN88:AN94" si="352">AB88*1.02</f>
        <v>3.052153846153844</v>
      </c>
      <c r="AO88" s="323">
        <f>AC88*1.02</f>
        <v>3.9752054794520522</v>
      </c>
      <c r="AP88" s="323">
        <f t="shared" ref="AP88:AP94" si="353">AD88*1.02</f>
        <v>3.0944594594594559</v>
      </c>
      <c r="AQ88" s="323">
        <f>AE88*1.02</f>
        <v>3.0155033557046931</v>
      </c>
      <c r="AR88" s="323">
        <f t="shared" ref="AR88:AR94" si="354">AF88*1.02</f>
        <v>4.6623404255319123</v>
      </c>
      <c r="AS88" s="323">
        <f t="shared" ref="AS88:AS94" si="355">AG88*1.04</f>
        <v>3.361754385964915</v>
      </c>
      <c r="AT88" s="323">
        <f t="shared" ref="AT88:AY88" si="356">AH88*1.05</f>
        <v>3.7800000000000002</v>
      </c>
      <c r="AU88" s="323">
        <f t="shared" si="356"/>
        <v>3.7800000000000002</v>
      </c>
      <c r="AV88" s="323">
        <f t="shared" si="356"/>
        <v>3.5910000000000002</v>
      </c>
      <c r="AW88" s="323">
        <f t="shared" si="356"/>
        <v>3.7800000000000002</v>
      </c>
      <c r="AX88" s="324">
        <f t="shared" si="356"/>
        <v>3.7800000000000002</v>
      </c>
      <c r="AY88" s="322">
        <f t="shared" si="356"/>
        <v>3.391977272727273</v>
      </c>
      <c r="AZ88" s="323">
        <f t="shared" ref="AZ88:AZ94" si="357">AN88*1.05</f>
        <v>3.2047615384615362</v>
      </c>
      <c r="BA88" s="323">
        <f t="shared" ref="BA88:BA94" si="358">AO88*1.05</f>
        <v>4.173965753424655</v>
      </c>
      <c r="BB88" s="323">
        <f t="shared" ref="BB88:BB94" si="359">AP88*1.05</f>
        <v>3.2491824324324288</v>
      </c>
      <c r="BC88" s="323">
        <f t="shared" ref="BC88:BC94" si="360">AQ88*1.05</f>
        <v>3.166278523489928</v>
      </c>
      <c r="BD88" s="323">
        <f t="shared" ref="BD88:BD94" si="361">AR88*1.05</f>
        <v>4.8954574468085079</v>
      </c>
      <c r="BE88" s="323">
        <f t="shared" ref="BE88:BE94" si="362">AS88*1.05</f>
        <v>3.5298421052631608</v>
      </c>
      <c r="BF88" s="323">
        <f t="shared" ref="BF88:BF94" si="363">AT88*1.05</f>
        <v>3.9690000000000003</v>
      </c>
      <c r="BG88" s="323">
        <f t="shared" ref="BG88:BG94" si="364">AU88*1.05</f>
        <v>3.9690000000000003</v>
      </c>
      <c r="BH88" s="323">
        <f t="shared" ref="BH88:BH94" si="365">AV88*1.05</f>
        <v>3.7705500000000005</v>
      </c>
      <c r="BI88" s="323">
        <f t="shared" ref="BI88:BI94" si="366">AW88*1.05</f>
        <v>3.9690000000000003</v>
      </c>
      <c r="BJ88" s="323">
        <f t="shared" ref="BJ88:BJ94" si="367">AX88*1.05</f>
        <v>3.9690000000000003</v>
      </c>
      <c r="BK88" s="322">
        <f>AY88*1.03</f>
        <v>3.4937365909090912</v>
      </c>
      <c r="BL88" s="323">
        <f>AZ88*1.03</f>
        <v>3.3009043846153823</v>
      </c>
      <c r="BM88" s="323">
        <f t="shared" ref="BM88:BV94" si="368">BA88*1.03</f>
        <v>4.299184726027395</v>
      </c>
      <c r="BN88" s="323">
        <f t="shared" si="368"/>
        <v>3.3466579054054018</v>
      </c>
      <c r="BO88" s="323">
        <f t="shared" si="368"/>
        <v>3.261266879194626</v>
      </c>
      <c r="BP88" s="323">
        <f t="shared" si="368"/>
        <v>5.0423211702127633</v>
      </c>
      <c r="BQ88" s="323">
        <f t="shared" si="368"/>
        <v>3.6357373684210557</v>
      </c>
      <c r="BR88" s="323">
        <f t="shared" si="368"/>
        <v>4.0880700000000001</v>
      </c>
      <c r="BS88" s="323">
        <f t="shared" si="368"/>
        <v>4.0880700000000001</v>
      </c>
      <c r="BT88" s="323">
        <f t="shared" si="368"/>
        <v>3.8836665000000008</v>
      </c>
      <c r="BU88" s="323">
        <f t="shared" si="368"/>
        <v>4.0880700000000001</v>
      </c>
      <c r="BV88" s="323">
        <f t="shared" si="368"/>
        <v>4.0880700000000001</v>
      </c>
      <c r="BW88" s="322">
        <f>BK88*1.04</f>
        <v>3.6334860545454548</v>
      </c>
      <c r="BX88" s="323">
        <f t="shared" ref="BX88:CH94" si="369">BL88*1.04</f>
        <v>3.4329405599999978</v>
      </c>
      <c r="BY88" s="323">
        <f t="shared" si="369"/>
        <v>4.4711521150684908</v>
      </c>
      <c r="BZ88" s="323">
        <f t="shared" si="369"/>
        <v>3.4805242216216179</v>
      </c>
      <c r="CA88" s="323">
        <f t="shared" si="369"/>
        <v>3.391717554362411</v>
      </c>
      <c r="CB88" s="323">
        <f t="shared" si="369"/>
        <v>5.2440140170212741</v>
      </c>
      <c r="CC88" s="323">
        <f t="shared" si="369"/>
        <v>3.7811668631578979</v>
      </c>
      <c r="CD88" s="323">
        <f t="shared" si="369"/>
        <v>4.2515928000000001</v>
      </c>
      <c r="CE88" s="323">
        <f t="shared" si="369"/>
        <v>4.2515928000000001</v>
      </c>
      <c r="CF88" s="323">
        <f t="shared" si="369"/>
        <v>4.0390131600000005</v>
      </c>
      <c r="CG88" s="323">
        <f t="shared" si="369"/>
        <v>4.2515928000000001</v>
      </c>
      <c r="CH88" s="324">
        <f t="shared" si="369"/>
        <v>4.2515928000000001</v>
      </c>
      <c r="CI88" s="322">
        <f>BW88*1.05</f>
        <v>3.8151603572727275</v>
      </c>
      <c r="CJ88" s="323">
        <f t="shared" ref="CJ88:CT94" si="370">BX88*1.05</f>
        <v>3.604587587999998</v>
      </c>
      <c r="CK88" s="323">
        <f t="shared" si="370"/>
        <v>4.6947097208219155</v>
      </c>
      <c r="CL88" s="323">
        <f t="shared" si="370"/>
        <v>3.654550432702699</v>
      </c>
      <c r="CM88" s="323">
        <f t="shared" si="370"/>
        <v>3.5613034320805315</v>
      </c>
      <c r="CN88" s="323">
        <f t="shared" si="370"/>
        <v>5.5062147178723384</v>
      </c>
      <c r="CO88" s="323">
        <f t="shared" si="370"/>
        <v>3.970225206315793</v>
      </c>
      <c r="CP88" s="323">
        <f t="shared" si="370"/>
        <v>4.4641724400000005</v>
      </c>
      <c r="CQ88" s="323">
        <f t="shared" si="370"/>
        <v>4.4641724400000005</v>
      </c>
      <c r="CR88" s="323">
        <f t="shared" si="370"/>
        <v>4.2409638180000009</v>
      </c>
      <c r="CS88" s="323">
        <f t="shared" si="370"/>
        <v>4.4641724400000005</v>
      </c>
      <c r="CT88" s="324">
        <f t="shared" si="370"/>
        <v>4.4641724400000005</v>
      </c>
    </row>
    <row r="89" spans="1:98" s="160" customFormat="1" x14ac:dyDescent="0.25">
      <c r="A89" s="4" t="s">
        <v>184</v>
      </c>
      <c r="B89" s="15" t="s">
        <v>5</v>
      </c>
      <c r="C89" s="185">
        <f t="shared" ref="C89:N89" si="371">IFERROR(C77/C53,"")</f>
        <v>1.1777777777777778</v>
      </c>
      <c r="D89" s="185">
        <f t="shared" si="371"/>
        <v>1.2</v>
      </c>
      <c r="E89" s="185">
        <f t="shared" si="371"/>
        <v>1.5901639344262295</v>
      </c>
      <c r="F89" s="185">
        <f t="shared" si="371"/>
        <v>1.4210526315789473</v>
      </c>
      <c r="G89" s="185">
        <f t="shared" si="371"/>
        <v>1.2328767123287672</v>
      </c>
      <c r="H89" s="185">
        <f t="shared" si="371"/>
        <v>1.308411214953271</v>
      </c>
      <c r="I89" s="185">
        <f t="shared" si="371"/>
        <v>1.4315789473684211</v>
      </c>
      <c r="J89" s="185">
        <f t="shared" si="371"/>
        <v>1.3421052631578947</v>
      </c>
      <c r="K89" s="185">
        <f t="shared" si="371"/>
        <v>1.5316455696202531</v>
      </c>
      <c r="L89" s="185">
        <f t="shared" si="371"/>
        <v>1.352112676056338</v>
      </c>
      <c r="M89" s="185">
        <f t="shared" si="371"/>
        <v>1.6666666666666667</v>
      </c>
      <c r="N89" s="186">
        <f t="shared" si="371"/>
        <v>2.4086956521739129</v>
      </c>
      <c r="O89" s="1220">
        <v>1.4615384615384599</v>
      </c>
      <c r="P89" s="1221">
        <v>1.52173913043478</v>
      </c>
      <c r="Q89" s="1222">
        <v>2.0087719298245599</v>
      </c>
      <c r="R89" s="1223">
        <v>1.6811594202898501</v>
      </c>
      <c r="S89" s="1224">
        <v>1.3783783783783801</v>
      </c>
      <c r="T89" s="1225">
        <v>1.72413793103448</v>
      </c>
      <c r="U89" s="1226">
        <v>1.51898734177215</v>
      </c>
      <c r="V89" s="1227">
        <v>1.8533333333333299</v>
      </c>
      <c r="W89" s="1228">
        <v>2.0629921259842501</v>
      </c>
      <c r="X89" s="1229">
        <v>1.5617977528089899</v>
      </c>
      <c r="Y89" s="1230">
        <v>1.61417322834646</v>
      </c>
      <c r="Z89" s="1231">
        <v>1.83908045977011</v>
      </c>
      <c r="AA89" s="2239">
        <v>1.9148936170212767</v>
      </c>
      <c r="AB89" s="2240">
        <v>1.29508196721311</v>
      </c>
      <c r="AC89" s="2241">
        <v>1.8181818181818199</v>
      </c>
      <c r="AD89" s="2242">
        <v>1.7692307692307701</v>
      </c>
      <c r="AE89" s="2243">
        <v>1.4188311688311701</v>
      </c>
      <c r="AF89" s="2244">
        <v>1.6201923076923099</v>
      </c>
      <c r="AG89" s="2245">
        <v>1.4451612903225799</v>
      </c>
      <c r="AH89" s="320">
        <v>1.8</v>
      </c>
      <c r="AI89" s="320">
        <v>1.8</v>
      </c>
      <c r="AJ89" s="320">
        <f t="shared" ref="AJ89:AJ94" si="372">AI89*0.95</f>
        <v>1.71</v>
      </c>
      <c r="AK89" s="320">
        <v>1.8</v>
      </c>
      <c r="AL89" s="321">
        <v>1.8</v>
      </c>
      <c r="AM89" s="325">
        <f t="shared" ref="AM89:AM94" si="373">AA89*1.03</f>
        <v>1.972340425531915</v>
      </c>
      <c r="AN89" s="326">
        <f t="shared" si="352"/>
        <v>1.3209836065573721</v>
      </c>
      <c r="AO89" s="326">
        <f t="shared" ref="AO89:AO94" si="374">AC89*1.02</f>
        <v>1.8545454545454563</v>
      </c>
      <c r="AP89" s="326">
        <f t="shared" si="353"/>
        <v>1.8046153846153854</v>
      </c>
      <c r="AQ89" s="326">
        <f t="shared" ref="AQ89:AQ94" si="375">AE89*1.02</f>
        <v>1.4472077922077935</v>
      </c>
      <c r="AR89" s="326">
        <f t="shared" si="354"/>
        <v>1.6525961538461562</v>
      </c>
      <c r="AS89" s="326">
        <f t="shared" si="355"/>
        <v>1.5029677419354832</v>
      </c>
      <c r="AT89" s="326">
        <f t="shared" ref="AT89:AT94" si="376">AH89*1.05</f>
        <v>1.8900000000000001</v>
      </c>
      <c r="AU89" s="326">
        <f t="shared" ref="AU89:AU94" si="377">AI89*1.05</f>
        <v>1.8900000000000001</v>
      </c>
      <c r="AV89" s="326">
        <f t="shared" ref="AV89:AV94" si="378">AJ89*1.05</f>
        <v>1.7955000000000001</v>
      </c>
      <c r="AW89" s="326">
        <f t="shared" ref="AW89:AW94" si="379">AK89*1.05</f>
        <v>1.8900000000000001</v>
      </c>
      <c r="AX89" s="321">
        <f t="shared" ref="AX89:AX94" si="380">AL89*1.05</f>
        <v>1.8900000000000001</v>
      </c>
      <c r="AY89" s="325">
        <f t="shared" ref="AY89:AY94" si="381">AM89*1.05</f>
        <v>2.070957446808511</v>
      </c>
      <c r="AZ89" s="326">
        <f t="shared" si="357"/>
        <v>1.3870327868852408</v>
      </c>
      <c r="BA89" s="326">
        <f t="shared" si="358"/>
        <v>1.9472727272727293</v>
      </c>
      <c r="BB89" s="326">
        <f t="shared" si="359"/>
        <v>1.8948461538461547</v>
      </c>
      <c r="BC89" s="326">
        <f t="shared" si="360"/>
        <v>1.5195681818181832</v>
      </c>
      <c r="BD89" s="326">
        <f t="shared" si="361"/>
        <v>1.7352259615384642</v>
      </c>
      <c r="BE89" s="326">
        <f t="shared" si="362"/>
        <v>1.5781161290322574</v>
      </c>
      <c r="BF89" s="326">
        <f t="shared" si="363"/>
        <v>1.9845000000000002</v>
      </c>
      <c r="BG89" s="326">
        <f t="shared" si="364"/>
        <v>1.9845000000000002</v>
      </c>
      <c r="BH89" s="326">
        <f t="shared" si="365"/>
        <v>1.8852750000000003</v>
      </c>
      <c r="BI89" s="326">
        <f t="shared" si="366"/>
        <v>1.9845000000000002</v>
      </c>
      <c r="BJ89" s="326">
        <f t="shared" si="367"/>
        <v>1.9845000000000002</v>
      </c>
      <c r="BK89" s="325">
        <f>AY89*1.03</f>
        <v>2.1330861702127666</v>
      </c>
      <c r="BL89" s="326">
        <f>AZ89*1.03</f>
        <v>1.428643770491798</v>
      </c>
      <c r="BM89" s="326">
        <f t="shared" si="368"/>
        <v>2.0056909090909114</v>
      </c>
      <c r="BN89" s="326">
        <f t="shared" si="368"/>
        <v>1.9516915384615394</v>
      </c>
      <c r="BO89" s="326">
        <f t="shared" si="368"/>
        <v>1.5651552272727287</v>
      </c>
      <c r="BP89" s="326">
        <f t="shared" si="368"/>
        <v>1.7872827403846181</v>
      </c>
      <c r="BQ89" s="326">
        <f t="shared" si="368"/>
        <v>1.6254596129032253</v>
      </c>
      <c r="BR89" s="326">
        <f t="shared" si="368"/>
        <v>2.044035</v>
      </c>
      <c r="BS89" s="326">
        <f t="shared" si="368"/>
        <v>2.044035</v>
      </c>
      <c r="BT89" s="326">
        <f t="shared" si="368"/>
        <v>1.9418332500000004</v>
      </c>
      <c r="BU89" s="326">
        <f t="shared" si="368"/>
        <v>2.044035</v>
      </c>
      <c r="BV89" s="326">
        <f t="shared" si="368"/>
        <v>2.044035</v>
      </c>
      <c r="BW89" s="325">
        <f t="shared" ref="BW89:BW94" si="382">BK89*1.04</f>
        <v>2.2184096170212775</v>
      </c>
      <c r="BX89" s="326">
        <f t="shared" si="369"/>
        <v>1.48578952131147</v>
      </c>
      <c r="BY89" s="326">
        <f t="shared" si="369"/>
        <v>2.0859185454545481</v>
      </c>
      <c r="BZ89" s="326">
        <f t="shared" si="369"/>
        <v>2.0297592000000009</v>
      </c>
      <c r="CA89" s="326">
        <f t="shared" si="369"/>
        <v>1.6277614363636379</v>
      </c>
      <c r="CB89" s="326">
        <f t="shared" si="369"/>
        <v>1.858774050000003</v>
      </c>
      <c r="CC89" s="326">
        <f t="shared" si="369"/>
        <v>1.6904779974193542</v>
      </c>
      <c r="CD89" s="326">
        <f t="shared" si="369"/>
        <v>2.1257964</v>
      </c>
      <c r="CE89" s="326">
        <f t="shared" si="369"/>
        <v>2.1257964</v>
      </c>
      <c r="CF89" s="326">
        <f t="shared" si="369"/>
        <v>2.0195065800000003</v>
      </c>
      <c r="CG89" s="326">
        <f t="shared" si="369"/>
        <v>2.1257964</v>
      </c>
      <c r="CH89" s="321">
        <f t="shared" si="369"/>
        <v>2.1257964</v>
      </c>
      <c r="CI89" s="325">
        <f t="shared" ref="CI89:CI94" si="383">BW89*1.05</f>
        <v>2.3293300978723415</v>
      </c>
      <c r="CJ89" s="326">
        <f t="shared" si="370"/>
        <v>1.5600789973770435</v>
      </c>
      <c r="CK89" s="326">
        <f t="shared" si="370"/>
        <v>2.1902144727272757</v>
      </c>
      <c r="CL89" s="326">
        <f t="shared" si="370"/>
        <v>2.1312471600000009</v>
      </c>
      <c r="CM89" s="326">
        <f t="shared" si="370"/>
        <v>1.7091495081818198</v>
      </c>
      <c r="CN89" s="326">
        <f t="shared" si="370"/>
        <v>1.9517127525000031</v>
      </c>
      <c r="CO89" s="326">
        <f t="shared" si="370"/>
        <v>1.7750018972903221</v>
      </c>
      <c r="CP89" s="326">
        <f t="shared" si="370"/>
        <v>2.2320862200000002</v>
      </c>
      <c r="CQ89" s="326">
        <f t="shared" si="370"/>
        <v>2.2320862200000002</v>
      </c>
      <c r="CR89" s="326">
        <f t="shared" si="370"/>
        <v>2.1204819090000004</v>
      </c>
      <c r="CS89" s="326">
        <f t="shared" si="370"/>
        <v>2.2320862200000002</v>
      </c>
      <c r="CT89" s="321">
        <f t="shared" si="370"/>
        <v>2.2320862200000002</v>
      </c>
    </row>
    <row r="90" spans="1:98" s="160" customFormat="1" x14ac:dyDescent="0.25">
      <c r="A90" s="4" t="s">
        <v>185</v>
      </c>
      <c r="B90" s="15" t="s">
        <v>6</v>
      </c>
      <c r="C90" s="185">
        <f t="shared" ref="C90:N90" si="384">IFERROR(C78/C54,"")</f>
        <v>1.2666666666666666</v>
      </c>
      <c r="D90" s="185">
        <f t="shared" si="384"/>
        <v>1.2857142857142858</v>
      </c>
      <c r="E90" s="185">
        <f t="shared" si="384"/>
        <v>1.7619047619047619</v>
      </c>
      <c r="F90" s="185">
        <f t="shared" si="384"/>
        <v>1.5972222222222223</v>
      </c>
      <c r="G90" s="185">
        <f t="shared" si="384"/>
        <v>1.4875</v>
      </c>
      <c r="H90" s="185">
        <f t="shared" si="384"/>
        <v>1.6619718309859155</v>
      </c>
      <c r="I90" s="185">
        <f t="shared" si="384"/>
        <v>1.379746835443038</v>
      </c>
      <c r="J90" s="185">
        <f t="shared" si="384"/>
        <v>1.510204081632653</v>
      </c>
      <c r="K90" s="185">
        <f t="shared" si="384"/>
        <v>1.7698412698412698</v>
      </c>
      <c r="L90" s="185">
        <f t="shared" si="384"/>
        <v>1.5079365079365079</v>
      </c>
      <c r="M90" s="185">
        <f t="shared" si="384"/>
        <v>2.0625</v>
      </c>
      <c r="N90" s="186">
        <f t="shared" si="384"/>
        <v>2.044</v>
      </c>
      <c r="O90" s="1232">
        <v>1.6756756756756801</v>
      </c>
      <c r="P90" s="1233">
        <v>1.5</v>
      </c>
      <c r="Q90" s="1234">
        <v>2.125</v>
      </c>
      <c r="R90" s="1235">
        <v>1.72413793103448</v>
      </c>
      <c r="S90" s="1236">
        <v>1.6949152542372901</v>
      </c>
      <c r="T90" s="1237">
        <v>1.9485294117647101</v>
      </c>
      <c r="U90" s="1238">
        <v>1.5647058823529401</v>
      </c>
      <c r="V90" s="1239">
        <v>1.3571428571428601</v>
      </c>
      <c r="W90" s="1240">
        <v>2.1267605633802802</v>
      </c>
      <c r="X90" s="1241">
        <v>1.67676767676768</v>
      </c>
      <c r="Y90" s="1242">
        <v>2.1603773584905701</v>
      </c>
      <c r="Z90" s="1243">
        <v>1.7971698113207499</v>
      </c>
      <c r="AA90" s="2246">
        <v>1.509090909090909</v>
      </c>
      <c r="AB90" s="2247">
        <v>1.5</v>
      </c>
      <c r="AC90" s="2248">
        <v>2.11578947368421</v>
      </c>
      <c r="AD90" s="2249">
        <v>1.3783783783783801</v>
      </c>
      <c r="AE90" s="2250">
        <v>2.07894736842105</v>
      </c>
      <c r="AF90" s="2251">
        <v>1.6931818181818199</v>
      </c>
      <c r="AG90" s="2252">
        <v>1.92063492063492</v>
      </c>
      <c r="AH90" s="320">
        <v>1.9</v>
      </c>
      <c r="AI90" s="320">
        <v>1.9</v>
      </c>
      <c r="AJ90" s="320">
        <f t="shared" si="372"/>
        <v>1.8049999999999999</v>
      </c>
      <c r="AK90" s="320">
        <v>1.9</v>
      </c>
      <c r="AL90" s="321">
        <v>1.9</v>
      </c>
      <c r="AM90" s="325">
        <f t="shared" si="373"/>
        <v>1.5543636363636364</v>
      </c>
      <c r="AN90" s="326">
        <f t="shared" si="352"/>
        <v>1.53</v>
      </c>
      <c r="AO90" s="326">
        <f t="shared" si="374"/>
        <v>2.1581052631578941</v>
      </c>
      <c r="AP90" s="326">
        <f t="shared" si="353"/>
        <v>1.4059459459459478</v>
      </c>
      <c r="AQ90" s="326">
        <f t="shared" si="375"/>
        <v>2.1205263157894709</v>
      </c>
      <c r="AR90" s="326">
        <f t="shared" si="354"/>
        <v>1.7270454545454563</v>
      </c>
      <c r="AS90" s="326">
        <f t="shared" si="355"/>
        <v>1.9974603174603169</v>
      </c>
      <c r="AT90" s="326">
        <f t="shared" si="376"/>
        <v>1.9949999999999999</v>
      </c>
      <c r="AU90" s="326">
        <f t="shared" si="377"/>
        <v>1.9949999999999999</v>
      </c>
      <c r="AV90" s="326">
        <f t="shared" si="378"/>
        <v>1.8952500000000001</v>
      </c>
      <c r="AW90" s="326">
        <f t="shared" si="379"/>
        <v>1.9949999999999999</v>
      </c>
      <c r="AX90" s="321">
        <f t="shared" si="380"/>
        <v>1.9949999999999999</v>
      </c>
      <c r="AY90" s="325">
        <f t="shared" si="381"/>
        <v>1.6320818181818182</v>
      </c>
      <c r="AZ90" s="326">
        <f t="shared" si="357"/>
        <v>1.6065</v>
      </c>
      <c r="BA90" s="326">
        <f t="shared" si="358"/>
        <v>2.2660105263157888</v>
      </c>
      <c r="BB90" s="326">
        <f t="shared" si="359"/>
        <v>1.4762432432432453</v>
      </c>
      <c r="BC90" s="326">
        <f t="shared" si="360"/>
        <v>2.2265526315789446</v>
      </c>
      <c r="BD90" s="326">
        <f t="shared" si="361"/>
        <v>1.8133977272727293</v>
      </c>
      <c r="BE90" s="326">
        <f t="shared" si="362"/>
        <v>2.0973333333333328</v>
      </c>
      <c r="BF90" s="326">
        <f t="shared" si="363"/>
        <v>2.0947499999999999</v>
      </c>
      <c r="BG90" s="326">
        <f t="shared" si="364"/>
        <v>2.0947499999999999</v>
      </c>
      <c r="BH90" s="326">
        <f t="shared" si="365"/>
        <v>1.9900125000000002</v>
      </c>
      <c r="BI90" s="326">
        <f t="shared" si="366"/>
        <v>2.0947499999999999</v>
      </c>
      <c r="BJ90" s="326">
        <f t="shared" si="367"/>
        <v>2.0947499999999999</v>
      </c>
      <c r="BK90" s="325">
        <f t="shared" ref="BK90:BK94" si="385">AY90*1.03</f>
        <v>1.6810442727272727</v>
      </c>
      <c r="BL90" s="326">
        <f t="shared" ref="BL90:BL94" si="386">AZ90*1.03</f>
        <v>1.654695</v>
      </c>
      <c r="BM90" s="326">
        <f t="shared" si="368"/>
        <v>2.3339908421052624</v>
      </c>
      <c r="BN90" s="326">
        <f t="shared" si="368"/>
        <v>1.5205305405405427</v>
      </c>
      <c r="BO90" s="326">
        <f t="shared" si="368"/>
        <v>2.2933492105263129</v>
      </c>
      <c r="BP90" s="326">
        <f t="shared" si="368"/>
        <v>1.8677996590909112</v>
      </c>
      <c r="BQ90" s="326">
        <f t="shared" si="368"/>
        <v>2.1602533333333329</v>
      </c>
      <c r="BR90" s="326">
        <f t="shared" si="368"/>
        <v>2.1575924999999998</v>
      </c>
      <c r="BS90" s="326">
        <f t="shared" si="368"/>
        <v>2.1575924999999998</v>
      </c>
      <c r="BT90" s="326">
        <f t="shared" si="368"/>
        <v>2.0497128750000004</v>
      </c>
      <c r="BU90" s="326">
        <f t="shared" si="368"/>
        <v>2.1575924999999998</v>
      </c>
      <c r="BV90" s="326">
        <f t="shared" si="368"/>
        <v>2.1575924999999998</v>
      </c>
      <c r="BW90" s="325">
        <f t="shared" si="382"/>
        <v>1.7482860436363636</v>
      </c>
      <c r="BX90" s="326">
        <f t="shared" si="369"/>
        <v>1.7208828</v>
      </c>
      <c r="BY90" s="326">
        <f t="shared" si="369"/>
        <v>2.4273504757894728</v>
      </c>
      <c r="BZ90" s="326">
        <f t="shared" si="369"/>
        <v>1.5813517621621644</v>
      </c>
      <c r="CA90" s="326">
        <f t="shared" si="369"/>
        <v>2.3850831789473657</v>
      </c>
      <c r="CB90" s="326">
        <f t="shared" si="369"/>
        <v>1.9425116454545477</v>
      </c>
      <c r="CC90" s="326">
        <f t="shared" si="369"/>
        <v>2.2466634666666665</v>
      </c>
      <c r="CD90" s="326">
        <f t="shared" si="369"/>
        <v>2.2438962</v>
      </c>
      <c r="CE90" s="326">
        <f t="shared" si="369"/>
        <v>2.2438962</v>
      </c>
      <c r="CF90" s="326">
        <f t="shared" si="369"/>
        <v>2.1317013900000004</v>
      </c>
      <c r="CG90" s="326">
        <f t="shared" si="369"/>
        <v>2.2438962</v>
      </c>
      <c r="CH90" s="321">
        <f t="shared" si="369"/>
        <v>2.2438962</v>
      </c>
      <c r="CI90" s="325">
        <f t="shared" si="383"/>
        <v>1.835700345818182</v>
      </c>
      <c r="CJ90" s="326">
        <f t="shared" si="370"/>
        <v>1.8069269400000001</v>
      </c>
      <c r="CK90" s="326">
        <f t="shared" si="370"/>
        <v>2.5487179995789466</v>
      </c>
      <c r="CL90" s="326">
        <f t="shared" si="370"/>
        <v>1.6604193502702727</v>
      </c>
      <c r="CM90" s="326">
        <f t="shared" si="370"/>
        <v>2.504337337894734</v>
      </c>
      <c r="CN90" s="326">
        <f t="shared" si="370"/>
        <v>2.0396372277272752</v>
      </c>
      <c r="CO90" s="326">
        <f t="shared" si="370"/>
        <v>2.35899664</v>
      </c>
      <c r="CP90" s="326">
        <f t="shared" si="370"/>
        <v>2.3560910100000001</v>
      </c>
      <c r="CQ90" s="326">
        <f t="shared" si="370"/>
        <v>2.3560910100000001</v>
      </c>
      <c r="CR90" s="326">
        <f t="shared" si="370"/>
        <v>2.2382864595000003</v>
      </c>
      <c r="CS90" s="326">
        <f t="shared" si="370"/>
        <v>2.3560910100000001</v>
      </c>
      <c r="CT90" s="321">
        <f t="shared" si="370"/>
        <v>2.3560910100000001</v>
      </c>
    </row>
    <row r="91" spans="1:98" s="160" customFormat="1" x14ac:dyDescent="0.25">
      <c r="A91" s="4" t="s">
        <v>186</v>
      </c>
      <c r="B91" s="15" t="s">
        <v>7</v>
      </c>
      <c r="C91" s="185">
        <f t="shared" ref="C91:N91" si="387">IFERROR(C79/C55,"")</f>
        <v>1.2833333333333334</v>
      </c>
      <c r="D91" s="185">
        <f t="shared" si="387"/>
        <v>1.3870967741935485</v>
      </c>
      <c r="E91" s="185">
        <f t="shared" si="387"/>
        <v>1.3695652173913044</v>
      </c>
      <c r="F91" s="185">
        <f t="shared" si="387"/>
        <v>1.6153846153846154</v>
      </c>
      <c r="G91" s="185">
        <f t="shared" si="387"/>
        <v>1.3125</v>
      </c>
      <c r="H91" s="185">
        <f t="shared" si="387"/>
        <v>1.3731884057971016</v>
      </c>
      <c r="I91" s="185">
        <f t="shared" si="387"/>
        <v>1.3089430894308942</v>
      </c>
      <c r="J91" s="185">
        <f t="shared" si="387"/>
        <v>1.2837837837837838</v>
      </c>
      <c r="K91" s="185">
        <f t="shared" si="387"/>
        <v>1.3272727272727274</v>
      </c>
      <c r="L91" s="185">
        <f t="shared" si="387"/>
        <v>1.4473684210526316</v>
      </c>
      <c r="M91" s="185">
        <f t="shared" si="387"/>
        <v>1.8411214953271029</v>
      </c>
      <c r="N91" s="186">
        <f t="shared" si="387"/>
        <v>1.8099173553719008</v>
      </c>
      <c r="O91" s="1244">
        <v>1.41</v>
      </c>
      <c r="P91" s="1245">
        <v>1.375</v>
      </c>
      <c r="Q91" s="1246">
        <v>2.07407407407407</v>
      </c>
      <c r="R91" s="1247">
        <v>2</v>
      </c>
      <c r="S91" s="1248">
        <v>1.675</v>
      </c>
      <c r="T91" s="1249">
        <v>1.9949494949494999</v>
      </c>
      <c r="U91" s="1250">
        <v>1.95890410958904</v>
      </c>
      <c r="V91" s="1251">
        <v>1.6973684210526301</v>
      </c>
      <c r="W91" s="1252">
        <v>1.81944444444444</v>
      </c>
      <c r="X91" s="1253">
        <v>1.375</v>
      </c>
      <c r="Y91" s="1254">
        <v>2.4953271028037398</v>
      </c>
      <c r="Z91" s="1255">
        <v>2.8313253012048198</v>
      </c>
      <c r="AA91" s="2253">
        <v>2.0595238095238093</v>
      </c>
      <c r="AB91" s="2254">
        <v>1.67741935483871</v>
      </c>
      <c r="AC91" s="2255">
        <v>1.71264367816092</v>
      </c>
      <c r="AD91" s="2256">
        <v>1.5074626865671601</v>
      </c>
      <c r="AE91" s="2257">
        <v>1.55555555555556</v>
      </c>
      <c r="AF91" s="2258">
        <v>2.0406976744185998</v>
      </c>
      <c r="AG91" s="2259">
        <v>1.88607594936709</v>
      </c>
      <c r="AH91" s="320">
        <v>2</v>
      </c>
      <c r="AI91" s="320">
        <v>2</v>
      </c>
      <c r="AJ91" s="320">
        <f t="shared" si="372"/>
        <v>1.9</v>
      </c>
      <c r="AK91" s="320">
        <v>2</v>
      </c>
      <c r="AL91" s="321">
        <v>2</v>
      </c>
      <c r="AM91" s="325">
        <f t="shared" si="373"/>
        <v>2.1213095238095239</v>
      </c>
      <c r="AN91" s="326">
        <f t="shared" si="352"/>
        <v>1.7109677419354843</v>
      </c>
      <c r="AO91" s="326">
        <f t="shared" si="374"/>
        <v>1.7468965517241384</v>
      </c>
      <c r="AP91" s="326">
        <f t="shared" si="353"/>
        <v>1.5376119402985033</v>
      </c>
      <c r="AQ91" s="326">
        <f t="shared" si="375"/>
        <v>1.5866666666666713</v>
      </c>
      <c r="AR91" s="326">
        <f t="shared" si="354"/>
        <v>2.0815116279069721</v>
      </c>
      <c r="AS91" s="326">
        <f t="shared" si="355"/>
        <v>1.9615189873417738</v>
      </c>
      <c r="AT91" s="326">
        <f t="shared" si="376"/>
        <v>2.1</v>
      </c>
      <c r="AU91" s="326">
        <f t="shared" si="377"/>
        <v>2.1</v>
      </c>
      <c r="AV91" s="326">
        <f t="shared" si="378"/>
        <v>1.9949999999999999</v>
      </c>
      <c r="AW91" s="326">
        <f t="shared" si="379"/>
        <v>2.1</v>
      </c>
      <c r="AX91" s="321">
        <f t="shared" si="380"/>
        <v>2.1</v>
      </c>
      <c r="AY91" s="325">
        <f t="shared" si="381"/>
        <v>2.2273750000000003</v>
      </c>
      <c r="AZ91" s="326">
        <f t="shared" si="357"/>
        <v>1.7965161290322587</v>
      </c>
      <c r="BA91" s="326">
        <f t="shared" si="358"/>
        <v>1.8342413793103454</v>
      </c>
      <c r="BB91" s="326">
        <f t="shared" si="359"/>
        <v>1.6144925373134287</v>
      </c>
      <c r="BC91" s="326">
        <f t="shared" si="360"/>
        <v>1.666000000000005</v>
      </c>
      <c r="BD91" s="326">
        <f t="shared" si="361"/>
        <v>2.1855872093023208</v>
      </c>
      <c r="BE91" s="326">
        <f t="shared" si="362"/>
        <v>2.0595949367088626</v>
      </c>
      <c r="BF91" s="326">
        <f t="shared" si="363"/>
        <v>2.2050000000000001</v>
      </c>
      <c r="BG91" s="326">
        <f t="shared" si="364"/>
        <v>2.2050000000000001</v>
      </c>
      <c r="BH91" s="326">
        <f t="shared" si="365"/>
        <v>2.0947499999999999</v>
      </c>
      <c r="BI91" s="326">
        <f t="shared" si="366"/>
        <v>2.2050000000000001</v>
      </c>
      <c r="BJ91" s="326">
        <f t="shared" si="367"/>
        <v>2.2050000000000001</v>
      </c>
      <c r="BK91" s="325">
        <f t="shared" si="385"/>
        <v>2.2941962500000006</v>
      </c>
      <c r="BL91" s="326">
        <f t="shared" si="386"/>
        <v>1.8504116129032264</v>
      </c>
      <c r="BM91" s="326">
        <f t="shared" si="368"/>
        <v>1.8892686206896558</v>
      </c>
      <c r="BN91" s="326">
        <f t="shared" si="368"/>
        <v>1.6629273134328315</v>
      </c>
      <c r="BO91" s="326">
        <f t="shared" si="368"/>
        <v>1.7159800000000052</v>
      </c>
      <c r="BP91" s="326">
        <f t="shared" si="368"/>
        <v>2.2511548255813905</v>
      </c>
      <c r="BQ91" s="326">
        <f t="shared" si="368"/>
        <v>2.1213827848101285</v>
      </c>
      <c r="BR91" s="326">
        <f t="shared" si="368"/>
        <v>2.27115</v>
      </c>
      <c r="BS91" s="326">
        <f t="shared" si="368"/>
        <v>2.27115</v>
      </c>
      <c r="BT91" s="326">
        <f t="shared" si="368"/>
        <v>2.1575924999999998</v>
      </c>
      <c r="BU91" s="326">
        <f t="shared" si="368"/>
        <v>2.27115</v>
      </c>
      <c r="BV91" s="326">
        <f t="shared" si="368"/>
        <v>2.27115</v>
      </c>
      <c r="BW91" s="325">
        <f t="shared" si="382"/>
        <v>2.3859641000000007</v>
      </c>
      <c r="BX91" s="326">
        <f t="shared" si="369"/>
        <v>1.9244280774193556</v>
      </c>
      <c r="BY91" s="326">
        <f t="shared" si="369"/>
        <v>1.9648393655172423</v>
      </c>
      <c r="BZ91" s="326">
        <f t="shared" si="369"/>
        <v>1.7294444059701448</v>
      </c>
      <c r="CA91" s="326">
        <f t="shared" si="369"/>
        <v>1.7846192000000054</v>
      </c>
      <c r="CB91" s="326">
        <f t="shared" si="369"/>
        <v>2.3412010186046461</v>
      </c>
      <c r="CC91" s="326">
        <f t="shared" si="369"/>
        <v>2.2062380962025339</v>
      </c>
      <c r="CD91" s="326">
        <f t="shared" si="369"/>
        <v>2.361996</v>
      </c>
      <c r="CE91" s="326">
        <f t="shared" si="369"/>
        <v>2.361996</v>
      </c>
      <c r="CF91" s="326">
        <f t="shared" si="369"/>
        <v>2.2438962</v>
      </c>
      <c r="CG91" s="326">
        <f t="shared" si="369"/>
        <v>2.361996</v>
      </c>
      <c r="CH91" s="321">
        <f t="shared" si="369"/>
        <v>2.361996</v>
      </c>
      <c r="CI91" s="325">
        <f t="shared" si="383"/>
        <v>2.5052623050000009</v>
      </c>
      <c r="CJ91" s="326">
        <f t="shared" si="370"/>
        <v>2.0206494812903233</v>
      </c>
      <c r="CK91" s="326">
        <f t="shared" si="370"/>
        <v>2.0630813337931047</v>
      </c>
      <c r="CL91" s="326">
        <f t="shared" si="370"/>
        <v>1.8159166262686521</v>
      </c>
      <c r="CM91" s="326">
        <f t="shared" si="370"/>
        <v>1.8738501600000057</v>
      </c>
      <c r="CN91" s="326">
        <f t="shared" si="370"/>
        <v>2.4582610695348786</v>
      </c>
      <c r="CO91" s="326">
        <f t="shared" si="370"/>
        <v>2.3165500010126605</v>
      </c>
      <c r="CP91" s="326">
        <f t="shared" si="370"/>
        <v>2.4800958</v>
      </c>
      <c r="CQ91" s="326">
        <f t="shared" si="370"/>
        <v>2.4800958</v>
      </c>
      <c r="CR91" s="326">
        <f t="shared" si="370"/>
        <v>2.3560910100000001</v>
      </c>
      <c r="CS91" s="326">
        <f t="shared" si="370"/>
        <v>2.4800958</v>
      </c>
      <c r="CT91" s="321">
        <f t="shared" si="370"/>
        <v>2.4800958</v>
      </c>
    </row>
    <row r="92" spans="1:98" s="160" customFormat="1" x14ac:dyDescent="0.25">
      <c r="A92" s="4" t="s">
        <v>187</v>
      </c>
      <c r="B92" s="15" t="s">
        <v>8</v>
      </c>
      <c r="C92" s="185">
        <f t="shared" ref="C92:N92" si="388">IFERROR(C80/C56,"")</f>
        <v>1.0392156862745099</v>
      </c>
      <c r="D92" s="185">
        <f t="shared" si="388"/>
        <v>1.2285714285714286</v>
      </c>
      <c r="E92" s="185">
        <f t="shared" si="388"/>
        <v>1.4310344827586208</v>
      </c>
      <c r="F92" s="185">
        <f t="shared" si="388"/>
        <v>1.325</v>
      </c>
      <c r="G92" s="185">
        <f t="shared" si="388"/>
        <v>1.1752577319587629</v>
      </c>
      <c r="H92" s="185">
        <f t="shared" si="388"/>
        <v>1.3142857142857143</v>
      </c>
      <c r="I92" s="185">
        <f t="shared" si="388"/>
        <v>1.2394366197183098</v>
      </c>
      <c r="J92" s="185">
        <f t="shared" si="388"/>
        <v>1.3975903614457832</v>
      </c>
      <c r="K92" s="185">
        <f t="shared" si="388"/>
        <v>1.3065693430656935</v>
      </c>
      <c r="L92" s="185">
        <f t="shared" si="388"/>
        <v>1.297979797979798</v>
      </c>
      <c r="M92" s="185">
        <f t="shared" si="388"/>
        <v>2.0109890109890109</v>
      </c>
      <c r="N92" s="186">
        <f t="shared" si="388"/>
        <v>1.544</v>
      </c>
      <c r="O92" s="1256">
        <v>1.375</v>
      </c>
      <c r="P92" s="1257">
        <v>1.3142857142857101</v>
      </c>
      <c r="Q92" s="1258">
        <v>1.75</v>
      </c>
      <c r="R92" s="1259">
        <v>2.1578947368421102</v>
      </c>
      <c r="S92" s="1260">
        <v>1.59183673469388</v>
      </c>
      <c r="T92" s="1261">
        <v>1.66</v>
      </c>
      <c r="U92" s="1262">
        <v>1.55737704918033</v>
      </c>
      <c r="V92" s="1263">
        <v>1.6</v>
      </c>
      <c r="W92" s="1264">
        <v>2.0113636363636398</v>
      </c>
      <c r="X92" s="1265">
        <v>2.31538461538462</v>
      </c>
      <c r="Y92" s="1266">
        <v>2.34375</v>
      </c>
      <c r="Z92" s="1267">
        <v>1.7197802197802201</v>
      </c>
      <c r="AA92" s="2260">
        <v>1.5121951219512195</v>
      </c>
      <c r="AB92" s="2261">
        <v>1.7471264367816099</v>
      </c>
      <c r="AC92" s="2262">
        <v>1.88513513513514</v>
      </c>
      <c r="AD92" s="2263">
        <v>1.59</v>
      </c>
      <c r="AE92" s="2264">
        <v>1.3589743589743599</v>
      </c>
      <c r="AF92" s="2265">
        <v>1.56756756756757</v>
      </c>
      <c r="AG92" s="2266">
        <v>1.37777777777778</v>
      </c>
      <c r="AH92" s="320">
        <v>2</v>
      </c>
      <c r="AI92" s="320">
        <v>2</v>
      </c>
      <c r="AJ92" s="320">
        <f t="shared" si="372"/>
        <v>1.9</v>
      </c>
      <c r="AK92" s="320">
        <v>2</v>
      </c>
      <c r="AL92" s="321">
        <v>2</v>
      </c>
      <c r="AM92" s="325">
        <f t="shared" si="373"/>
        <v>1.5575609756097561</v>
      </c>
      <c r="AN92" s="326">
        <f t="shared" si="352"/>
        <v>1.7820689655172421</v>
      </c>
      <c r="AO92" s="326">
        <f t="shared" si="374"/>
        <v>1.9228378378378428</v>
      </c>
      <c r="AP92" s="326">
        <f t="shared" si="353"/>
        <v>1.6218000000000001</v>
      </c>
      <c r="AQ92" s="326">
        <f t="shared" si="375"/>
        <v>1.3861538461538472</v>
      </c>
      <c r="AR92" s="326">
        <f t="shared" si="354"/>
        <v>1.5989189189189215</v>
      </c>
      <c r="AS92" s="326">
        <f t="shared" si="355"/>
        <v>1.4328888888888913</v>
      </c>
      <c r="AT92" s="326">
        <f t="shared" si="376"/>
        <v>2.1</v>
      </c>
      <c r="AU92" s="326">
        <f t="shared" si="377"/>
        <v>2.1</v>
      </c>
      <c r="AV92" s="326">
        <f t="shared" si="378"/>
        <v>1.9949999999999999</v>
      </c>
      <c r="AW92" s="326">
        <f t="shared" si="379"/>
        <v>2.1</v>
      </c>
      <c r="AX92" s="321">
        <f t="shared" si="380"/>
        <v>2.1</v>
      </c>
      <c r="AY92" s="325">
        <f t="shared" si="381"/>
        <v>1.6354390243902441</v>
      </c>
      <c r="AZ92" s="326">
        <f t="shared" si="357"/>
        <v>1.8711724137931043</v>
      </c>
      <c r="BA92" s="326">
        <f t="shared" si="358"/>
        <v>2.0189797297297352</v>
      </c>
      <c r="BB92" s="326">
        <f t="shared" si="359"/>
        <v>1.7028900000000002</v>
      </c>
      <c r="BC92" s="326">
        <f t="shared" si="360"/>
        <v>1.4554615384615397</v>
      </c>
      <c r="BD92" s="326">
        <f t="shared" si="361"/>
        <v>1.6788648648648676</v>
      </c>
      <c r="BE92" s="326">
        <f t="shared" si="362"/>
        <v>1.5045333333333359</v>
      </c>
      <c r="BF92" s="326">
        <f t="shared" si="363"/>
        <v>2.2050000000000001</v>
      </c>
      <c r="BG92" s="326">
        <f t="shared" si="364"/>
        <v>2.2050000000000001</v>
      </c>
      <c r="BH92" s="326">
        <f t="shared" si="365"/>
        <v>2.0947499999999999</v>
      </c>
      <c r="BI92" s="326">
        <f t="shared" si="366"/>
        <v>2.2050000000000001</v>
      </c>
      <c r="BJ92" s="326">
        <f t="shared" si="367"/>
        <v>2.2050000000000001</v>
      </c>
      <c r="BK92" s="325">
        <f t="shared" si="385"/>
        <v>1.6845021951219514</v>
      </c>
      <c r="BL92" s="326">
        <f t="shared" si="386"/>
        <v>1.9273075862068976</v>
      </c>
      <c r="BM92" s="326">
        <f t="shared" si="368"/>
        <v>2.0795491216216271</v>
      </c>
      <c r="BN92" s="326">
        <f t="shared" si="368"/>
        <v>1.7539767000000004</v>
      </c>
      <c r="BO92" s="326">
        <f t="shared" si="368"/>
        <v>1.499125384615386</v>
      </c>
      <c r="BP92" s="326">
        <f t="shared" si="368"/>
        <v>1.7292308108108136</v>
      </c>
      <c r="BQ92" s="326">
        <f t="shared" si="368"/>
        <v>1.549669333333336</v>
      </c>
      <c r="BR92" s="326">
        <f t="shared" si="368"/>
        <v>2.27115</v>
      </c>
      <c r="BS92" s="326">
        <f t="shared" si="368"/>
        <v>2.27115</v>
      </c>
      <c r="BT92" s="326">
        <f t="shared" si="368"/>
        <v>2.1575924999999998</v>
      </c>
      <c r="BU92" s="326">
        <f t="shared" si="368"/>
        <v>2.27115</v>
      </c>
      <c r="BV92" s="326">
        <f t="shared" si="368"/>
        <v>2.27115</v>
      </c>
      <c r="BW92" s="325">
        <f t="shared" si="382"/>
        <v>1.7518822829268295</v>
      </c>
      <c r="BX92" s="326">
        <f t="shared" si="369"/>
        <v>2.0043998896551734</v>
      </c>
      <c r="BY92" s="326">
        <f t="shared" si="369"/>
        <v>2.1627310864864921</v>
      </c>
      <c r="BZ92" s="326">
        <f t="shared" si="369"/>
        <v>1.8241357680000005</v>
      </c>
      <c r="CA92" s="326">
        <f t="shared" si="369"/>
        <v>1.5590904000000014</v>
      </c>
      <c r="CB92" s="326">
        <f t="shared" si="369"/>
        <v>1.7984000432432463</v>
      </c>
      <c r="CC92" s="326">
        <f t="shared" si="369"/>
        <v>1.6116561066666695</v>
      </c>
      <c r="CD92" s="326">
        <f t="shared" si="369"/>
        <v>2.361996</v>
      </c>
      <c r="CE92" s="326">
        <f t="shared" si="369"/>
        <v>2.361996</v>
      </c>
      <c r="CF92" s="326">
        <f t="shared" si="369"/>
        <v>2.2438962</v>
      </c>
      <c r="CG92" s="326">
        <f t="shared" si="369"/>
        <v>2.361996</v>
      </c>
      <c r="CH92" s="321">
        <f t="shared" si="369"/>
        <v>2.361996</v>
      </c>
      <c r="CI92" s="325">
        <f t="shared" si="383"/>
        <v>1.8394763970731711</v>
      </c>
      <c r="CJ92" s="326">
        <f t="shared" si="370"/>
        <v>2.1046198841379322</v>
      </c>
      <c r="CK92" s="326">
        <f t="shared" si="370"/>
        <v>2.2708676408108168</v>
      </c>
      <c r="CL92" s="326">
        <f t="shared" si="370"/>
        <v>1.9153425564000006</v>
      </c>
      <c r="CM92" s="326">
        <f t="shared" si="370"/>
        <v>1.6370449200000017</v>
      </c>
      <c r="CN92" s="326">
        <f t="shared" si="370"/>
        <v>1.8883200454054088</v>
      </c>
      <c r="CO92" s="326">
        <f t="shared" si="370"/>
        <v>1.692238912000003</v>
      </c>
      <c r="CP92" s="326">
        <f t="shared" si="370"/>
        <v>2.4800958</v>
      </c>
      <c r="CQ92" s="326">
        <f t="shared" si="370"/>
        <v>2.4800958</v>
      </c>
      <c r="CR92" s="326">
        <f t="shared" si="370"/>
        <v>2.3560910100000001</v>
      </c>
      <c r="CS92" s="326">
        <f t="shared" si="370"/>
        <v>2.4800958</v>
      </c>
      <c r="CT92" s="321">
        <f t="shared" si="370"/>
        <v>2.4800958</v>
      </c>
    </row>
    <row r="93" spans="1:98" s="160" customFormat="1" x14ac:dyDescent="0.25">
      <c r="A93" s="4" t="s">
        <v>188</v>
      </c>
      <c r="B93" s="15" t="s">
        <v>1</v>
      </c>
      <c r="C93" s="185">
        <f t="shared" ref="C93:N93" si="389">IFERROR(C81/C57,"")</f>
        <v>0.967741935483871</v>
      </c>
      <c r="D93" s="185">
        <f t="shared" si="389"/>
        <v>1.21875</v>
      </c>
      <c r="E93" s="185">
        <f t="shared" si="389"/>
        <v>1.25</v>
      </c>
      <c r="F93" s="185">
        <f t="shared" si="389"/>
        <v>1.2833333333333334</v>
      </c>
      <c r="G93" s="185">
        <f t="shared" si="389"/>
        <v>1.32</v>
      </c>
      <c r="H93" s="185">
        <f t="shared" si="389"/>
        <v>1.2252747252747254</v>
      </c>
      <c r="I93" s="185">
        <f t="shared" si="389"/>
        <v>1.4883720930232558</v>
      </c>
      <c r="J93" s="185">
        <f t="shared" si="389"/>
        <v>1.2533333333333334</v>
      </c>
      <c r="K93" s="185">
        <f t="shared" si="389"/>
        <v>1.6831683168316831</v>
      </c>
      <c r="L93" s="185">
        <f t="shared" si="389"/>
        <v>1.3043478260869565</v>
      </c>
      <c r="M93" s="185">
        <f t="shared" si="389"/>
        <v>2.1221374045801529</v>
      </c>
      <c r="N93" s="186">
        <f t="shared" si="389"/>
        <v>1.9788732394366197</v>
      </c>
      <c r="O93" s="1268">
        <v>1.3333333333333299</v>
      </c>
      <c r="P93" s="1269">
        <v>1.27272727272727</v>
      </c>
      <c r="Q93" s="1270">
        <v>1.5185185185185199</v>
      </c>
      <c r="R93" s="1271">
        <v>1.38961038961039</v>
      </c>
      <c r="S93" s="1272">
        <v>1.3768115942029</v>
      </c>
      <c r="T93" s="1273">
        <v>1.7127659574468099</v>
      </c>
      <c r="U93" s="1274">
        <v>1.5679012345679</v>
      </c>
      <c r="V93" s="1275">
        <v>1.7770270270270301</v>
      </c>
      <c r="W93" s="1276">
        <v>2.3770491803278699</v>
      </c>
      <c r="X93" s="1277">
        <v>1.89230769230769</v>
      </c>
      <c r="Y93" s="1278">
        <v>2.6875</v>
      </c>
      <c r="Z93" s="1279">
        <v>2.7276785714285698</v>
      </c>
      <c r="AA93" s="2267">
        <v>1.2142857142857142</v>
      </c>
      <c r="AB93" s="2268">
        <v>1.0882352941176501</v>
      </c>
      <c r="AC93" s="2269">
        <v>1.4545454545454499</v>
      </c>
      <c r="AD93" s="2270">
        <v>2.3333333333333299</v>
      </c>
      <c r="AE93" s="2271">
        <v>14.660377358490599</v>
      </c>
      <c r="AF93" s="2272">
        <v>2.6454545454545499</v>
      </c>
      <c r="AG93" s="2273">
        <v>2.9487179487179498</v>
      </c>
      <c r="AH93" s="320">
        <v>1.5</v>
      </c>
      <c r="AI93" s="320">
        <v>1.5</v>
      </c>
      <c r="AJ93" s="320">
        <f t="shared" si="372"/>
        <v>1.4249999999999998</v>
      </c>
      <c r="AK93" s="320">
        <v>1.5</v>
      </c>
      <c r="AL93" s="321">
        <v>1.5</v>
      </c>
      <c r="AM93" s="325">
        <f t="shared" si="373"/>
        <v>1.2507142857142857</v>
      </c>
      <c r="AN93" s="326">
        <f t="shared" si="352"/>
        <v>1.1100000000000032</v>
      </c>
      <c r="AO93" s="326">
        <f t="shared" si="374"/>
        <v>1.483636363636359</v>
      </c>
      <c r="AP93" s="326">
        <f t="shared" si="353"/>
        <v>2.3799999999999968</v>
      </c>
      <c r="AQ93" s="326">
        <f t="shared" si="375"/>
        <v>14.953584905660412</v>
      </c>
      <c r="AR93" s="326">
        <f t="shared" si="354"/>
        <v>2.698363636363641</v>
      </c>
      <c r="AS93" s="326">
        <f t="shared" si="355"/>
        <v>3.0666666666666678</v>
      </c>
      <c r="AT93" s="326">
        <f t="shared" si="376"/>
        <v>1.5750000000000002</v>
      </c>
      <c r="AU93" s="326">
        <f t="shared" si="377"/>
        <v>1.5750000000000002</v>
      </c>
      <c r="AV93" s="326">
        <f t="shared" si="378"/>
        <v>1.4962499999999999</v>
      </c>
      <c r="AW93" s="326">
        <f t="shared" si="379"/>
        <v>1.5750000000000002</v>
      </c>
      <c r="AX93" s="321">
        <f t="shared" si="380"/>
        <v>1.5750000000000002</v>
      </c>
      <c r="AY93" s="325">
        <f t="shared" si="381"/>
        <v>1.31325</v>
      </c>
      <c r="AZ93" s="326">
        <f t="shared" si="357"/>
        <v>1.1655000000000033</v>
      </c>
      <c r="BA93" s="326">
        <f t="shared" si="358"/>
        <v>1.5578181818181769</v>
      </c>
      <c r="BB93" s="326">
        <f t="shared" si="359"/>
        <v>2.4989999999999966</v>
      </c>
      <c r="BC93" s="326">
        <f t="shared" si="360"/>
        <v>15.701264150943434</v>
      </c>
      <c r="BD93" s="326">
        <f t="shared" si="361"/>
        <v>2.8332818181818231</v>
      </c>
      <c r="BE93" s="326">
        <f t="shared" si="362"/>
        <v>3.2200000000000011</v>
      </c>
      <c r="BF93" s="326">
        <f t="shared" si="363"/>
        <v>1.6537500000000003</v>
      </c>
      <c r="BG93" s="326">
        <f t="shared" si="364"/>
        <v>1.6537500000000003</v>
      </c>
      <c r="BH93" s="326">
        <f t="shared" si="365"/>
        <v>1.5710624999999998</v>
      </c>
      <c r="BI93" s="326">
        <f t="shared" si="366"/>
        <v>1.6537500000000003</v>
      </c>
      <c r="BJ93" s="326">
        <f t="shared" si="367"/>
        <v>1.6537500000000003</v>
      </c>
      <c r="BK93" s="325">
        <f t="shared" si="385"/>
        <v>1.3526475</v>
      </c>
      <c r="BL93" s="326">
        <f t="shared" si="386"/>
        <v>1.2004650000000034</v>
      </c>
      <c r="BM93" s="326">
        <f t="shared" si="368"/>
        <v>1.6045527272727222</v>
      </c>
      <c r="BN93" s="326">
        <f t="shared" si="368"/>
        <v>2.5739699999999965</v>
      </c>
      <c r="BO93" s="326">
        <f t="shared" si="368"/>
        <v>16.172302075471737</v>
      </c>
      <c r="BP93" s="326">
        <f t="shared" si="368"/>
        <v>2.9182802727272779</v>
      </c>
      <c r="BQ93" s="326">
        <f t="shared" si="368"/>
        <v>3.3166000000000011</v>
      </c>
      <c r="BR93" s="326">
        <f t="shared" si="368"/>
        <v>1.7033625000000003</v>
      </c>
      <c r="BS93" s="326">
        <f t="shared" si="368"/>
        <v>1.7033625000000003</v>
      </c>
      <c r="BT93" s="326">
        <f t="shared" si="368"/>
        <v>1.6181943749999999</v>
      </c>
      <c r="BU93" s="326">
        <f t="shared" si="368"/>
        <v>1.7033625000000003</v>
      </c>
      <c r="BV93" s="326">
        <f t="shared" si="368"/>
        <v>1.7033625000000003</v>
      </c>
      <c r="BW93" s="325">
        <f t="shared" si="382"/>
        <v>1.4067534000000002</v>
      </c>
      <c r="BX93" s="326">
        <f t="shared" si="369"/>
        <v>1.2484836000000037</v>
      </c>
      <c r="BY93" s="326">
        <f t="shared" si="369"/>
        <v>1.6687348363636312</v>
      </c>
      <c r="BZ93" s="326">
        <f t="shared" si="369"/>
        <v>2.6769287999999967</v>
      </c>
      <c r="CA93" s="326">
        <f t="shared" si="369"/>
        <v>16.819194158490607</v>
      </c>
      <c r="CB93" s="326">
        <f t="shared" si="369"/>
        <v>3.0350114836363691</v>
      </c>
      <c r="CC93" s="326">
        <f t="shared" si="369"/>
        <v>3.4492640000000012</v>
      </c>
      <c r="CD93" s="326">
        <f t="shared" si="369"/>
        <v>1.7714970000000003</v>
      </c>
      <c r="CE93" s="326">
        <f t="shared" si="369"/>
        <v>1.7714970000000003</v>
      </c>
      <c r="CF93" s="326">
        <f t="shared" si="369"/>
        <v>1.68292215</v>
      </c>
      <c r="CG93" s="326">
        <f t="shared" si="369"/>
        <v>1.7714970000000003</v>
      </c>
      <c r="CH93" s="321">
        <f t="shared" si="369"/>
        <v>1.7714970000000003</v>
      </c>
      <c r="CI93" s="325">
        <f t="shared" si="383"/>
        <v>1.4770910700000002</v>
      </c>
      <c r="CJ93" s="326">
        <f t="shared" si="370"/>
        <v>1.310907780000004</v>
      </c>
      <c r="CK93" s="326">
        <f t="shared" si="370"/>
        <v>1.7521715781818128</v>
      </c>
      <c r="CL93" s="326">
        <f t="shared" si="370"/>
        <v>2.8107752399999968</v>
      </c>
      <c r="CM93" s="326">
        <f t="shared" si="370"/>
        <v>17.660153866415136</v>
      </c>
      <c r="CN93" s="326">
        <f t="shared" si="370"/>
        <v>3.1867620578181879</v>
      </c>
      <c r="CO93" s="326">
        <f t="shared" si="370"/>
        <v>3.6217272000000014</v>
      </c>
      <c r="CP93" s="326">
        <f t="shared" si="370"/>
        <v>1.8600718500000004</v>
      </c>
      <c r="CQ93" s="326">
        <f t="shared" si="370"/>
        <v>1.8600718500000004</v>
      </c>
      <c r="CR93" s="326">
        <f t="shared" si="370"/>
        <v>1.7670682575000001</v>
      </c>
      <c r="CS93" s="326">
        <f t="shared" si="370"/>
        <v>1.8600718500000004</v>
      </c>
      <c r="CT93" s="321">
        <f t="shared" si="370"/>
        <v>1.8600718500000004</v>
      </c>
    </row>
    <row r="94" spans="1:98" s="160" customFormat="1" x14ac:dyDescent="0.25">
      <c r="A94" s="4" t="s">
        <v>189</v>
      </c>
      <c r="B94" s="15" t="s">
        <v>2</v>
      </c>
      <c r="C94" s="185">
        <f t="shared" ref="C94:N94" si="390">IFERROR(C82/C58,"")</f>
        <v>1.1428571428571428</v>
      </c>
      <c r="D94" s="185">
        <f t="shared" si="390"/>
        <v>1.1818181818181819</v>
      </c>
      <c r="E94" s="185">
        <f t="shared" si="390"/>
        <v>1.375</v>
      </c>
      <c r="F94" s="185">
        <f t="shared" si="390"/>
        <v>1</v>
      </c>
      <c r="G94" s="185">
        <f t="shared" si="390"/>
        <v>1.0769230769230769</v>
      </c>
      <c r="H94" s="185">
        <f t="shared" si="390"/>
        <v>1.2407407407407407</v>
      </c>
      <c r="I94" s="185">
        <f t="shared" si="390"/>
        <v>1.375</v>
      </c>
      <c r="J94" s="185">
        <f t="shared" si="390"/>
        <v>1.3833333333333333</v>
      </c>
      <c r="K94" s="185">
        <f t="shared" si="390"/>
        <v>1.3114754098360655</v>
      </c>
      <c r="L94" s="185">
        <f t="shared" si="390"/>
        <v>1.3137254901960784</v>
      </c>
      <c r="M94" s="185">
        <f t="shared" si="390"/>
        <v>1.7746478873239437</v>
      </c>
      <c r="N94" s="186">
        <f t="shared" si="390"/>
        <v>2.1111111111111112</v>
      </c>
      <c r="O94" s="1280">
        <v>1.5185185185185199</v>
      </c>
      <c r="P94" s="1281">
        <v>1.5714285714285701</v>
      </c>
      <c r="Q94" s="1282">
        <v>1.6315789473684199</v>
      </c>
      <c r="R94" s="1283">
        <v>1.2962962962963001</v>
      </c>
      <c r="S94" s="1284">
        <v>1.31578947368421</v>
      </c>
      <c r="T94" s="1285">
        <v>1.4528301886792501</v>
      </c>
      <c r="U94" s="1286">
        <v>1.4347826086956501</v>
      </c>
      <c r="V94" s="1287">
        <v>1.3888888888888899</v>
      </c>
      <c r="W94" s="1288">
        <v>1.93243243243243</v>
      </c>
      <c r="X94" s="1289">
        <v>1.3571428571428601</v>
      </c>
      <c r="Y94" s="1290">
        <v>1.8</v>
      </c>
      <c r="Z94" s="1291">
        <v>2.11851851851852</v>
      </c>
      <c r="AA94" s="2274">
        <v>1.51</v>
      </c>
      <c r="AB94" s="2275">
        <v>1.4318181818181801</v>
      </c>
      <c r="AC94" s="2276">
        <v>1.98529411764706</v>
      </c>
      <c r="AD94" s="2277">
        <v>1.94827586206897</v>
      </c>
      <c r="AE94" s="2278">
        <v>2.2156862745098</v>
      </c>
      <c r="AF94" s="2279">
        <v>2.1595744680851099</v>
      </c>
      <c r="AG94" s="2280">
        <v>2.3666666666666698</v>
      </c>
      <c r="AH94" s="320">
        <v>1.5</v>
      </c>
      <c r="AI94" s="320">
        <v>1.5</v>
      </c>
      <c r="AJ94" s="320">
        <f t="shared" si="372"/>
        <v>1.4249999999999998</v>
      </c>
      <c r="AK94" s="320">
        <v>1.5</v>
      </c>
      <c r="AL94" s="321">
        <v>1.5</v>
      </c>
      <c r="AM94" s="325">
        <f t="shared" si="373"/>
        <v>1.5553000000000001</v>
      </c>
      <c r="AN94" s="326">
        <f t="shared" si="352"/>
        <v>1.4604545454545437</v>
      </c>
      <c r="AO94" s="326">
        <f t="shared" si="374"/>
        <v>2.0250000000000012</v>
      </c>
      <c r="AP94" s="326">
        <f t="shared" si="353"/>
        <v>1.9872413793103494</v>
      </c>
      <c r="AQ94" s="326">
        <f t="shared" si="375"/>
        <v>2.2599999999999962</v>
      </c>
      <c r="AR94" s="326">
        <f t="shared" si="354"/>
        <v>2.2027659574468119</v>
      </c>
      <c r="AS94" s="326">
        <f t="shared" si="355"/>
        <v>2.4613333333333367</v>
      </c>
      <c r="AT94" s="326">
        <f t="shared" si="376"/>
        <v>1.5750000000000002</v>
      </c>
      <c r="AU94" s="326">
        <f t="shared" si="377"/>
        <v>1.5750000000000002</v>
      </c>
      <c r="AV94" s="326">
        <f t="shared" si="378"/>
        <v>1.4962499999999999</v>
      </c>
      <c r="AW94" s="326">
        <f t="shared" si="379"/>
        <v>1.5750000000000002</v>
      </c>
      <c r="AX94" s="321">
        <f t="shared" si="380"/>
        <v>1.5750000000000002</v>
      </c>
      <c r="AY94" s="325">
        <f t="shared" si="381"/>
        <v>1.6330650000000002</v>
      </c>
      <c r="AZ94" s="326">
        <f t="shared" si="357"/>
        <v>1.533477272727271</v>
      </c>
      <c r="BA94" s="326">
        <f t="shared" si="358"/>
        <v>2.1262500000000015</v>
      </c>
      <c r="BB94" s="326">
        <f t="shared" si="359"/>
        <v>2.0866034482758669</v>
      </c>
      <c r="BC94" s="326">
        <f t="shared" si="360"/>
        <v>2.3729999999999962</v>
      </c>
      <c r="BD94" s="326">
        <f t="shared" si="361"/>
        <v>2.3129042553191526</v>
      </c>
      <c r="BE94" s="326">
        <f t="shared" si="362"/>
        <v>2.5844000000000036</v>
      </c>
      <c r="BF94" s="326">
        <f t="shared" si="363"/>
        <v>1.6537500000000003</v>
      </c>
      <c r="BG94" s="326">
        <f t="shared" si="364"/>
        <v>1.6537500000000003</v>
      </c>
      <c r="BH94" s="326">
        <f t="shared" si="365"/>
        <v>1.5710624999999998</v>
      </c>
      <c r="BI94" s="326">
        <f t="shared" si="366"/>
        <v>1.6537500000000003</v>
      </c>
      <c r="BJ94" s="326">
        <f t="shared" si="367"/>
        <v>1.6537500000000003</v>
      </c>
      <c r="BK94" s="325">
        <f t="shared" si="385"/>
        <v>1.6820569500000002</v>
      </c>
      <c r="BL94" s="326">
        <f t="shared" si="386"/>
        <v>1.5794815909090891</v>
      </c>
      <c r="BM94" s="326">
        <f t="shared" si="368"/>
        <v>2.1900375000000016</v>
      </c>
      <c r="BN94" s="326">
        <f t="shared" si="368"/>
        <v>2.149201551724143</v>
      </c>
      <c r="BO94" s="326">
        <f t="shared" si="368"/>
        <v>2.4441899999999963</v>
      </c>
      <c r="BP94" s="326">
        <f t="shared" si="368"/>
        <v>2.3822913829787273</v>
      </c>
      <c r="BQ94" s="326">
        <f t="shared" si="368"/>
        <v>2.6619320000000037</v>
      </c>
      <c r="BR94" s="326">
        <f t="shared" si="368"/>
        <v>1.7033625000000003</v>
      </c>
      <c r="BS94" s="326">
        <f t="shared" si="368"/>
        <v>1.7033625000000003</v>
      </c>
      <c r="BT94" s="326">
        <f t="shared" si="368"/>
        <v>1.6181943749999999</v>
      </c>
      <c r="BU94" s="326">
        <f t="shared" si="368"/>
        <v>1.7033625000000003</v>
      </c>
      <c r="BV94" s="326">
        <f t="shared" si="368"/>
        <v>1.7033625000000003</v>
      </c>
      <c r="BW94" s="325">
        <f t="shared" si="382"/>
        <v>1.7493392280000002</v>
      </c>
      <c r="BX94" s="326">
        <f t="shared" si="369"/>
        <v>1.6426608545454529</v>
      </c>
      <c r="BY94" s="326">
        <f t="shared" si="369"/>
        <v>2.277639000000002</v>
      </c>
      <c r="BZ94" s="326">
        <f t="shared" si="369"/>
        <v>2.2351696137931087</v>
      </c>
      <c r="CA94" s="326">
        <f t="shared" si="369"/>
        <v>2.5419575999999964</v>
      </c>
      <c r="CB94" s="326">
        <f t="shared" si="369"/>
        <v>2.4775830382978765</v>
      </c>
      <c r="CC94" s="326">
        <f t="shared" si="369"/>
        <v>2.7684092800000042</v>
      </c>
      <c r="CD94" s="326">
        <f t="shared" si="369"/>
        <v>1.7714970000000003</v>
      </c>
      <c r="CE94" s="326">
        <f t="shared" si="369"/>
        <v>1.7714970000000003</v>
      </c>
      <c r="CF94" s="326">
        <f t="shared" si="369"/>
        <v>1.68292215</v>
      </c>
      <c r="CG94" s="326">
        <f t="shared" si="369"/>
        <v>1.7714970000000003</v>
      </c>
      <c r="CH94" s="321">
        <f t="shared" si="369"/>
        <v>1.7714970000000003</v>
      </c>
      <c r="CI94" s="325">
        <f t="shared" si="383"/>
        <v>1.8368061894000003</v>
      </c>
      <c r="CJ94" s="326">
        <f t="shared" si="370"/>
        <v>1.7247938972727255</v>
      </c>
      <c r="CK94" s="326">
        <f t="shared" si="370"/>
        <v>2.3915209500000021</v>
      </c>
      <c r="CL94" s="326">
        <f t="shared" si="370"/>
        <v>2.3469280944827644</v>
      </c>
      <c r="CM94" s="326">
        <f t="shared" si="370"/>
        <v>2.6690554799999964</v>
      </c>
      <c r="CN94" s="326">
        <f t="shared" si="370"/>
        <v>2.6014621902127706</v>
      </c>
      <c r="CO94" s="326">
        <f t="shared" si="370"/>
        <v>2.9068297440000044</v>
      </c>
      <c r="CP94" s="326">
        <f t="shared" si="370"/>
        <v>1.8600718500000004</v>
      </c>
      <c r="CQ94" s="326">
        <f t="shared" si="370"/>
        <v>1.8600718500000004</v>
      </c>
      <c r="CR94" s="326">
        <f t="shared" si="370"/>
        <v>1.7670682575000001</v>
      </c>
      <c r="CS94" s="326">
        <f t="shared" si="370"/>
        <v>1.8600718500000004</v>
      </c>
      <c r="CT94" s="321">
        <f t="shared" si="370"/>
        <v>1.8600718500000004</v>
      </c>
    </row>
    <row r="95" spans="1:98" s="160" customFormat="1" x14ac:dyDescent="0.25">
      <c r="A95" s="4" t="s">
        <v>190</v>
      </c>
      <c r="B95" s="15" t="s">
        <v>150</v>
      </c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6"/>
      <c r="O95" s="1376"/>
      <c r="P95" s="1376"/>
      <c r="Q95" s="1376"/>
      <c r="R95" s="1376"/>
      <c r="S95" s="1376"/>
      <c r="T95" s="1376"/>
      <c r="U95" s="1376"/>
      <c r="V95" s="1376"/>
      <c r="W95" s="1376"/>
      <c r="X95" s="1376"/>
      <c r="Y95" s="1376"/>
      <c r="Z95" s="1376"/>
      <c r="AA95" s="1376"/>
      <c r="AB95" s="2281">
        <v>1.17741935483871</v>
      </c>
      <c r="AC95" s="2282">
        <v>1.2741935483871001</v>
      </c>
      <c r="AD95" s="2283">
        <v>1.6142857142857101</v>
      </c>
      <c r="AE95" s="2284">
        <v>1.26086956521739</v>
      </c>
      <c r="AF95" s="2285">
        <v>1</v>
      </c>
      <c r="AG95" s="2286">
        <v>1.25</v>
      </c>
      <c r="AH95" s="320"/>
      <c r="AI95" s="320"/>
      <c r="AJ95" s="320"/>
      <c r="AK95" s="320"/>
      <c r="AL95" s="321"/>
      <c r="AM95" s="326"/>
      <c r="AN95" s="326"/>
      <c r="AO95" s="326"/>
      <c r="AP95" s="326"/>
      <c r="AQ95" s="326"/>
      <c r="AR95" s="326"/>
      <c r="AS95" s="326"/>
      <c r="AT95" s="326"/>
      <c r="AU95" s="326"/>
      <c r="AV95" s="326"/>
      <c r="AW95" s="326"/>
      <c r="AX95" s="321"/>
      <c r="AY95" s="326"/>
      <c r="AZ95" s="326"/>
      <c r="BA95" s="326"/>
      <c r="BB95" s="326"/>
      <c r="BC95" s="326"/>
      <c r="BD95" s="326"/>
      <c r="BE95" s="326"/>
      <c r="BF95" s="326"/>
      <c r="BG95" s="326"/>
      <c r="BH95" s="326"/>
      <c r="BI95" s="326"/>
      <c r="BJ95" s="326"/>
      <c r="BK95" s="326"/>
      <c r="BL95" s="326"/>
      <c r="BM95" s="326"/>
      <c r="BN95" s="326"/>
      <c r="BO95" s="326"/>
      <c r="BP95" s="326"/>
      <c r="BQ95" s="326"/>
      <c r="BR95" s="326"/>
      <c r="BS95" s="326"/>
      <c r="BT95" s="326"/>
      <c r="BU95" s="326"/>
      <c r="BV95" s="326"/>
      <c r="BW95" s="326"/>
      <c r="BX95" s="326"/>
      <c r="BY95" s="326"/>
      <c r="BZ95" s="326"/>
      <c r="CA95" s="326"/>
      <c r="CB95" s="326"/>
      <c r="CC95" s="326"/>
      <c r="CD95" s="326"/>
      <c r="CE95" s="326"/>
      <c r="CF95" s="326"/>
      <c r="CG95" s="326"/>
      <c r="CH95" s="321"/>
      <c r="CI95" s="326"/>
      <c r="CJ95" s="326"/>
      <c r="CK95" s="326"/>
      <c r="CL95" s="326"/>
      <c r="CM95" s="326"/>
      <c r="CN95" s="326"/>
      <c r="CO95" s="326"/>
      <c r="CP95" s="326"/>
      <c r="CQ95" s="326"/>
      <c r="CR95" s="326"/>
      <c r="CS95" s="326"/>
      <c r="CT95" s="321"/>
    </row>
    <row r="96" spans="1:98" s="187" customFormat="1" x14ac:dyDescent="0.25">
      <c r="A96" s="5"/>
      <c r="B96" s="16" t="s">
        <v>3</v>
      </c>
      <c r="C96" s="188">
        <f t="shared" ref="C96:BN96" si="391">IFERROR(C84/C60,"")</f>
        <v>1.264406779661017</v>
      </c>
      <c r="D96" s="188">
        <f t="shared" si="391"/>
        <v>1.3964757709251101</v>
      </c>
      <c r="E96" s="188">
        <f t="shared" si="391"/>
        <v>1.6830065359477124</v>
      </c>
      <c r="F96" s="188">
        <f t="shared" si="391"/>
        <v>1.645</v>
      </c>
      <c r="G96" s="188">
        <f t="shared" si="391"/>
        <v>1.3819742489270386</v>
      </c>
      <c r="H96" s="188">
        <f t="shared" si="391"/>
        <v>1.4788990825688073</v>
      </c>
      <c r="I96" s="188">
        <f t="shared" si="391"/>
        <v>1.5135658914728682</v>
      </c>
      <c r="J96" s="188">
        <f t="shared" si="391"/>
        <v>1.4085510688836105</v>
      </c>
      <c r="K96" s="188">
        <f t="shared" si="391"/>
        <v>1.5843071786310519</v>
      </c>
      <c r="L96" s="188">
        <f t="shared" si="391"/>
        <v>1.534412955465587</v>
      </c>
      <c r="M96" s="188">
        <f t="shared" si="391"/>
        <v>1.978688524590164</v>
      </c>
      <c r="N96" s="189">
        <f t="shared" si="391"/>
        <v>2.1157894736842104</v>
      </c>
      <c r="O96" s="188">
        <f t="shared" si="391"/>
        <v>1.4481327800829875</v>
      </c>
      <c r="P96" s="188">
        <f t="shared" si="391"/>
        <v>1.4334763948497855</v>
      </c>
      <c r="Q96" s="188">
        <f t="shared" si="391"/>
        <v>1.8980477223427332</v>
      </c>
      <c r="R96" s="188">
        <f t="shared" si="391"/>
        <v>1.8990610328638498</v>
      </c>
      <c r="S96" s="188">
        <f t="shared" si="391"/>
        <v>1.5811764705882352</v>
      </c>
      <c r="T96" s="188">
        <f t="shared" si="391"/>
        <v>1.7663230240549828</v>
      </c>
      <c r="U96" s="190">
        <f t="shared" si="391"/>
        <v>1.6004464285714286</v>
      </c>
      <c r="V96" s="190">
        <f t="shared" si="391"/>
        <v>1.6258741258741258</v>
      </c>
      <c r="W96" s="190">
        <f t="shared" si="391"/>
        <v>2.046653144016227</v>
      </c>
      <c r="X96" s="190">
        <f t="shared" si="391"/>
        <v>1.6898876404494383</v>
      </c>
      <c r="Y96" s="190">
        <f t="shared" si="391"/>
        <v>2.1427255985267033</v>
      </c>
      <c r="Z96" s="191">
        <f t="shared" si="391"/>
        <v>2.2047193877551021</v>
      </c>
      <c r="AA96" s="192">
        <f t="shared" si="391"/>
        <v>1.6967213114754098</v>
      </c>
      <c r="AB96" s="192">
        <f t="shared" si="391"/>
        <v>1.5032822757111597</v>
      </c>
      <c r="AC96" s="192">
        <f t="shared" si="391"/>
        <v>1.8523489932885906</v>
      </c>
      <c r="AD96" s="192">
        <f t="shared" si="391"/>
        <v>1.7242562929061784</v>
      </c>
      <c r="AE96" s="192">
        <f t="shared" si="391"/>
        <v>3.1839207048458151</v>
      </c>
      <c r="AF96" s="192">
        <f t="shared" si="391"/>
        <v>1.8550863723608446</v>
      </c>
      <c r="AG96" s="192">
        <f t="shared" si="391"/>
        <v>1.8251173708920188</v>
      </c>
      <c r="AH96" s="192">
        <f t="shared" si="391"/>
        <v>1.7906177286890206</v>
      </c>
      <c r="AI96" s="192">
        <f t="shared" si="391"/>
        <v>1.7782100390422297</v>
      </c>
      <c r="AJ96" s="192">
        <f t="shared" si="391"/>
        <v>1.6938392278087948</v>
      </c>
      <c r="AK96" s="192">
        <f t="shared" si="391"/>
        <v>1.7840388772377269</v>
      </c>
      <c r="AL96" s="193">
        <f t="shared" si="391"/>
        <v>1.7822395362761954</v>
      </c>
      <c r="AM96" s="192">
        <f t="shared" si="391"/>
        <v>1.6107824456522732</v>
      </c>
      <c r="AN96" s="192">
        <f t="shared" si="391"/>
        <v>1.4669165714227754</v>
      </c>
      <c r="AO96" s="192">
        <f t="shared" si="391"/>
        <v>1.7539411813075274</v>
      </c>
      <c r="AP96" s="192">
        <f t="shared" si="391"/>
        <v>1.9592970660103504</v>
      </c>
      <c r="AQ96" s="192">
        <f t="shared" si="391"/>
        <v>6.3432328374330371</v>
      </c>
      <c r="AR96" s="192">
        <f t="shared" si="391"/>
        <v>2.1205121547315304</v>
      </c>
      <c r="AS96" s="192">
        <f t="shared" si="391"/>
        <v>2.1870599340167542</v>
      </c>
      <c r="AT96" s="192">
        <f t="shared" si="391"/>
        <v>1.8529840752113038</v>
      </c>
      <c r="AU96" s="192">
        <f t="shared" si="391"/>
        <v>1.8490460058861675</v>
      </c>
      <c r="AV96" s="192">
        <f t="shared" si="391"/>
        <v>1.7595555602298034</v>
      </c>
      <c r="AW96" s="192">
        <f t="shared" si="391"/>
        <v>1.8503951485502359</v>
      </c>
      <c r="AX96" s="193">
        <f t="shared" si="391"/>
        <v>1.8394454113462999</v>
      </c>
      <c r="AY96" s="192">
        <f t="shared" si="391"/>
        <v>1.7096766252585847</v>
      </c>
      <c r="AZ96" s="192">
        <f t="shared" si="391"/>
        <v>1.5917743003528231</v>
      </c>
      <c r="BA96" s="192">
        <f t="shared" si="391"/>
        <v>1.8511500335425379</v>
      </c>
      <c r="BB96" s="192">
        <f t="shared" si="391"/>
        <v>2.0360834051070222</v>
      </c>
      <c r="BC96" s="192">
        <f t="shared" si="391"/>
        <v>6.5924112574824525</v>
      </c>
      <c r="BD96" s="192">
        <f t="shared" si="391"/>
        <v>2.2382605790337631</v>
      </c>
      <c r="BE96" s="192">
        <f t="shared" si="391"/>
        <v>2.316260326274286</v>
      </c>
      <c r="BF96" s="192">
        <f t="shared" si="391"/>
        <v>1.9255086254722504</v>
      </c>
      <c r="BG96" s="192">
        <f t="shared" si="391"/>
        <v>1.9137704671326972</v>
      </c>
      <c r="BH96" s="192">
        <f t="shared" si="391"/>
        <v>1.8156530843685961</v>
      </c>
      <c r="BI96" s="192">
        <f t="shared" si="391"/>
        <v>1.9080142438452721</v>
      </c>
      <c r="BJ96" s="193">
        <f t="shared" si="391"/>
        <v>1.9016205663079462</v>
      </c>
      <c r="BK96" s="192">
        <f t="shared" si="391"/>
        <v>1.7444515780394225</v>
      </c>
      <c r="BL96" s="192">
        <f t="shared" si="391"/>
        <v>1.617830885305102</v>
      </c>
      <c r="BM96" s="192">
        <f t="shared" si="391"/>
        <v>1.908047516974652</v>
      </c>
      <c r="BN96" s="192">
        <f t="shared" si="391"/>
        <v>2.1185051941892308</v>
      </c>
      <c r="BO96" s="192">
        <f t="shared" ref="BO96:CT96" si="392">IFERROR(BO84/BO60,"")</f>
        <v>7.0857742765087961</v>
      </c>
      <c r="BP96" s="192">
        <f t="shared" si="392"/>
        <v>2.3306800623071346</v>
      </c>
      <c r="BQ96" s="192">
        <f t="shared" si="392"/>
        <v>2.4150323886419574</v>
      </c>
      <c r="BR96" s="192">
        <f t="shared" si="392"/>
        <v>1.9759278720357278</v>
      </c>
      <c r="BS96" s="192">
        <f t="shared" si="392"/>
        <v>1.9659406370651249</v>
      </c>
      <c r="BT96" s="192">
        <f t="shared" si="392"/>
        <v>1.8655925968187812</v>
      </c>
      <c r="BU96" s="192">
        <f t="shared" si="392"/>
        <v>1.9599325707181299</v>
      </c>
      <c r="BV96" s="193">
        <f t="shared" si="392"/>
        <v>1.9522582979569847</v>
      </c>
      <c r="BW96" s="192">
        <f t="shared" si="392"/>
        <v>1.8094999165305614</v>
      </c>
      <c r="BX96" s="192">
        <f t="shared" si="392"/>
        <v>1.6728570276916235</v>
      </c>
      <c r="BY96" s="192">
        <f t="shared" si="392"/>
        <v>1.9807500156441149</v>
      </c>
      <c r="BZ96" s="192">
        <f t="shared" si="392"/>
        <v>2.2087495216443265</v>
      </c>
      <c r="CA96" s="192">
        <f t="shared" si="392"/>
        <v>7.3589945356293969</v>
      </c>
      <c r="CB96" s="192">
        <f t="shared" si="392"/>
        <v>2.4227024612973773</v>
      </c>
      <c r="CC96" s="192">
        <f t="shared" si="392"/>
        <v>2.5079720449929241</v>
      </c>
      <c r="CD96" s="192">
        <f t="shared" si="392"/>
        <v>2.0557529261597023</v>
      </c>
      <c r="CE96" s="192">
        <f t="shared" si="392"/>
        <v>2.0460009831004231</v>
      </c>
      <c r="CF96" s="192">
        <f t="shared" si="392"/>
        <v>1.9418252406960974</v>
      </c>
      <c r="CG96" s="192">
        <f t="shared" si="392"/>
        <v>2.0407592123546241</v>
      </c>
      <c r="CH96" s="193">
        <f t="shared" si="392"/>
        <v>2.033336547389212</v>
      </c>
      <c r="CI96" s="192">
        <f t="shared" si="392"/>
        <v>1.9009318315019754</v>
      </c>
      <c r="CJ96" s="192">
        <f t="shared" si="392"/>
        <v>1.7568130795063077</v>
      </c>
      <c r="CK96" s="192">
        <f t="shared" si="392"/>
        <v>2.0758062098846466</v>
      </c>
      <c r="CL96" s="192">
        <f t="shared" si="392"/>
        <v>2.3209841974611636</v>
      </c>
      <c r="CM96" s="192">
        <f t="shared" si="392"/>
        <v>7.82216991748213</v>
      </c>
      <c r="CN96" s="192">
        <f t="shared" si="392"/>
        <v>2.5482088462084902</v>
      </c>
      <c r="CO96" s="192">
        <f t="shared" si="392"/>
        <v>2.6391123945549464</v>
      </c>
      <c r="CP96" s="192">
        <f t="shared" si="392"/>
        <v>2.1575782388203417</v>
      </c>
      <c r="CQ96" s="192">
        <f t="shared" si="392"/>
        <v>2.1472203757024553</v>
      </c>
      <c r="CR96" s="192">
        <f t="shared" si="392"/>
        <v>2.0376256646469044</v>
      </c>
      <c r="CS96" s="192">
        <f t="shared" si="392"/>
        <v>2.1413161764188549</v>
      </c>
      <c r="CT96" s="193">
        <f t="shared" si="392"/>
        <v>2.1332718306498726</v>
      </c>
    </row>
    <row r="98" spans="1:98" s="4" customFormat="1" x14ac:dyDescent="0.25">
      <c r="A98" s="116"/>
      <c r="B98"/>
      <c r="C98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12"/>
    </row>
    <row r="99" spans="1:98" s="104" customFormat="1" x14ac:dyDescent="0.25">
      <c r="B99" s="104" t="s">
        <v>14</v>
      </c>
      <c r="C99" s="104">
        <f t="shared" ref="C99:BN99" si="393">C63</f>
        <v>42005</v>
      </c>
      <c r="D99" s="104">
        <f t="shared" si="393"/>
        <v>42036</v>
      </c>
      <c r="E99" s="104">
        <f t="shared" si="393"/>
        <v>42064</v>
      </c>
      <c r="F99" s="104">
        <f t="shared" si="393"/>
        <v>42095</v>
      </c>
      <c r="G99" s="104">
        <f t="shared" si="393"/>
        <v>42125</v>
      </c>
      <c r="H99" s="104">
        <f t="shared" si="393"/>
        <v>42156</v>
      </c>
      <c r="I99" s="104">
        <f t="shared" si="393"/>
        <v>42186</v>
      </c>
      <c r="J99" s="104">
        <f t="shared" si="393"/>
        <v>42217</v>
      </c>
      <c r="K99" s="104">
        <f t="shared" si="393"/>
        <v>42248</v>
      </c>
      <c r="L99" s="104">
        <f t="shared" si="393"/>
        <v>42278</v>
      </c>
      <c r="M99" s="104">
        <f t="shared" si="393"/>
        <v>42309</v>
      </c>
      <c r="N99" s="105">
        <f t="shared" si="393"/>
        <v>42339</v>
      </c>
      <c r="O99" s="104">
        <f t="shared" si="393"/>
        <v>42370</v>
      </c>
      <c r="P99" s="104">
        <f t="shared" si="393"/>
        <v>42401</v>
      </c>
      <c r="Q99" s="104">
        <f t="shared" si="393"/>
        <v>42430</v>
      </c>
      <c r="R99" s="104">
        <f t="shared" si="393"/>
        <v>42461</v>
      </c>
      <c r="S99" s="104">
        <f t="shared" si="393"/>
        <v>42491</v>
      </c>
      <c r="T99" s="104">
        <f t="shared" si="393"/>
        <v>42522</v>
      </c>
      <c r="U99" s="113">
        <f t="shared" si="393"/>
        <v>42552</v>
      </c>
      <c r="V99" s="113">
        <f t="shared" si="393"/>
        <v>42583</v>
      </c>
      <c r="W99" s="113">
        <f t="shared" si="393"/>
        <v>42614</v>
      </c>
      <c r="X99" s="113">
        <f t="shared" si="393"/>
        <v>42644</v>
      </c>
      <c r="Y99" s="113">
        <f t="shared" si="393"/>
        <v>42675</v>
      </c>
      <c r="Z99" s="117">
        <f t="shared" si="393"/>
        <v>42705</v>
      </c>
      <c r="AA99" s="104">
        <f t="shared" si="393"/>
        <v>42752</v>
      </c>
      <c r="AB99" s="104">
        <f t="shared" si="393"/>
        <v>42783</v>
      </c>
      <c r="AC99" s="104">
        <f t="shared" si="393"/>
        <v>42811</v>
      </c>
      <c r="AD99" s="104">
        <f t="shared" si="393"/>
        <v>42842</v>
      </c>
      <c r="AE99" s="104">
        <f t="shared" si="393"/>
        <v>42872</v>
      </c>
      <c r="AF99" s="104">
        <f t="shared" si="393"/>
        <v>42903</v>
      </c>
      <c r="AG99" s="104">
        <f t="shared" si="393"/>
        <v>42933</v>
      </c>
      <c r="AH99" s="104">
        <f t="shared" si="393"/>
        <v>42964</v>
      </c>
      <c r="AI99" s="104">
        <f t="shared" si="393"/>
        <v>42995</v>
      </c>
      <c r="AJ99" s="104">
        <f t="shared" si="393"/>
        <v>43025</v>
      </c>
      <c r="AK99" s="104">
        <f t="shared" si="393"/>
        <v>43056</v>
      </c>
      <c r="AL99" s="105">
        <f t="shared" si="393"/>
        <v>43086</v>
      </c>
      <c r="AM99" s="104">
        <f t="shared" si="393"/>
        <v>43118</v>
      </c>
      <c r="AN99" s="104">
        <f t="shared" si="393"/>
        <v>43149</v>
      </c>
      <c r="AO99" s="104">
        <f t="shared" si="393"/>
        <v>43177</v>
      </c>
      <c r="AP99" s="104">
        <f t="shared" si="393"/>
        <v>43208</v>
      </c>
      <c r="AQ99" s="104">
        <f t="shared" si="393"/>
        <v>43238</v>
      </c>
      <c r="AR99" s="104">
        <f t="shared" si="393"/>
        <v>43269</v>
      </c>
      <c r="AS99" s="104">
        <f t="shared" si="393"/>
        <v>43299</v>
      </c>
      <c r="AT99" s="104">
        <f t="shared" si="393"/>
        <v>43330</v>
      </c>
      <c r="AU99" s="104">
        <f t="shared" si="393"/>
        <v>43361</v>
      </c>
      <c r="AV99" s="104">
        <f t="shared" si="393"/>
        <v>43391</v>
      </c>
      <c r="AW99" s="104">
        <f t="shared" si="393"/>
        <v>43422</v>
      </c>
      <c r="AX99" s="105">
        <f t="shared" si="393"/>
        <v>43452</v>
      </c>
      <c r="AY99" s="104">
        <f t="shared" si="393"/>
        <v>43483</v>
      </c>
      <c r="AZ99" s="104">
        <f t="shared" si="393"/>
        <v>43514</v>
      </c>
      <c r="BA99" s="104">
        <f t="shared" si="393"/>
        <v>43542</v>
      </c>
      <c r="BB99" s="104">
        <f t="shared" si="393"/>
        <v>43573</v>
      </c>
      <c r="BC99" s="104">
        <f t="shared" si="393"/>
        <v>43603</v>
      </c>
      <c r="BD99" s="104">
        <f t="shared" si="393"/>
        <v>43634</v>
      </c>
      <c r="BE99" s="104">
        <f t="shared" si="393"/>
        <v>43664</v>
      </c>
      <c r="BF99" s="104">
        <f t="shared" si="393"/>
        <v>43695</v>
      </c>
      <c r="BG99" s="104">
        <f t="shared" si="393"/>
        <v>43726</v>
      </c>
      <c r="BH99" s="104">
        <f t="shared" si="393"/>
        <v>43756</v>
      </c>
      <c r="BI99" s="104">
        <f t="shared" si="393"/>
        <v>43787</v>
      </c>
      <c r="BJ99" s="105">
        <f t="shared" si="393"/>
        <v>43817</v>
      </c>
      <c r="BK99" s="104">
        <f t="shared" si="393"/>
        <v>43848</v>
      </c>
      <c r="BL99" s="104">
        <f t="shared" si="393"/>
        <v>43879</v>
      </c>
      <c r="BM99" s="104">
        <f t="shared" si="393"/>
        <v>43908</v>
      </c>
      <c r="BN99" s="104">
        <f t="shared" si="393"/>
        <v>43939</v>
      </c>
      <c r="BO99" s="104">
        <f t="shared" ref="BO99:CT99" si="394">BO63</f>
        <v>43969</v>
      </c>
      <c r="BP99" s="104">
        <f t="shared" si="394"/>
        <v>44000</v>
      </c>
      <c r="BQ99" s="104">
        <f t="shared" si="394"/>
        <v>44030</v>
      </c>
      <c r="BR99" s="104">
        <f t="shared" si="394"/>
        <v>44061</v>
      </c>
      <c r="BS99" s="104">
        <f t="shared" si="394"/>
        <v>44092</v>
      </c>
      <c r="BT99" s="104">
        <f t="shared" si="394"/>
        <v>44122</v>
      </c>
      <c r="BU99" s="104">
        <f t="shared" si="394"/>
        <v>44153</v>
      </c>
      <c r="BV99" s="105">
        <f t="shared" si="394"/>
        <v>44183</v>
      </c>
      <c r="BW99" s="104">
        <f t="shared" si="394"/>
        <v>44214</v>
      </c>
      <c r="BX99" s="104">
        <f t="shared" si="394"/>
        <v>44245</v>
      </c>
      <c r="BY99" s="104">
        <f t="shared" si="394"/>
        <v>44273</v>
      </c>
      <c r="BZ99" s="104">
        <f t="shared" si="394"/>
        <v>44304</v>
      </c>
      <c r="CA99" s="104">
        <f t="shared" si="394"/>
        <v>44334</v>
      </c>
      <c r="CB99" s="104">
        <f t="shared" si="394"/>
        <v>44365</v>
      </c>
      <c r="CC99" s="104">
        <f t="shared" si="394"/>
        <v>44395</v>
      </c>
      <c r="CD99" s="104">
        <f t="shared" si="394"/>
        <v>44426</v>
      </c>
      <c r="CE99" s="104">
        <f t="shared" si="394"/>
        <v>44457</v>
      </c>
      <c r="CF99" s="104">
        <f t="shared" si="394"/>
        <v>44487</v>
      </c>
      <c r="CG99" s="104">
        <f t="shared" si="394"/>
        <v>44518</v>
      </c>
      <c r="CH99" s="105">
        <f t="shared" si="394"/>
        <v>44548</v>
      </c>
      <c r="CI99" s="104">
        <f t="shared" si="394"/>
        <v>44579</v>
      </c>
      <c r="CJ99" s="104">
        <f t="shared" si="394"/>
        <v>44610</v>
      </c>
      <c r="CK99" s="104">
        <f t="shared" si="394"/>
        <v>44638</v>
      </c>
      <c r="CL99" s="104">
        <f t="shared" si="394"/>
        <v>44669</v>
      </c>
      <c r="CM99" s="104">
        <f t="shared" si="394"/>
        <v>44699</v>
      </c>
      <c r="CN99" s="104">
        <f t="shared" si="394"/>
        <v>44730</v>
      </c>
      <c r="CO99" s="104">
        <f t="shared" si="394"/>
        <v>44760</v>
      </c>
      <c r="CP99" s="104">
        <f t="shared" si="394"/>
        <v>44791</v>
      </c>
      <c r="CQ99" s="104">
        <f t="shared" si="394"/>
        <v>44822</v>
      </c>
      <c r="CR99" s="104">
        <f t="shared" si="394"/>
        <v>44852</v>
      </c>
      <c r="CS99" s="104">
        <f t="shared" si="394"/>
        <v>44883</v>
      </c>
      <c r="CT99" s="105">
        <f t="shared" si="394"/>
        <v>44913</v>
      </c>
    </row>
    <row r="100" spans="1:98" s="167" customFormat="1" x14ac:dyDescent="0.25">
      <c r="A100" s="13" t="s">
        <v>191</v>
      </c>
      <c r="B100" s="15" t="s">
        <v>142</v>
      </c>
      <c r="C100" s="167">
        <f t="shared" ref="C100:N100" si="395">IFERROR(C22/C76,"")</f>
        <v>24.565066666666667</v>
      </c>
      <c r="D100" s="167">
        <f t="shared" si="395"/>
        <v>18.591706896551724</v>
      </c>
      <c r="E100" s="167">
        <f t="shared" si="395"/>
        <v>28.496982608695649</v>
      </c>
      <c r="F100" s="167">
        <f t="shared" si="395"/>
        <v>31.991796666666669</v>
      </c>
      <c r="G100" s="167">
        <f t="shared" si="395"/>
        <v>26.556025125628143</v>
      </c>
      <c r="H100" s="167">
        <f t="shared" si="395"/>
        <v>34.870864197530871</v>
      </c>
      <c r="I100" s="167">
        <f t="shared" si="395"/>
        <v>38.586123015873014</v>
      </c>
      <c r="J100" s="167">
        <f t="shared" si="395"/>
        <v>26.90604255319149</v>
      </c>
      <c r="K100" s="167">
        <f t="shared" si="395"/>
        <v>38.575805653710248</v>
      </c>
      <c r="L100" s="167">
        <f t="shared" si="395"/>
        <v>28.562226148409824</v>
      </c>
      <c r="M100" s="167">
        <f t="shared" si="395"/>
        <v>28.422995967741937</v>
      </c>
      <c r="N100" s="168">
        <f t="shared" si="395"/>
        <v>31.607015584415532</v>
      </c>
      <c r="O100" s="1292">
        <v>33.558744680851099</v>
      </c>
      <c r="P100" s="1293">
        <v>30.835545454544899</v>
      </c>
      <c r="Q100" s="1294">
        <v>30.458708333333298</v>
      </c>
      <c r="R100" s="1295">
        <v>36.273361842105302</v>
      </c>
      <c r="S100" s="1296">
        <v>28.141784090909098</v>
      </c>
      <c r="T100" s="1297">
        <v>23.807105</v>
      </c>
      <c r="U100" s="1298">
        <v>31.484828947368399</v>
      </c>
      <c r="V100" s="1299">
        <v>27.292442176870701</v>
      </c>
      <c r="W100" s="1300">
        <v>24.293641509434</v>
      </c>
      <c r="X100" s="1301">
        <v>28.68</v>
      </c>
      <c r="Y100" s="1302">
        <v>27.284814345991599</v>
      </c>
      <c r="Z100" s="1303">
        <v>30.402078549848898</v>
      </c>
      <c r="AA100" s="2287">
        <v>22.802869565217392</v>
      </c>
      <c r="AB100" s="2288">
        <v>37.392935732647899</v>
      </c>
      <c r="AC100" s="2289">
        <v>28.016168717047499</v>
      </c>
      <c r="AD100" s="2290">
        <v>23.830356347438801</v>
      </c>
      <c r="AE100" s="2291">
        <v>24.836662883087399</v>
      </c>
      <c r="AF100" s="2292">
        <v>22.0142591155935</v>
      </c>
      <c r="AG100" s="2293">
        <v>22.2673270013569</v>
      </c>
      <c r="AH100" s="327">
        <f t="shared" ref="AH100:AK100" si="396">AG100</f>
        <v>22.2673270013569</v>
      </c>
      <c r="AI100" s="327">
        <f t="shared" si="396"/>
        <v>22.2673270013569</v>
      </c>
      <c r="AJ100" s="327">
        <f t="shared" si="396"/>
        <v>22.2673270013569</v>
      </c>
      <c r="AK100" s="327">
        <f t="shared" si="396"/>
        <v>22.2673270013569</v>
      </c>
      <c r="AL100" s="328">
        <f>AK100</f>
        <v>22.2673270013569</v>
      </c>
      <c r="AM100" s="296">
        <f>AVERAGE(AA100:AL100)*1.05</f>
        <v>25.59350625730271</v>
      </c>
      <c r="AN100" s="327">
        <f>AM100</f>
        <v>25.59350625730271</v>
      </c>
      <c r="AO100" s="327">
        <f t="shared" ref="AO100:AX100" si="397">AN100</f>
        <v>25.59350625730271</v>
      </c>
      <c r="AP100" s="327">
        <f t="shared" si="397"/>
        <v>25.59350625730271</v>
      </c>
      <c r="AQ100" s="327">
        <f t="shared" si="397"/>
        <v>25.59350625730271</v>
      </c>
      <c r="AR100" s="327">
        <f t="shared" si="397"/>
        <v>25.59350625730271</v>
      </c>
      <c r="AS100" s="327">
        <f t="shared" si="397"/>
        <v>25.59350625730271</v>
      </c>
      <c r="AT100" s="327">
        <f t="shared" si="397"/>
        <v>25.59350625730271</v>
      </c>
      <c r="AU100" s="327">
        <f t="shared" si="397"/>
        <v>25.59350625730271</v>
      </c>
      <c r="AV100" s="327">
        <f t="shared" si="397"/>
        <v>25.59350625730271</v>
      </c>
      <c r="AW100" s="327">
        <f t="shared" si="397"/>
        <v>25.59350625730271</v>
      </c>
      <c r="AX100" s="328">
        <f t="shared" si="397"/>
        <v>25.59350625730271</v>
      </c>
      <c r="AY100" s="296">
        <f>AVERAGE(AM100:AX100)*1.07</f>
        <v>27.385051695313901</v>
      </c>
      <c r="AZ100" s="327">
        <f>AY100</f>
        <v>27.385051695313901</v>
      </c>
      <c r="BA100" s="327">
        <f t="shared" ref="BA100:BJ100" si="398">AZ100</f>
        <v>27.385051695313901</v>
      </c>
      <c r="BB100" s="327">
        <f t="shared" si="398"/>
        <v>27.385051695313901</v>
      </c>
      <c r="BC100" s="327">
        <f t="shared" si="398"/>
        <v>27.385051695313901</v>
      </c>
      <c r="BD100" s="327">
        <f t="shared" si="398"/>
        <v>27.385051695313901</v>
      </c>
      <c r="BE100" s="327">
        <f t="shared" si="398"/>
        <v>27.385051695313901</v>
      </c>
      <c r="BF100" s="327">
        <f t="shared" si="398"/>
        <v>27.385051695313901</v>
      </c>
      <c r="BG100" s="327">
        <f t="shared" si="398"/>
        <v>27.385051695313901</v>
      </c>
      <c r="BH100" s="327">
        <f t="shared" si="398"/>
        <v>27.385051695313901</v>
      </c>
      <c r="BI100" s="327">
        <f t="shared" si="398"/>
        <v>27.385051695313901</v>
      </c>
      <c r="BJ100" s="328">
        <f t="shared" si="398"/>
        <v>27.385051695313901</v>
      </c>
      <c r="BK100" s="296">
        <f>AVERAGE(AY100:BJ100)*1.06</f>
        <v>29.028154797032737</v>
      </c>
      <c r="BL100" s="327">
        <f>BK100</f>
        <v>29.028154797032737</v>
      </c>
      <c r="BM100" s="327">
        <f t="shared" ref="BM100:BV100" si="399">BL100</f>
        <v>29.028154797032737</v>
      </c>
      <c r="BN100" s="327">
        <f t="shared" si="399"/>
        <v>29.028154797032737</v>
      </c>
      <c r="BO100" s="327">
        <f t="shared" si="399"/>
        <v>29.028154797032737</v>
      </c>
      <c r="BP100" s="327">
        <f t="shared" si="399"/>
        <v>29.028154797032737</v>
      </c>
      <c r="BQ100" s="327">
        <f t="shared" si="399"/>
        <v>29.028154797032737</v>
      </c>
      <c r="BR100" s="327">
        <f t="shared" si="399"/>
        <v>29.028154797032737</v>
      </c>
      <c r="BS100" s="327">
        <f t="shared" si="399"/>
        <v>29.028154797032737</v>
      </c>
      <c r="BT100" s="327">
        <f t="shared" si="399"/>
        <v>29.028154797032737</v>
      </c>
      <c r="BU100" s="327">
        <f t="shared" si="399"/>
        <v>29.028154797032737</v>
      </c>
      <c r="BV100" s="328">
        <f t="shared" si="399"/>
        <v>29.028154797032737</v>
      </c>
      <c r="BW100" s="296">
        <f>AVERAGE(BK100:BV100)*1.08</f>
        <v>31.350407180795361</v>
      </c>
      <c r="BX100" s="327">
        <f>BW100</f>
        <v>31.350407180795361</v>
      </c>
      <c r="BY100" s="327">
        <f t="shared" ref="BY100:CH100" si="400">BX100</f>
        <v>31.350407180795361</v>
      </c>
      <c r="BZ100" s="327">
        <f t="shared" si="400"/>
        <v>31.350407180795361</v>
      </c>
      <c r="CA100" s="327">
        <f t="shared" si="400"/>
        <v>31.350407180795361</v>
      </c>
      <c r="CB100" s="327">
        <f t="shared" si="400"/>
        <v>31.350407180795361</v>
      </c>
      <c r="CC100" s="327">
        <f t="shared" si="400"/>
        <v>31.350407180795361</v>
      </c>
      <c r="CD100" s="327">
        <f t="shared" si="400"/>
        <v>31.350407180795361</v>
      </c>
      <c r="CE100" s="327">
        <f t="shared" si="400"/>
        <v>31.350407180795361</v>
      </c>
      <c r="CF100" s="327">
        <f t="shared" si="400"/>
        <v>31.350407180795361</v>
      </c>
      <c r="CG100" s="327">
        <f t="shared" si="400"/>
        <v>31.350407180795361</v>
      </c>
      <c r="CH100" s="328">
        <f t="shared" si="400"/>
        <v>31.350407180795361</v>
      </c>
      <c r="CI100" s="296">
        <f>AVERAGE(BW100:CH100)*1.09</f>
        <v>34.17194382706694</v>
      </c>
      <c r="CJ100" s="327">
        <f>CI100</f>
        <v>34.17194382706694</v>
      </c>
      <c r="CK100" s="327">
        <f t="shared" ref="CK100:CT100" si="401">CJ100</f>
        <v>34.17194382706694</v>
      </c>
      <c r="CL100" s="327">
        <f t="shared" si="401"/>
        <v>34.17194382706694</v>
      </c>
      <c r="CM100" s="327">
        <f t="shared" si="401"/>
        <v>34.17194382706694</v>
      </c>
      <c r="CN100" s="327">
        <f t="shared" si="401"/>
        <v>34.17194382706694</v>
      </c>
      <c r="CO100" s="327">
        <f t="shared" si="401"/>
        <v>34.17194382706694</v>
      </c>
      <c r="CP100" s="327">
        <f t="shared" si="401"/>
        <v>34.17194382706694</v>
      </c>
      <c r="CQ100" s="327">
        <f t="shared" si="401"/>
        <v>34.17194382706694</v>
      </c>
      <c r="CR100" s="327">
        <f t="shared" si="401"/>
        <v>34.17194382706694</v>
      </c>
      <c r="CS100" s="327">
        <f t="shared" si="401"/>
        <v>34.17194382706694</v>
      </c>
      <c r="CT100" s="328">
        <f t="shared" si="401"/>
        <v>34.17194382706694</v>
      </c>
    </row>
    <row r="101" spans="1:98" s="167" customFormat="1" x14ac:dyDescent="0.25">
      <c r="A101" s="13" t="s">
        <v>192</v>
      </c>
      <c r="B101" s="15" t="s">
        <v>5</v>
      </c>
      <c r="C101" s="167">
        <f t="shared" ref="C101:N101" si="402">IFERROR(C23/C77,"")</f>
        <v>14.558849056603774</v>
      </c>
      <c r="D101" s="167">
        <f t="shared" si="402"/>
        <v>16.146166666666666</v>
      </c>
      <c r="E101" s="167">
        <f t="shared" si="402"/>
        <v>15.453551546391752</v>
      </c>
      <c r="F101" s="167">
        <f t="shared" si="402"/>
        <v>22.525333333333332</v>
      </c>
      <c r="G101" s="167">
        <f t="shared" si="402"/>
        <v>16.342366666666667</v>
      </c>
      <c r="H101" s="167">
        <f t="shared" si="402"/>
        <v>15.472935714285713</v>
      </c>
      <c r="I101" s="167">
        <f t="shared" si="402"/>
        <v>14.155029411764707</v>
      </c>
      <c r="J101" s="167">
        <f t="shared" si="402"/>
        <v>13.641843137254902</v>
      </c>
      <c r="K101" s="167">
        <f t="shared" si="402"/>
        <v>17.285173553719009</v>
      </c>
      <c r="L101" s="167">
        <f t="shared" si="402"/>
        <v>16.173677083333335</v>
      </c>
      <c r="M101" s="167">
        <f t="shared" si="402"/>
        <v>14.853510000000002</v>
      </c>
      <c r="N101" s="168">
        <f t="shared" si="402"/>
        <v>20.768148014440435</v>
      </c>
      <c r="O101" s="1304">
        <v>16.394789473684199</v>
      </c>
      <c r="P101" s="1305">
        <v>14.1786285714286</v>
      </c>
      <c r="Q101" s="1306">
        <v>20.425480349345001</v>
      </c>
      <c r="R101" s="1307">
        <v>19.384232758620701</v>
      </c>
      <c r="S101" s="1308">
        <v>16.384107843137301</v>
      </c>
      <c r="T101" s="1309">
        <v>14.582045000000001</v>
      </c>
      <c r="U101" s="1310">
        <v>15.173216666666701</v>
      </c>
      <c r="V101" s="1311">
        <v>16.6016474820144</v>
      </c>
      <c r="W101" s="1312">
        <v>15.7471641221374</v>
      </c>
      <c r="X101" s="1313">
        <v>14.227647482014399</v>
      </c>
      <c r="Y101" s="1314">
        <v>17.628799999999998</v>
      </c>
      <c r="Z101" s="1315">
        <v>16.904307812500001</v>
      </c>
      <c r="AA101" s="2294">
        <v>14.049899999999999</v>
      </c>
      <c r="AB101" s="2295">
        <v>13.476670886075899</v>
      </c>
      <c r="AC101" s="2296">
        <v>16.668076923076899</v>
      </c>
      <c r="AD101" s="2297">
        <v>15.4845059288538</v>
      </c>
      <c r="AE101" s="2298">
        <v>15.096521739130401</v>
      </c>
      <c r="AF101" s="2299">
        <v>14.846646884273</v>
      </c>
      <c r="AG101" s="2300">
        <v>15.1626785714286</v>
      </c>
      <c r="AH101" s="298">
        <f t="shared" ref="AH101:AL101" si="403">AG101</f>
        <v>15.1626785714286</v>
      </c>
      <c r="AI101" s="298">
        <f t="shared" si="403"/>
        <v>15.1626785714286</v>
      </c>
      <c r="AJ101" s="298">
        <f t="shared" si="403"/>
        <v>15.1626785714286</v>
      </c>
      <c r="AK101" s="298">
        <f t="shared" si="403"/>
        <v>15.1626785714286</v>
      </c>
      <c r="AL101" s="297">
        <f t="shared" si="403"/>
        <v>15.1626785714286</v>
      </c>
      <c r="AM101" s="296">
        <f>AVERAGE(AA101:AL101)*1</f>
        <v>15.049866149165135</v>
      </c>
      <c r="AN101" s="298">
        <f t="shared" ref="AN101:AX106" si="404">AM101</f>
        <v>15.049866149165135</v>
      </c>
      <c r="AO101" s="298">
        <f t="shared" si="404"/>
        <v>15.049866149165135</v>
      </c>
      <c r="AP101" s="298">
        <f t="shared" si="404"/>
        <v>15.049866149165135</v>
      </c>
      <c r="AQ101" s="298">
        <f t="shared" si="404"/>
        <v>15.049866149165135</v>
      </c>
      <c r="AR101" s="298">
        <f t="shared" si="404"/>
        <v>15.049866149165135</v>
      </c>
      <c r="AS101" s="298">
        <f t="shared" si="404"/>
        <v>15.049866149165135</v>
      </c>
      <c r="AT101" s="298">
        <f t="shared" si="404"/>
        <v>15.049866149165135</v>
      </c>
      <c r="AU101" s="298">
        <f t="shared" si="404"/>
        <v>15.049866149165135</v>
      </c>
      <c r="AV101" s="298">
        <f t="shared" si="404"/>
        <v>15.049866149165135</v>
      </c>
      <c r="AW101" s="298">
        <f t="shared" si="404"/>
        <v>15.049866149165135</v>
      </c>
      <c r="AX101" s="297">
        <f t="shared" si="404"/>
        <v>15.049866149165135</v>
      </c>
      <c r="AY101" s="296">
        <f>AVERAGE(AM101:AX101)*1.05</f>
        <v>15.802359456623391</v>
      </c>
      <c r="AZ101" s="298">
        <f t="shared" ref="AZ101:BJ106" si="405">AY101</f>
        <v>15.802359456623391</v>
      </c>
      <c r="BA101" s="298">
        <f t="shared" si="405"/>
        <v>15.802359456623391</v>
      </c>
      <c r="BB101" s="298">
        <f t="shared" si="405"/>
        <v>15.802359456623391</v>
      </c>
      <c r="BC101" s="298">
        <f t="shared" si="405"/>
        <v>15.802359456623391</v>
      </c>
      <c r="BD101" s="298">
        <f t="shared" si="405"/>
        <v>15.802359456623391</v>
      </c>
      <c r="BE101" s="298">
        <f t="shared" si="405"/>
        <v>15.802359456623391</v>
      </c>
      <c r="BF101" s="298">
        <f t="shared" si="405"/>
        <v>15.802359456623391</v>
      </c>
      <c r="BG101" s="298">
        <f t="shared" si="405"/>
        <v>15.802359456623391</v>
      </c>
      <c r="BH101" s="298">
        <f t="shared" si="405"/>
        <v>15.802359456623391</v>
      </c>
      <c r="BI101" s="298">
        <f t="shared" si="405"/>
        <v>15.802359456623391</v>
      </c>
      <c r="BJ101" s="297">
        <f t="shared" si="405"/>
        <v>15.802359456623391</v>
      </c>
      <c r="BK101" s="296">
        <f t="shared" ref="BK101:BK106" si="406">AVERAGE(AY101:BJ101)*1.06</f>
        <v>16.750501024020792</v>
      </c>
      <c r="BL101" s="298">
        <f t="shared" ref="BL101:BV106" si="407">BK101</f>
        <v>16.750501024020792</v>
      </c>
      <c r="BM101" s="298">
        <f t="shared" si="407"/>
        <v>16.750501024020792</v>
      </c>
      <c r="BN101" s="298">
        <f t="shared" si="407"/>
        <v>16.750501024020792</v>
      </c>
      <c r="BO101" s="298">
        <f t="shared" si="407"/>
        <v>16.750501024020792</v>
      </c>
      <c r="BP101" s="298">
        <f t="shared" si="407"/>
        <v>16.750501024020792</v>
      </c>
      <c r="BQ101" s="298">
        <f t="shared" si="407"/>
        <v>16.750501024020792</v>
      </c>
      <c r="BR101" s="298">
        <f t="shared" si="407"/>
        <v>16.750501024020792</v>
      </c>
      <c r="BS101" s="298">
        <f t="shared" si="407"/>
        <v>16.750501024020792</v>
      </c>
      <c r="BT101" s="298">
        <f t="shared" si="407"/>
        <v>16.750501024020792</v>
      </c>
      <c r="BU101" s="298">
        <f t="shared" si="407"/>
        <v>16.750501024020792</v>
      </c>
      <c r="BV101" s="297">
        <f t="shared" si="407"/>
        <v>16.750501024020792</v>
      </c>
      <c r="BW101" s="296">
        <f t="shared" ref="BW101:BW106" si="408">AVERAGE(BK101:BV101)*1.08</f>
        <v>18.090541105942457</v>
      </c>
      <c r="BX101" s="298">
        <f t="shared" ref="BX101:CH106" si="409">BW101</f>
        <v>18.090541105942457</v>
      </c>
      <c r="BY101" s="298">
        <f t="shared" si="409"/>
        <v>18.090541105942457</v>
      </c>
      <c r="BZ101" s="298">
        <f t="shared" si="409"/>
        <v>18.090541105942457</v>
      </c>
      <c r="CA101" s="298">
        <f t="shared" si="409"/>
        <v>18.090541105942457</v>
      </c>
      <c r="CB101" s="298">
        <f t="shared" si="409"/>
        <v>18.090541105942457</v>
      </c>
      <c r="CC101" s="298">
        <f t="shared" si="409"/>
        <v>18.090541105942457</v>
      </c>
      <c r="CD101" s="298">
        <f t="shared" si="409"/>
        <v>18.090541105942457</v>
      </c>
      <c r="CE101" s="298">
        <f t="shared" si="409"/>
        <v>18.090541105942457</v>
      </c>
      <c r="CF101" s="298">
        <f t="shared" si="409"/>
        <v>18.090541105942457</v>
      </c>
      <c r="CG101" s="298">
        <f t="shared" si="409"/>
        <v>18.090541105942457</v>
      </c>
      <c r="CH101" s="297">
        <f t="shared" si="409"/>
        <v>18.090541105942457</v>
      </c>
      <c r="CI101" s="296">
        <f t="shared" ref="CI101:CI106" si="410">AVERAGE(BW101:CH101)*1.09</f>
        <v>19.718689805477283</v>
      </c>
      <c r="CJ101" s="298">
        <f t="shared" ref="CJ101:CT106" si="411">CI101</f>
        <v>19.718689805477283</v>
      </c>
      <c r="CK101" s="298">
        <f t="shared" si="411"/>
        <v>19.718689805477283</v>
      </c>
      <c r="CL101" s="298">
        <f t="shared" si="411"/>
        <v>19.718689805477283</v>
      </c>
      <c r="CM101" s="298">
        <f t="shared" si="411"/>
        <v>19.718689805477283</v>
      </c>
      <c r="CN101" s="298">
        <f t="shared" si="411"/>
        <v>19.718689805477283</v>
      </c>
      <c r="CO101" s="298">
        <f t="shared" si="411"/>
        <v>19.718689805477283</v>
      </c>
      <c r="CP101" s="298">
        <f t="shared" si="411"/>
        <v>19.718689805477283</v>
      </c>
      <c r="CQ101" s="298">
        <f t="shared" si="411"/>
        <v>19.718689805477283</v>
      </c>
      <c r="CR101" s="298">
        <f t="shared" si="411"/>
        <v>19.718689805477283</v>
      </c>
      <c r="CS101" s="298">
        <f t="shared" si="411"/>
        <v>19.718689805477283</v>
      </c>
      <c r="CT101" s="297">
        <f t="shared" si="411"/>
        <v>19.718689805477283</v>
      </c>
    </row>
    <row r="102" spans="1:98" s="167" customFormat="1" x14ac:dyDescent="0.25">
      <c r="A102" s="13" t="s">
        <v>193</v>
      </c>
      <c r="B102" s="15" t="s">
        <v>6</v>
      </c>
      <c r="C102" s="167">
        <f t="shared" ref="C102:N102" si="412">IFERROR(C24/C78,"")</f>
        <v>12.272657894736842</v>
      </c>
      <c r="D102" s="167">
        <f t="shared" si="412"/>
        <v>15.917481481481461</v>
      </c>
      <c r="E102" s="167">
        <f t="shared" si="412"/>
        <v>27.707135135135136</v>
      </c>
      <c r="F102" s="167">
        <f t="shared" si="412"/>
        <v>18.574408695652171</v>
      </c>
      <c r="G102" s="167">
        <f t="shared" si="412"/>
        <v>15.756512605042017</v>
      </c>
      <c r="H102" s="167">
        <f t="shared" si="412"/>
        <v>17.131508474576272</v>
      </c>
      <c r="I102" s="167">
        <f t="shared" si="412"/>
        <v>15.45922018348624</v>
      </c>
      <c r="J102" s="167">
        <f t="shared" si="412"/>
        <v>16.096270270270271</v>
      </c>
      <c r="K102" s="167">
        <f t="shared" si="412"/>
        <v>18.945461883408072</v>
      </c>
      <c r="L102" s="167">
        <f t="shared" si="412"/>
        <v>19.736463157894736</v>
      </c>
      <c r="M102" s="167">
        <f t="shared" si="412"/>
        <v>14.543616161616162</v>
      </c>
      <c r="N102" s="168">
        <f t="shared" si="412"/>
        <v>14.40014481408998</v>
      </c>
      <c r="O102" s="1316">
        <v>15.584983870967701</v>
      </c>
      <c r="P102" s="1317">
        <v>14.5372857142857</v>
      </c>
      <c r="Q102" s="1318">
        <v>21.218352941176502</v>
      </c>
      <c r="R102" s="1319">
        <v>16.361619999999998</v>
      </c>
      <c r="S102" s="1320">
        <v>19.507380000000001</v>
      </c>
      <c r="T102" s="1321">
        <v>16.5843094339623</v>
      </c>
      <c r="U102" s="1322">
        <v>14.3531503759398</v>
      </c>
      <c r="V102" s="1323">
        <v>12.644315789473699</v>
      </c>
      <c r="W102" s="1324">
        <v>15.878701986755001</v>
      </c>
      <c r="X102" s="1325">
        <v>24.152524096385498</v>
      </c>
      <c r="Y102" s="1326">
        <v>19.861672489082999</v>
      </c>
      <c r="Z102" s="1327">
        <v>17.097616797900201</v>
      </c>
      <c r="AA102" s="2301">
        <v>15.254915662650602</v>
      </c>
      <c r="AB102" s="2302">
        <v>15.424130434782599</v>
      </c>
      <c r="AC102" s="2303">
        <v>16.414825870646801</v>
      </c>
      <c r="AD102" s="2304">
        <v>15.5569607843137</v>
      </c>
      <c r="AE102" s="2305">
        <v>20.559493670886098</v>
      </c>
      <c r="AF102" s="2306">
        <v>14.4707382550336</v>
      </c>
      <c r="AG102" s="2307">
        <v>17.991487603305799</v>
      </c>
      <c r="AH102" s="298">
        <f t="shared" ref="AH102:AL106" si="413">AG102</f>
        <v>17.991487603305799</v>
      </c>
      <c r="AI102" s="298">
        <f t="shared" si="413"/>
        <v>17.991487603305799</v>
      </c>
      <c r="AJ102" s="298">
        <f t="shared" si="413"/>
        <v>17.991487603305799</v>
      </c>
      <c r="AK102" s="298">
        <f t="shared" si="413"/>
        <v>17.991487603305799</v>
      </c>
      <c r="AL102" s="297">
        <f t="shared" si="413"/>
        <v>17.991487603305799</v>
      </c>
      <c r="AM102" s="296">
        <f>AVERAGE(AA102:AL102)*1</f>
        <v>17.135832524845686</v>
      </c>
      <c r="AN102" s="298">
        <f t="shared" si="404"/>
        <v>17.135832524845686</v>
      </c>
      <c r="AO102" s="298">
        <f t="shared" si="404"/>
        <v>17.135832524845686</v>
      </c>
      <c r="AP102" s="298">
        <f t="shared" si="404"/>
        <v>17.135832524845686</v>
      </c>
      <c r="AQ102" s="298">
        <f t="shared" si="404"/>
        <v>17.135832524845686</v>
      </c>
      <c r="AR102" s="298">
        <f t="shared" si="404"/>
        <v>17.135832524845686</v>
      </c>
      <c r="AS102" s="298">
        <f t="shared" si="404"/>
        <v>17.135832524845686</v>
      </c>
      <c r="AT102" s="298">
        <f t="shared" si="404"/>
        <v>17.135832524845686</v>
      </c>
      <c r="AU102" s="298">
        <f t="shared" si="404"/>
        <v>17.135832524845686</v>
      </c>
      <c r="AV102" s="298">
        <f t="shared" si="404"/>
        <v>17.135832524845686</v>
      </c>
      <c r="AW102" s="298">
        <f t="shared" si="404"/>
        <v>17.135832524845686</v>
      </c>
      <c r="AX102" s="297">
        <f t="shared" si="404"/>
        <v>17.135832524845686</v>
      </c>
      <c r="AY102" s="296">
        <f>AVERAGE(AM102:AX102)*1.05</f>
        <v>17.99262415108797</v>
      </c>
      <c r="AZ102" s="298">
        <f t="shared" si="405"/>
        <v>17.99262415108797</v>
      </c>
      <c r="BA102" s="298">
        <f t="shared" si="405"/>
        <v>17.99262415108797</v>
      </c>
      <c r="BB102" s="298">
        <f t="shared" si="405"/>
        <v>17.99262415108797</v>
      </c>
      <c r="BC102" s="298">
        <f t="shared" si="405"/>
        <v>17.99262415108797</v>
      </c>
      <c r="BD102" s="298">
        <f t="shared" si="405"/>
        <v>17.99262415108797</v>
      </c>
      <c r="BE102" s="298">
        <f t="shared" si="405"/>
        <v>17.99262415108797</v>
      </c>
      <c r="BF102" s="298">
        <f t="shared" si="405"/>
        <v>17.99262415108797</v>
      </c>
      <c r="BG102" s="298">
        <f t="shared" si="405"/>
        <v>17.99262415108797</v>
      </c>
      <c r="BH102" s="298">
        <f t="shared" si="405"/>
        <v>17.99262415108797</v>
      </c>
      <c r="BI102" s="298">
        <f t="shared" si="405"/>
        <v>17.99262415108797</v>
      </c>
      <c r="BJ102" s="297">
        <f t="shared" si="405"/>
        <v>17.99262415108797</v>
      </c>
      <c r="BK102" s="296">
        <f t="shared" si="406"/>
        <v>19.07218160015325</v>
      </c>
      <c r="BL102" s="298">
        <f t="shared" si="407"/>
        <v>19.07218160015325</v>
      </c>
      <c r="BM102" s="298">
        <f t="shared" si="407"/>
        <v>19.07218160015325</v>
      </c>
      <c r="BN102" s="298">
        <f t="shared" si="407"/>
        <v>19.07218160015325</v>
      </c>
      <c r="BO102" s="298">
        <f t="shared" si="407"/>
        <v>19.07218160015325</v>
      </c>
      <c r="BP102" s="298">
        <f t="shared" si="407"/>
        <v>19.07218160015325</v>
      </c>
      <c r="BQ102" s="298">
        <f t="shared" si="407"/>
        <v>19.07218160015325</v>
      </c>
      <c r="BR102" s="298">
        <f t="shared" si="407"/>
        <v>19.07218160015325</v>
      </c>
      <c r="BS102" s="298">
        <f t="shared" si="407"/>
        <v>19.07218160015325</v>
      </c>
      <c r="BT102" s="298">
        <f t="shared" si="407"/>
        <v>19.07218160015325</v>
      </c>
      <c r="BU102" s="298">
        <f t="shared" si="407"/>
        <v>19.07218160015325</v>
      </c>
      <c r="BV102" s="297">
        <f t="shared" si="407"/>
        <v>19.07218160015325</v>
      </c>
      <c r="BW102" s="296">
        <f t="shared" si="408"/>
        <v>20.597956128165507</v>
      </c>
      <c r="BX102" s="298">
        <f t="shared" si="409"/>
        <v>20.597956128165507</v>
      </c>
      <c r="BY102" s="298">
        <f t="shared" si="409"/>
        <v>20.597956128165507</v>
      </c>
      <c r="BZ102" s="298">
        <f t="shared" si="409"/>
        <v>20.597956128165507</v>
      </c>
      <c r="CA102" s="298">
        <f t="shared" si="409"/>
        <v>20.597956128165507</v>
      </c>
      <c r="CB102" s="298">
        <f t="shared" si="409"/>
        <v>20.597956128165507</v>
      </c>
      <c r="CC102" s="298">
        <f t="shared" si="409"/>
        <v>20.597956128165507</v>
      </c>
      <c r="CD102" s="298">
        <f t="shared" si="409"/>
        <v>20.597956128165507</v>
      </c>
      <c r="CE102" s="298">
        <f t="shared" si="409"/>
        <v>20.597956128165507</v>
      </c>
      <c r="CF102" s="298">
        <f t="shared" si="409"/>
        <v>20.597956128165507</v>
      </c>
      <c r="CG102" s="298">
        <f t="shared" si="409"/>
        <v>20.597956128165507</v>
      </c>
      <c r="CH102" s="297">
        <f t="shared" si="409"/>
        <v>20.597956128165507</v>
      </c>
      <c r="CI102" s="296">
        <f t="shared" si="410"/>
        <v>22.451772179700399</v>
      </c>
      <c r="CJ102" s="298">
        <f t="shared" si="411"/>
        <v>22.451772179700399</v>
      </c>
      <c r="CK102" s="298">
        <f t="shared" si="411"/>
        <v>22.451772179700399</v>
      </c>
      <c r="CL102" s="298">
        <f t="shared" si="411"/>
        <v>22.451772179700399</v>
      </c>
      <c r="CM102" s="298">
        <f t="shared" si="411"/>
        <v>22.451772179700399</v>
      </c>
      <c r="CN102" s="298">
        <f t="shared" si="411"/>
        <v>22.451772179700399</v>
      </c>
      <c r="CO102" s="298">
        <f t="shared" si="411"/>
        <v>22.451772179700399</v>
      </c>
      <c r="CP102" s="298">
        <f t="shared" si="411"/>
        <v>22.451772179700399</v>
      </c>
      <c r="CQ102" s="298">
        <f t="shared" si="411"/>
        <v>22.451772179700399</v>
      </c>
      <c r="CR102" s="298">
        <f t="shared" si="411"/>
        <v>22.451772179700399</v>
      </c>
      <c r="CS102" s="298">
        <f t="shared" si="411"/>
        <v>22.451772179700399</v>
      </c>
      <c r="CT102" s="297">
        <f t="shared" si="411"/>
        <v>22.451772179700399</v>
      </c>
    </row>
    <row r="103" spans="1:98" s="167" customFormat="1" x14ac:dyDescent="0.25">
      <c r="A103" s="13" t="s">
        <v>194</v>
      </c>
      <c r="B103" s="15" t="s">
        <v>7</v>
      </c>
      <c r="C103" s="167">
        <f t="shared" ref="C103:N103" si="414">IFERROR(C25/C79,"")</f>
        <v>13.188753246753247</v>
      </c>
      <c r="D103" s="167">
        <f t="shared" si="414"/>
        <v>13.030279069767442</v>
      </c>
      <c r="E103" s="167">
        <f t="shared" si="414"/>
        <v>18.94874603174603</v>
      </c>
      <c r="F103" s="167">
        <f t="shared" si="414"/>
        <v>15.064047619047621</v>
      </c>
      <c r="G103" s="167">
        <f t="shared" si="414"/>
        <v>16.235396825396823</v>
      </c>
      <c r="H103" s="167">
        <f t="shared" si="414"/>
        <v>18.597984168865384</v>
      </c>
      <c r="I103" s="167">
        <f t="shared" si="414"/>
        <v>15.567422360248447</v>
      </c>
      <c r="J103" s="167">
        <f t="shared" si="414"/>
        <v>14.518873684210526</v>
      </c>
      <c r="K103" s="167">
        <f t="shared" si="414"/>
        <v>15.355219178082192</v>
      </c>
      <c r="L103" s="167">
        <f t="shared" si="414"/>
        <v>19.448763636363637</v>
      </c>
      <c r="M103" s="167">
        <f t="shared" si="414"/>
        <v>16.079619289340101</v>
      </c>
      <c r="N103" s="168">
        <f t="shared" si="414"/>
        <v>16.162363013698631</v>
      </c>
      <c r="O103" s="1328">
        <v>15.0254893617021</v>
      </c>
      <c r="P103" s="1329">
        <v>20.085987012987001</v>
      </c>
      <c r="Q103" s="1330">
        <v>20.909401785714302</v>
      </c>
      <c r="R103" s="1331">
        <v>17.368819999999999</v>
      </c>
      <c r="S103" s="1332">
        <v>20.419537313432802</v>
      </c>
      <c r="T103" s="1333">
        <v>17.593969620253201</v>
      </c>
      <c r="U103" s="1334">
        <v>19.410223776223798</v>
      </c>
      <c r="V103" s="1335">
        <v>17.5893488372093</v>
      </c>
      <c r="W103" s="1336">
        <v>15.459732824427499</v>
      </c>
      <c r="X103" s="1337">
        <v>17.124852272727299</v>
      </c>
      <c r="Y103" s="1338">
        <v>26.332230337078698</v>
      </c>
      <c r="Z103" s="1339">
        <v>32.1834234042555</v>
      </c>
      <c r="AA103" s="2308">
        <v>17.411794797687861</v>
      </c>
      <c r="AB103" s="2309">
        <v>21.7984807692308</v>
      </c>
      <c r="AC103" s="2310">
        <v>15.661879194630901</v>
      </c>
      <c r="AD103" s="2311">
        <v>15.479603960396</v>
      </c>
      <c r="AE103" s="2312">
        <v>14.8028571428571</v>
      </c>
      <c r="AF103" s="2313">
        <v>19.178062678062702</v>
      </c>
      <c r="AG103" s="2314">
        <v>19.804832214765099</v>
      </c>
      <c r="AH103" s="298">
        <f t="shared" si="413"/>
        <v>19.804832214765099</v>
      </c>
      <c r="AI103" s="298">
        <f t="shared" si="413"/>
        <v>19.804832214765099</v>
      </c>
      <c r="AJ103" s="298">
        <f t="shared" si="413"/>
        <v>19.804832214765099</v>
      </c>
      <c r="AK103" s="298">
        <f t="shared" si="413"/>
        <v>19.804832214765099</v>
      </c>
      <c r="AL103" s="297">
        <f t="shared" si="413"/>
        <v>19.804832214765099</v>
      </c>
      <c r="AM103" s="296">
        <f>AVERAGE(AA103:AL103)*1.05</f>
        <v>19.526646285252397</v>
      </c>
      <c r="AN103" s="298">
        <f t="shared" si="404"/>
        <v>19.526646285252397</v>
      </c>
      <c r="AO103" s="298">
        <f t="shared" si="404"/>
        <v>19.526646285252397</v>
      </c>
      <c r="AP103" s="298">
        <f t="shared" si="404"/>
        <v>19.526646285252397</v>
      </c>
      <c r="AQ103" s="298">
        <f t="shared" si="404"/>
        <v>19.526646285252397</v>
      </c>
      <c r="AR103" s="298">
        <f t="shared" si="404"/>
        <v>19.526646285252397</v>
      </c>
      <c r="AS103" s="298">
        <f t="shared" si="404"/>
        <v>19.526646285252397</v>
      </c>
      <c r="AT103" s="298">
        <f t="shared" si="404"/>
        <v>19.526646285252397</v>
      </c>
      <c r="AU103" s="298">
        <f t="shared" si="404"/>
        <v>19.526646285252397</v>
      </c>
      <c r="AV103" s="298">
        <f t="shared" si="404"/>
        <v>19.526646285252397</v>
      </c>
      <c r="AW103" s="298">
        <f t="shared" si="404"/>
        <v>19.526646285252397</v>
      </c>
      <c r="AX103" s="297">
        <f t="shared" si="404"/>
        <v>19.526646285252397</v>
      </c>
      <c r="AY103" s="296">
        <f>AVERAGE(AM103:AX103)*1.05</f>
        <v>20.502978599515021</v>
      </c>
      <c r="AZ103" s="298">
        <f t="shared" si="405"/>
        <v>20.502978599515021</v>
      </c>
      <c r="BA103" s="298">
        <f t="shared" si="405"/>
        <v>20.502978599515021</v>
      </c>
      <c r="BB103" s="298">
        <f t="shared" si="405"/>
        <v>20.502978599515021</v>
      </c>
      <c r="BC103" s="298">
        <f t="shared" si="405"/>
        <v>20.502978599515021</v>
      </c>
      <c r="BD103" s="298">
        <f t="shared" si="405"/>
        <v>20.502978599515021</v>
      </c>
      <c r="BE103" s="298">
        <f t="shared" si="405"/>
        <v>20.502978599515021</v>
      </c>
      <c r="BF103" s="298">
        <f t="shared" si="405"/>
        <v>20.502978599515021</v>
      </c>
      <c r="BG103" s="298">
        <f t="shared" si="405"/>
        <v>20.502978599515021</v>
      </c>
      <c r="BH103" s="298">
        <f t="shared" si="405"/>
        <v>20.502978599515021</v>
      </c>
      <c r="BI103" s="298">
        <f t="shared" si="405"/>
        <v>20.502978599515021</v>
      </c>
      <c r="BJ103" s="297">
        <f t="shared" si="405"/>
        <v>20.502978599515021</v>
      </c>
      <c r="BK103" s="296">
        <f t="shared" si="406"/>
        <v>21.733157315485922</v>
      </c>
      <c r="BL103" s="298">
        <f t="shared" si="407"/>
        <v>21.733157315485922</v>
      </c>
      <c r="BM103" s="298">
        <f t="shared" si="407"/>
        <v>21.733157315485922</v>
      </c>
      <c r="BN103" s="298">
        <f t="shared" si="407"/>
        <v>21.733157315485922</v>
      </c>
      <c r="BO103" s="298">
        <f t="shared" si="407"/>
        <v>21.733157315485922</v>
      </c>
      <c r="BP103" s="298">
        <f t="shared" si="407"/>
        <v>21.733157315485922</v>
      </c>
      <c r="BQ103" s="298">
        <f t="shared" si="407"/>
        <v>21.733157315485922</v>
      </c>
      <c r="BR103" s="298">
        <f t="shared" si="407"/>
        <v>21.733157315485922</v>
      </c>
      <c r="BS103" s="298">
        <f t="shared" si="407"/>
        <v>21.733157315485922</v>
      </c>
      <c r="BT103" s="298">
        <f t="shared" si="407"/>
        <v>21.733157315485922</v>
      </c>
      <c r="BU103" s="298">
        <f t="shared" si="407"/>
        <v>21.733157315485922</v>
      </c>
      <c r="BV103" s="297">
        <f t="shared" si="407"/>
        <v>21.733157315485922</v>
      </c>
      <c r="BW103" s="296">
        <f t="shared" si="408"/>
        <v>23.471809900724796</v>
      </c>
      <c r="BX103" s="298">
        <f t="shared" si="409"/>
        <v>23.471809900724796</v>
      </c>
      <c r="BY103" s="298">
        <f t="shared" si="409"/>
        <v>23.471809900724796</v>
      </c>
      <c r="BZ103" s="298">
        <f t="shared" si="409"/>
        <v>23.471809900724796</v>
      </c>
      <c r="CA103" s="298">
        <f t="shared" si="409"/>
        <v>23.471809900724796</v>
      </c>
      <c r="CB103" s="298">
        <f t="shared" si="409"/>
        <v>23.471809900724796</v>
      </c>
      <c r="CC103" s="298">
        <f t="shared" si="409"/>
        <v>23.471809900724796</v>
      </c>
      <c r="CD103" s="298">
        <f t="shared" si="409"/>
        <v>23.471809900724796</v>
      </c>
      <c r="CE103" s="298">
        <f t="shared" si="409"/>
        <v>23.471809900724796</v>
      </c>
      <c r="CF103" s="298">
        <f t="shared" si="409"/>
        <v>23.471809900724796</v>
      </c>
      <c r="CG103" s="298">
        <f t="shared" si="409"/>
        <v>23.471809900724796</v>
      </c>
      <c r="CH103" s="297">
        <f t="shared" si="409"/>
        <v>23.471809900724796</v>
      </c>
      <c r="CI103" s="296">
        <f t="shared" si="410"/>
        <v>25.584272791790031</v>
      </c>
      <c r="CJ103" s="298">
        <f t="shared" si="411"/>
        <v>25.584272791790031</v>
      </c>
      <c r="CK103" s="298">
        <f t="shared" si="411"/>
        <v>25.584272791790031</v>
      </c>
      <c r="CL103" s="298">
        <f t="shared" si="411"/>
        <v>25.584272791790031</v>
      </c>
      <c r="CM103" s="298">
        <f t="shared" si="411"/>
        <v>25.584272791790031</v>
      </c>
      <c r="CN103" s="298">
        <f t="shared" si="411"/>
        <v>25.584272791790031</v>
      </c>
      <c r="CO103" s="298">
        <f t="shared" si="411"/>
        <v>25.584272791790031</v>
      </c>
      <c r="CP103" s="298">
        <f t="shared" si="411"/>
        <v>25.584272791790031</v>
      </c>
      <c r="CQ103" s="298">
        <f t="shared" si="411"/>
        <v>25.584272791790031</v>
      </c>
      <c r="CR103" s="298">
        <f t="shared" si="411"/>
        <v>25.584272791790031</v>
      </c>
      <c r="CS103" s="298">
        <f t="shared" si="411"/>
        <v>25.584272791790031</v>
      </c>
      <c r="CT103" s="297">
        <f t="shared" si="411"/>
        <v>25.584272791790031</v>
      </c>
    </row>
    <row r="104" spans="1:98" s="167" customFormat="1" x14ac:dyDescent="0.25">
      <c r="A104" s="13" t="s">
        <v>195</v>
      </c>
      <c r="B104" s="15" t="s">
        <v>8</v>
      </c>
      <c r="C104" s="167">
        <f t="shared" ref="C104:N104" si="415">IFERROR(C26/C80,"")</f>
        <v>6.8445471698113209</v>
      </c>
      <c r="D104" s="167">
        <f t="shared" si="415"/>
        <v>16.041604651162789</v>
      </c>
      <c r="E104" s="167">
        <f t="shared" si="415"/>
        <v>20.238</v>
      </c>
      <c r="F104" s="167">
        <f t="shared" si="415"/>
        <v>14.963740566037737</v>
      </c>
      <c r="G104" s="167">
        <f t="shared" si="415"/>
        <v>15.214456140350878</v>
      </c>
      <c r="H104" s="167">
        <f t="shared" si="415"/>
        <v>18.677173913043479</v>
      </c>
      <c r="I104" s="167">
        <f t="shared" si="415"/>
        <v>24.803630681818184</v>
      </c>
      <c r="J104" s="167">
        <f t="shared" si="415"/>
        <v>17.829767241379312</v>
      </c>
      <c r="K104" s="167">
        <f t="shared" si="415"/>
        <v>14.851494413407766</v>
      </c>
      <c r="L104" s="167">
        <f t="shared" si="415"/>
        <v>18.617431906614787</v>
      </c>
      <c r="M104" s="167">
        <f t="shared" si="415"/>
        <v>15.549158469945356</v>
      </c>
      <c r="N104" s="168">
        <f t="shared" si="415"/>
        <v>25.974134715025905</v>
      </c>
      <c r="O104" s="1340">
        <v>13.2145050505051</v>
      </c>
      <c r="P104" s="1341">
        <v>11.904695652173899</v>
      </c>
      <c r="Q104" s="1342">
        <v>16.117408163265299</v>
      </c>
      <c r="R104" s="1343">
        <v>26.573140243902401</v>
      </c>
      <c r="S104" s="1344">
        <v>20.156756410256399</v>
      </c>
      <c r="T104" s="1345">
        <v>17.996963855421701</v>
      </c>
      <c r="U104" s="1346">
        <v>16.161168421052601</v>
      </c>
      <c r="V104" s="1347">
        <v>19.8397734375</v>
      </c>
      <c r="W104" s="1348">
        <v>21.789536723163799</v>
      </c>
      <c r="X104" s="1349">
        <v>25.897059800664501</v>
      </c>
      <c r="Y104" s="1350">
        <v>17.710928888888901</v>
      </c>
      <c r="Z104" s="1351">
        <v>16.911466453674102</v>
      </c>
      <c r="AA104" s="2315">
        <v>20.015096774193548</v>
      </c>
      <c r="AB104" s="2316">
        <v>24.977717105263199</v>
      </c>
      <c r="AC104" s="2317">
        <v>19.6181003584229</v>
      </c>
      <c r="AD104" s="2318">
        <v>15.102138364779901</v>
      </c>
      <c r="AE104" s="2319">
        <v>19.2477358490566</v>
      </c>
      <c r="AF104" s="2320">
        <v>17.3224137931035</v>
      </c>
      <c r="AG104" s="2321">
        <v>16.5066129032258</v>
      </c>
      <c r="AH104" s="298">
        <f t="shared" si="413"/>
        <v>16.5066129032258</v>
      </c>
      <c r="AI104" s="298">
        <f t="shared" si="413"/>
        <v>16.5066129032258</v>
      </c>
      <c r="AJ104" s="298">
        <f t="shared" si="413"/>
        <v>16.5066129032258</v>
      </c>
      <c r="AK104" s="298">
        <f t="shared" si="413"/>
        <v>16.5066129032258</v>
      </c>
      <c r="AL104" s="297">
        <f t="shared" si="413"/>
        <v>16.5066129032258</v>
      </c>
      <c r="AM104" s="296">
        <f t="shared" ref="AM104:AM106" si="416">AVERAGE(AA104:AL104)*1.05</f>
        <v>18.840751970615266</v>
      </c>
      <c r="AN104" s="298">
        <f t="shared" si="404"/>
        <v>18.840751970615266</v>
      </c>
      <c r="AO104" s="298">
        <f t="shared" si="404"/>
        <v>18.840751970615266</v>
      </c>
      <c r="AP104" s="298">
        <f t="shared" si="404"/>
        <v>18.840751970615266</v>
      </c>
      <c r="AQ104" s="298">
        <f t="shared" si="404"/>
        <v>18.840751970615266</v>
      </c>
      <c r="AR104" s="298">
        <f t="shared" si="404"/>
        <v>18.840751970615266</v>
      </c>
      <c r="AS104" s="298">
        <f t="shared" si="404"/>
        <v>18.840751970615266</v>
      </c>
      <c r="AT104" s="298">
        <f t="shared" si="404"/>
        <v>18.840751970615266</v>
      </c>
      <c r="AU104" s="298">
        <f t="shared" si="404"/>
        <v>18.840751970615266</v>
      </c>
      <c r="AV104" s="298">
        <f t="shared" si="404"/>
        <v>18.840751970615266</v>
      </c>
      <c r="AW104" s="298">
        <f t="shared" si="404"/>
        <v>18.840751970615266</v>
      </c>
      <c r="AX104" s="297">
        <f t="shared" si="404"/>
        <v>18.840751970615266</v>
      </c>
      <c r="AY104" s="296">
        <f t="shared" ref="AY104:AY106" si="417">AVERAGE(AM104:AX104)*1.05</f>
        <v>19.782789569146026</v>
      </c>
      <c r="AZ104" s="298">
        <f t="shared" si="405"/>
        <v>19.782789569146026</v>
      </c>
      <c r="BA104" s="298">
        <f t="shared" si="405"/>
        <v>19.782789569146026</v>
      </c>
      <c r="BB104" s="298">
        <f t="shared" si="405"/>
        <v>19.782789569146026</v>
      </c>
      <c r="BC104" s="298">
        <f t="shared" si="405"/>
        <v>19.782789569146026</v>
      </c>
      <c r="BD104" s="298">
        <f t="shared" si="405"/>
        <v>19.782789569146026</v>
      </c>
      <c r="BE104" s="298">
        <f t="shared" si="405"/>
        <v>19.782789569146026</v>
      </c>
      <c r="BF104" s="298">
        <f t="shared" si="405"/>
        <v>19.782789569146026</v>
      </c>
      <c r="BG104" s="298">
        <f t="shared" si="405"/>
        <v>19.782789569146026</v>
      </c>
      <c r="BH104" s="298">
        <f t="shared" si="405"/>
        <v>19.782789569146026</v>
      </c>
      <c r="BI104" s="298">
        <f t="shared" si="405"/>
        <v>19.782789569146026</v>
      </c>
      <c r="BJ104" s="297">
        <f t="shared" si="405"/>
        <v>19.782789569146026</v>
      </c>
      <c r="BK104" s="296">
        <f t="shared" si="406"/>
        <v>20.969756943294783</v>
      </c>
      <c r="BL104" s="298">
        <f t="shared" si="407"/>
        <v>20.969756943294783</v>
      </c>
      <c r="BM104" s="298">
        <f t="shared" si="407"/>
        <v>20.969756943294783</v>
      </c>
      <c r="BN104" s="298">
        <f t="shared" si="407"/>
        <v>20.969756943294783</v>
      </c>
      <c r="BO104" s="298">
        <f t="shared" si="407"/>
        <v>20.969756943294783</v>
      </c>
      <c r="BP104" s="298">
        <f t="shared" si="407"/>
        <v>20.969756943294783</v>
      </c>
      <c r="BQ104" s="298">
        <f t="shared" si="407"/>
        <v>20.969756943294783</v>
      </c>
      <c r="BR104" s="298">
        <f t="shared" si="407"/>
        <v>20.969756943294783</v>
      </c>
      <c r="BS104" s="298">
        <f t="shared" si="407"/>
        <v>20.969756943294783</v>
      </c>
      <c r="BT104" s="298">
        <f t="shared" si="407"/>
        <v>20.969756943294783</v>
      </c>
      <c r="BU104" s="298">
        <f t="shared" si="407"/>
        <v>20.969756943294783</v>
      </c>
      <c r="BV104" s="297">
        <f t="shared" si="407"/>
        <v>20.969756943294783</v>
      </c>
      <c r="BW104" s="296">
        <f t="shared" si="408"/>
        <v>22.647337498758368</v>
      </c>
      <c r="BX104" s="298">
        <f t="shared" si="409"/>
        <v>22.647337498758368</v>
      </c>
      <c r="BY104" s="298">
        <f t="shared" si="409"/>
        <v>22.647337498758368</v>
      </c>
      <c r="BZ104" s="298">
        <f t="shared" si="409"/>
        <v>22.647337498758368</v>
      </c>
      <c r="CA104" s="298">
        <f t="shared" si="409"/>
        <v>22.647337498758368</v>
      </c>
      <c r="CB104" s="298">
        <f t="shared" si="409"/>
        <v>22.647337498758368</v>
      </c>
      <c r="CC104" s="298">
        <f t="shared" si="409"/>
        <v>22.647337498758368</v>
      </c>
      <c r="CD104" s="298">
        <f t="shared" si="409"/>
        <v>22.647337498758368</v>
      </c>
      <c r="CE104" s="298">
        <f t="shared" si="409"/>
        <v>22.647337498758368</v>
      </c>
      <c r="CF104" s="298">
        <f t="shared" si="409"/>
        <v>22.647337498758368</v>
      </c>
      <c r="CG104" s="298">
        <f t="shared" si="409"/>
        <v>22.647337498758368</v>
      </c>
      <c r="CH104" s="297">
        <f t="shared" si="409"/>
        <v>22.647337498758368</v>
      </c>
      <c r="CI104" s="296">
        <f t="shared" si="410"/>
        <v>24.685597873646618</v>
      </c>
      <c r="CJ104" s="298">
        <f t="shared" si="411"/>
        <v>24.685597873646618</v>
      </c>
      <c r="CK104" s="298">
        <f t="shared" si="411"/>
        <v>24.685597873646618</v>
      </c>
      <c r="CL104" s="298">
        <f t="shared" si="411"/>
        <v>24.685597873646618</v>
      </c>
      <c r="CM104" s="298">
        <f t="shared" si="411"/>
        <v>24.685597873646618</v>
      </c>
      <c r="CN104" s="298">
        <f t="shared" si="411"/>
        <v>24.685597873646618</v>
      </c>
      <c r="CO104" s="298">
        <f t="shared" si="411"/>
        <v>24.685597873646618</v>
      </c>
      <c r="CP104" s="298">
        <f t="shared" si="411"/>
        <v>24.685597873646618</v>
      </c>
      <c r="CQ104" s="298">
        <f t="shared" si="411"/>
        <v>24.685597873646618</v>
      </c>
      <c r="CR104" s="298">
        <f t="shared" si="411"/>
        <v>24.685597873646618</v>
      </c>
      <c r="CS104" s="298">
        <f t="shared" si="411"/>
        <v>24.685597873646618</v>
      </c>
      <c r="CT104" s="297">
        <f t="shared" si="411"/>
        <v>24.685597873646618</v>
      </c>
    </row>
    <row r="105" spans="1:98" s="167" customFormat="1" x14ac:dyDescent="0.25">
      <c r="A105" s="13" t="s">
        <v>196</v>
      </c>
      <c r="B105" s="15" t="s">
        <v>1</v>
      </c>
      <c r="C105" s="167">
        <f t="shared" ref="C105:N105" si="418">IFERROR(C27/C81,"")</f>
        <v>11.2874</v>
      </c>
      <c r="D105" s="167">
        <f t="shared" si="418"/>
        <v>14.020820512820514</v>
      </c>
      <c r="E105" s="167">
        <f t="shared" si="418"/>
        <v>12.777671428571429</v>
      </c>
      <c r="F105" s="167">
        <f t="shared" si="418"/>
        <v>18.312116883116882</v>
      </c>
      <c r="G105" s="167">
        <f t="shared" si="418"/>
        <v>15.928777777777778</v>
      </c>
      <c r="H105" s="167">
        <f t="shared" si="418"/>
        <v>39.556892376681617</v>
      </c>
      <c r="I105" s="167">
        <f t="shared" si="418"/>
        <v>21.7843203125</v>
      </c>
      <c r="J105" s="167">
        <f t="shared" si="418"/>
        <v>15.157414893617021</v>
      </c>
      <c r="K105" s="167">
        <f t="shared" si="418"/>
        <v>22.009</v>
      </c>
      <c r="L105" s="167">
        <f t="shared" si="418"/>
        <v>25.130366666666664</v>
      </c>
      <c r="M105" s="167">
        <f t="shared" si="418"/>
        <v>19.058154676259029</v>
      </c>
      <c r="N105" s="168">
        <f t="shared" si="418"/>
        <v>20.556903914590784</v>
      </c>
      <c r="O105" s="1352">
        <v>14.951499999999999</v>
      </c>
      <c r="P105" s="1353">
        <v>14.628892857142899</v>
      </c>
      <c r="Q105" s="1354">
        <v>17.621796747967501</v>
      </c>
      <c r="R105" s="1355">
        <v>15.3431214953271</v>
      </c>
      <c r="S105" s="1356">
        <v>19.045999999999999</v>
      </c>
      <c r="T105" s="1357">
        <v>16.033900621118001</v>
      </c>
      <c r="U105" s="1358">
        <v>16.937960629921299</v>
      </c>
      <c r="V105" s="1359">
        <v>18.394604562737602</v>
      </c>
      <c r="W105" s="1360">
        <v>19.751737931034501</v>
      </c>
      <c r="X105" s="1361">
        <v>20.9086260162602</v>
      </c>
      <c r="Y105" s="1362">
        <v>21.907093023255801</v>
      </c>
      <c r="Z105" s="1363">
        <v>23.347679214402699</v>
      </c>
      <c r="AA105" s="2322">
        <v>14.291323529411764</v>
      </c>
      <c r="AB105" s="2323">
        <v>14.49</v>
      </c>
      <c r="AC105" s="2324">
        <v>16.381875000000001</v>
      </c>
      <c r="AD105" s="2325">
        <v>23.490666666666701</v>
      </c>
      <c r="AE105" s="2326">
        <v>10.1235006435006</v>
      </c>
      <c r="AF105" s="2327">
        <v>17.829072164948499</v>
      </c>
      <c r="AG105" s="2328">
        <v>20.546434782608699</v>
      </c>
      <c r="AH105" s="298">
        <f t="shared" si="413"/>
        <v>20.546434782608699</v>
      </c>
      <c r="AI105" s="298">
        <f t="shared" si="413"/>
        <v>20.546434782608699</v>
      </c>
      <c r="AJ105" s="298">
        <f t="shared" si="413"/>
        <v>20.546434782608699</v>
      </c>
      <c r="AK105" s="298">
        <f t="shared" si="413"/>
        <v>20.546434782608699</v>
      </c>
      <c r="AL105" s="297">
        <f t="shared" si="413"/>
        <v>20.546434782608699</v>
      </c>
      <c r="AM105" s="296">
        <f t="shared" si="416"/>
        <v>19.239941586265726</v>
      </c>
      <c r="AN105" s="298">
        <f t="shared" si="404"/>
        <v>19.239941586265726</v>
      </c>
      <c r="AO105" s="298">
        <f t="shared" si="404"/>
        <v>19.239941586265726</v>
      </c>
      <c r="AP105" s="298">
        <f t="shared" si="404"/>
        <v>19.239941586265726</v>
      </c>
      <c r="AQ105" s="298">
        <f t="shared" si="404"/>
        <v>19.239941586265726</v>
      </c>
      <c r="AR105" s="298">
        <f t="shared" si="404"/>
        <v>19.239941586265726</v>
      </c>
      <c r="AS105" s="298">
        <f t="shared" si="404"/>
        <v>19.239941586265726</v>
      </c>
      <c r="AT105" s="298">
        <f t="shared" si="404"/>
        <v>19.239941586265726</v>
      </c>
      <c r="AU105" s="298">
        <f t="shared" si="404"/>
        <v>19.239941586265726</v>
      </c>
      <c r="AV105" s="298">
        <f t="shared" si="404"/>
        <v>19.239941586265726</v>
      </c>
      <c r="AW105" s="298">
        <f t="shared" si="404"/>
        <v>19.239941586265726</v>
      </c>
      <c r="AX105" s="297">
        <f t="shared" si="404"/>
        <v>19.239941586265726</v>
      </c>
      <c r="AY105" s="296">
        <f t="shared" si="417"/>
        <v>20.201938665579014</v>
      </c>
      <c r="AZ105" s="298">
        <f t="shared" si="405"/>
        <v>20.201938665579014</v>
      </c>
      <c r="BA105" s="298">
        <f t="shared" si="405"/>
        <v>20.201938665579014</v>
      </c>
      <c r="BB105" s="298">
        <f t="shared" si="405"/>
        <v>20.201938665579014</v>
      </c>
      <c r="BC105" s="298">
        <f t="shared" si="405"/>
        <v>20.201938665579014</v>
      </c>
      <c r="BD105" s="298">
        <f t="shared" si="405"/>
        <v>20.201938665579014</v>
      </c>
      <c r="BE105" s="298">
        <f t="shared" si="405"/>
        <v>20.201938665579014</v>
      </c>
      <c r="BF105" s="298">
        <f t="shared" si="405"/>
        <v>20.201938665579014</v>
      </c>
      <c r="BG105" s="298">
        <f t="shared" si="405"/>
        <v>20.201938665579014</v>
      </c>
      <c r="BH105" s="298">
        <f t="shared" si="405"/>
        <v>20.201938665579014</v>
      </c>
      <c r="BI105" s="298">
        <f t="shared" si="405"/>
        <v>20.201938665579014</v>
      </c>
      <c r="BJ105" s="297">
        <f t="shared" si="405"/>
        <v>20.201938665579014</v>
      </c>
      <c r="BK105" s="296">
        <f t="shared" si="406"/>
        <v>21.414054985513751</v>
      </c>
      <c r="BL105" s="298">
        <f t="shared" si="407"/>
        <v>21.414054985513751</v>
      </c>
      <c r="BM105" s="298">
        <f t="shared" si="407"/>
        <v>21.414054985513751</v>
      </c>
      <c r="BN105" s="298">
        <f t="shared" si="407"/>
        <v>21.414054985513751</v>
      </c>
      <c r="BO105" s="298">
        <f t="shared" si="407"/>
        <v>21.414054985513751</v>
      </c>
      <c r="BP105" s="298">
        <f t="shared" si="407"/>
        <v>21.414054985513751</v>
      </c>
      <c r="BQ105" s="298">
        <f t="shared" si="407"/>
        <v>21.414054985513751</v>
      </c>
      <c r="BR105" s="298">
        <f t="shared" si="407"/>
        <v>21.414054985513751</v>
      </c>
      <c r="BS105" s="298">
        <f t="shared" si="407"/>
        <v>21.414054985513751</v>
      </c>
      <c r="BT105" s="298">
        <f t="shared" si="407"/>
        <v>21.414054985513751</v>
      </c>
      <c r="BU105" s="298">
        <f t="shared" si="407"/>
        <v>21.414054985513751</v>
      </c>
      <c r="BV105" s="297">
        <f t="shared" si="407"/>
        <v>21.414054985513751</v>
      </c>
      <c r="BW105" s="296">
        <f t="shared" si="408"/>
        <v>23.127179384354857</v>
      </c>
      <c r="BX105" s="298">
        <f t="shared" si="409"/>
        <v>23.127179384354857</v>
      </c>
      <c r="BY105" s="298">
        <f t="shared" si="409"/>
        <v>23.127179384354857</v>
      </c>
      <c r="BZ105" s="298">
        <f t="shared" si="409"/>
        <v>23.127179384354857</v>
      </c>
      <c r="CA105" s="298">
        <f t="shared" si="409"/>
        <v>23.127179384354857</v>
      </c>
      <c r="CB105" s="298">
        <f t="shared" si="409"/>
        <v>23.127179384354857</v>
      </c>
      <c r="CC105" s="298">
        <f t="shared" si="409"/>
        <v>23.127179384354857</v>
      </c>
      <c r="CD105" s="298">
        <f t="shared" si="409"/>
        <v>23.127179384354857</v>
      </c>
      <c r="CE105" s="298">
        <f t="shared" si="409"/>
        <v>23.127179384354857</v>
      </c>
      <c r="CF105" s="298">
        <f t="shared" si="409"/>
        <v>23.127179384354857</v>
      </c>
      <c r="CG105" s="298">
        <f t="shared" si="409"/>
        <v>23.127179384354857</v>
      </c>
      <c r="CH105" s="297">
        <f t="shared" si="409"/>
        <v>23.127179384354857</v>
      </c>
      <c r="CI105" s="296">
        <f t="shared" si="410"/>
        <v>25.208625528946797</v>
      </c>
      <c r="CJ105" s="298">
        <f t="shared" si="411"/>
        <v>25.208625528946797</v>
      </c>
      <c r="CK105" s="298">
        <f t="shared" si="411"/>
        <v>25.208625528946797</v>
      </c>
      <c r="CL105" s="298">
        <f t="shared" si="411"/>
        <v>25.208625528946797</v>
      </c>
      <c r="CM105" s="298">
        <f t="shared" si="411"/>
        <v>25.208625528946797</v>
      </c>
      <c r="CN105" s="298">
        <f t="shared" si="411"/>
        <v>25.208625528946797</v>
      </c>
      <c r="CO105" s="298">
        <f t="shared" si="411"/>
        <v>25.208625528946797</v>
      </c>
      <c r="CP105" s="298">
        <f t="shared" si="411"/>
        <v>25.208625528946797</v>
      </c>
      <c r="CQ105" s="298">
        <f t="shared" si="411"/>
        <v>25.208625528946797</v>
      </c>
      <c r="CR105" s="298">
        <f t="shared" si="411"/>
        <v>25.208625528946797</v>
      </c>
      <c r="CS105" s="298">
        <f t="shared" si="411"/>
        <v>25.208625528946797</v>
      </c>
      <c r="CT105" s="297">
        <f t="shared" si="411"/>
        <v>25.208625528946797</v>
      </c>
    </row>
    <row r="106" spans="1:98" s="167" customFormat="1" x14ac:dyDescent="0.25">
      <c r="A106" s="13" t="s">
        <v>197</v>
      </c>
      <c r="B106" s="15" t="s">
        <v>2</v>
      </c>
      <c r="C106" s="167">
        <f t="shared" ref="C106:N106" si="419">IFERROR(C28/C82,"")</f>
        <v>13.929083333333333</v>
      </c>
      <c r="D106" s="167">
        <f t="shared" si="419"/>
        <v>20.834769230769229</v>
      </c>
      <c r="E106" s="167">
        <f t="shared" si="419"/>
        <v>25.093136363636361</v>
      </c>
      <c r="F106" s="167">
        <f t="shared" si="419"/>
        <v>21.55777777777778</v>
      </c>
      <c r="G106" s="167">
        <f t="shared" si="419"/>
        <v>18.706124999999997</v>
      </c>
      <c r="H106" s="167">
        <f t="shared" si="419"/>
        <v>23.125835820895524</v>
      </c>
      <c r="I106" s="167">
        <f t="shared" si="419"/>
        <v>19.168636363636367</v>
      </c>
      <c r="J106" s="167">
        <f t="shared" si="419"/>
        <v>17.002506024096387</v>
      </c>
      <c r="K106" s="167">
        <f t="shared" si="419"/>
        <v>45.677237500000004</v>
      </c>
      <c r="L106" s="167">
        <f t="shared" si="419"/>
        <v>-17.779970149253732</v>
      </c>
      <c r="M106" s="167">
        <f t="shared" si="419"/>
        <v>18.761503968253969</v>
      </c>
      <c r="N106" s="168">
        <f t="shared" si="419"/>
        <v>23.461231578947316</v>
      </c>
      <c r="O106" s="1364">
        <v>14.5606585365854</v>
      </c>
      <c r="P106" s="1365">
        <v>31.5565909090909</v>
      </c>
      <c r="Q106" s="1366">
        <v>16.501870967741901</v>
      </c>
      <c r="R106" s="1367">
        <v>17.242599999999999</v>
      </c>
      <c r="S106" s="1368">
        <v>19.434519999999999</v>
      </c>
      <c r="T106" s="1369">
        <v>15.770808441558399</v>
      </c>
      <c r="U106" s="1370">
        <v>16.020828282828301</v>
      </c>
      <c r="V106" s="1371">
        <v>17.4672533333333</v>
      </c>
      <c r="W106" s="1372">
        <v>16.641587412587398</v>
      </c>
      <c r="X106" s="1373">
        <v>20.574754385964901</v>
      </c>
      <c r="Y106" s="1374">
        <v>18.5574851851852</v>
      </c>
      <c r="Z106" s="1375">
        <v>22.357531468531501</v>
      </c>
      <c r="AA106" s="2329">
        <v>20.747410596026491</v>
      </c>
      <c r="AB106" s="2330">
        <v>17.3797777777778</v>
      </c>
      <c r="AC106" s="2331">
        <v>16.5224444444444</v>
      </c>
      <c r="AD106" s="2332">
        <v>19.449469026548702</v>
      </c>
      <c r="AE106" s="2333">
        <v>21.8247787610619</v>
      </c>
      <c r="AF106" s="2334">
        <v>21.633004926108399</v>
      </c>
      <c r="AG106" s="2335">
        <v>25.541596244131501</v>
      </c>
      <c r="AH106" s="298">
        <f t="shared" si="413"/>
        <v>25.541596244131501</v>
      </c>
      <c r="AI106" s="298">
        <f t="shared" si="413"/>
        <v>25.541596244131501</v>
      </c>
      <c r="AJ106" s="298">
        <f t="shared" si="413"/>
        <v>25.541596244131501</v>
      </c>
      <c r="AK106" s="298">
        <f t="shared" si="413"/>
        <v>25.541596244131501</v>
      </c>
      <c r="AL106" s="297">
        <f t="shared" si="413"/>
        <v>25.541596244131501</v>
      </c>
      <c r="AM106" s="296">
        <f t="shared" si="416"/>
        <v>23.695565512216216</v>
      </c>
      <c r="AN106" s="298">
        <f t="shared" si="404"/>
        <v>23.695565512216216</v>
      </c>
      <c r="AO106" s="298">
        <f t="shared" si="404"/>
        <v>23.695565512216216</v>
      </c>
      <c r="AP106" s="298">
        <f t="shared" si="404"/>
        <v>23.695565512216216</v>
      </c>
      <c r="AQ106" s="298">
        <f t="shared" si="404"/>
        <v>23.695565512216216</v>
      </c>
      <c r="AR106" s="298">
        <f t="shared" si="404"/>
        <v>23.695565512216216</v>
      </c>
      <c r="AS106" s="298">
        <f t="shared" si="404"/>
        <v>23.695565512216216</v>
      </c>
      <c r="AT106" s="298">
        <f t="shared" si="404"/>
        <v>23.695565512216216</v>
      </c>
      <c r="AU106" s="298">
        <f t="shared" si="404"/>
        <v>23.695565512216216</v>
      </c>
      <c r="AV106" s="298">
        <f t="shared" si="404"/>
        <v>23.695565512216216</v>
      </c>
      <c r="AW106" s="298">
        <f t="shared" si="404"/>
        <v>23.695565512216216</v>
      </c>
      <c r="AX106" s="297">
        <f t="shared" si="404"/>
        <v>23.695565512216216</v>
      </c>
      <c r="AY106" s="296">
        <f t="shared" si="417"/>
        <v>24.880343787827019</v>
      </c>
      <c r="AZ106" s="298">
        <f t="shared" si="405"/>
        <v>24.880343787827019</v>
      </c>
      <c r="BA106" s="298">
        <f t="shared" si="405"/>
        <v>24.880343787827019</v>
      </c>
      <c r="BB106" s="298">
        <f t="shared" si="405"/>
        <v>24.880343787827019</v>
      </c>
      <c r="BC106" s="298">
        <f t="shared" si="405"/>
        <v>24.880343787827019</v>
      </c>
      <c r="BD106" s="298">
        <f t="shared" si="405"/>
        <v>24.880343787827019</v>
      </c>
      <c r="BE106" s="298">
        <f t="shared" si="405"/>
        <v>24.880343787827019</v>
      </c>
      <c r="BF106" s="298">
        <f t="shared" si="405"/>
        <v>24.880343787827019</v>
      </c>
      <c r="BG106" s="298">
        <f t="shared" si="405"/>
        <v>24.880343787827019</v>
      </c>
      <c r="BH106" s="298">
        <f t="shared" si="405"/>
        <v>24.880343787827019</v>
      </c>
      <c r="BI106" s="298">
        <f t="shared" si="405"/>
        <v>24.880343787827019</v>
      </c>
      <c r="BJ106" s="297">
        <f t="shared" si="405"/>
        <v>24.880343787827019</v>
      </c>
      <c r="BK106" s="296">
        <f t="shared" si="406"/>
        <v>26.37316441509665</v>
      </c>
      <c r="BL106" s="298">
        <f t="shared" si="407"/>
        <v>26.37316441509665</v>
      </c>
      <c r="BM106" s="298">
        <f t="shared" si="407"/>
        <v>26.37316441509665</v>
      </c>
      <c r="BN106" s="298">
        <f t="shared" si="407"/>
        <v>26.37316441509665</v>
      </c>
      <c r="BO106" s="298">
        <f t="shared" si="407"/>
        <v>26.37316441509665</v>
      </c>
      <c r="BP106" s="298">
        <f t="shared" si="407"/>
        <v>26.37316441509665</v>
      </c>
      <c r="BQ106" s="298">
        <f t="shared" si="407"/>
        <v>26.37316441509665</v>
      </c>
      <c r="BR106" s="298">
        <f t="shared" si="407"/>
        <v>26.37316441509665</v>
      </c>
      <c r="BS106" s="298">
        <f t="shared" si="407"/>
        <v>26.37316441509665</v>
      </c>
      <c r="BT106" s="298">
        <f t="shared" si="407"/>
        <v>26.37316441509665</v>
      </c>
      <c r="BU106" s="298">
        <f t="shared" si="407"/>
        <v>26.37316441509665</v>
      </c>
      <c r="BV106" s="297">
        <f t="shared" si="407"/>
        <v>26.37316441509665</v>
      </c>
      <c r="BW106" s="296">
        <f t="shared" si="408"/>
        <v>28.483017568304383</v>
      </c>
      <c r="BX106" s="298">
        <f t="shared" si="409"/>
        <v>28.483017568304383</v>
      </c>
      <c r="BY106" s="298">
        <f t="shared" si="409"/>
        <v>28.483017568304383</v>
      </c>
      <c r="BZ106" s="298">
        <f t="shared" si="409"/>
        <v>28.483017568304383</v>
      </c>
      <c r="CA106" s="298">
        <f t="shared" si="409"/>
        <v>28.483017568304383</v>
      </c>
      <c r="CB106" s="298">
        <f t="shared" si="409"/>
        <v>28.483017568304383</v>
      </c>
      <c r="CC106" s="298">
        <f t="shared" si="409"/>
        <v>28.483017568304383</v>
      </c>
      <c r="CD106" s="298">
        <f t="shared" si="409"/>
        <v>28.483017568304383</v>
      </c>
      <c r="CE106" s="298">
        <f t="shared" si="409"/>
        <v>28.483017568304383</v>
      </c>
      <c r="CF106" s="298">
        <f t="shared" si="409"/>
        <v>28.483017568304383</v>
      </c>
      <c r="CG106" s="298">
        <f t="shared" si="409"/>
        <v>28.483017568304383</v>
      </c>
      <c r="CH106" s="297">
        <f t="shared" si="409"/>
        <v>28.483017568304383</v>
      </c>
      <c r="CI106" s="296">
        <f t="shared" si="410"/>
        <v>31.046489149451777</v>
      </c>
      <c r="CJ106" s="298">
        <f t="shared" si="411"/>
        <v>31.046489149451777</v>
      </c>
      <c r="CK106" s="298">
        <f t="shared" si="411"/>
        <v>31.046489149451777</v>
      </c>
      <c r="CL106" s="298">
        <f t="shared" si="411"/>
        <v>31.046489149451777</v>
      </c>
      <c r="CM106" s="298">
        <f t="shared" si="411"/>
        <v>31.046489149451777</v>
      </c>
      <c r="CN106" s="298">
        <f t="shared" si="411"/>
        <v>31.046489149451777</v>
      </c>
      <c r="CO106" s="298">
        <f t="shared" si="411"/>
        <v>31.046489149451777</v>
      </c>
      <c r="CP106" s="298">
        <f t="shared" si="411"/>
        <v>31.046489149451777</v>
      </c>
      <c r="CQ106" s="298">
        <f t="shared" si="411"/>
        <v>31.046489149451777</v>
      </c>
      <c r="CR106" s="298">
        <f t="shared" si="411"/>
        <v>31.046489149451777</v>
      </c>
      <c r="CS106" s="298">
        <f t="shared" si="411"/>
        <v>31.046489149451777</v>
      </c>
      <c r="CT106" s="297">
        <f t="shared" si="411"/>
        <v>31.046489149451777</v>
      </c>
    </row>
    <row r="107" spans="1:98" s="167" customFormat="1" x14ac:dyDescent="0.25">
      <c r="A107" s="13" t="s">
        <v>198</v>
      </c>
      <c r="B107" s="15" t="s">
        <v>150</v>
      </c>
      <c r="N107" s="168"/>
      <c r="O107" s="1376"/>
      <c r="P107" s="1376"/>
      <c r="Q107" s="1376"/>
      <c r="R107" s="1376"/>
      <c r="S107" s="1376"/>
      <c r="T107" s="1376"/>
      <c r="U107" s="1376"/>
      <c r="V107" s="1376"/>
      <c r="W107" s="1376"/>
      <c r="X107" s="1376"/>
      <c r="Y107" s="1376"/>
      <c r="Z107" s="1376"/>
      <c r="AA107" s="1376"/>
      <c r="AB107" s="2336">
        <v>14.834301369863001</v>
      </c>
      <c r="AC107" s="2337">
        <v>15.3987341772152</v>
      </c>
      <c r="AD107" s="2338">
        <v>14.6911504424779</v>
      </c>
      <c r="AE107" s="2339">
        <v>16.654137931034501</v>
      </c>
      <c r="AF107" s="2340">
        <v>16.957999999999998</v>
      </c>
      <c r="AG107" s="2341">
        <v>15.5076</v>
      </c>
      <c r="AH107" s="298"/>
      <c r="AI107" s="298"/>
      <c r="AJ107" s="298"/>
      <c r="AK107" s="298"/>
      <c r="AL107" s="297"/>
      <c r="AM107" s="296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7"/>
      <c r="AY107" s="296"/>
      <c r="AZ107" s="298"/>
      <c r="BA107" s="298"/>
      <c r="BB107" s="298"/>
      <c r="BC107" s="298"/>
      <c r="BD107" s="298"/>
      <c r="BE107" s="298"/>
      <c r="BF107" s="298"/>
      <c r="BG107" s="298"/>
      <c r="BH107" s="298"/>
      <c r="BI107" s="298"/>
      <c r="BJ107" s="297"/>
      <c r="BK107" s="296"/>
      <c r="BL107" s="298"/>
      <c r="BM107" s="298"/>
      <c r="BN107" s="298"/>
      <c r="BO107" s="298"/>
      <c r="BP107" s="298"/>
      <c r="BQ107" s="298"/>
      <c r="BR107" s="298"/>
      <c r="BS107" s="298"/>
      <c r="BT107" s="298"/>
      <c r="BU107" s="298"/>
      <c r="BV107" s="297"/>
      <c r="BW107" s="296"/>
      <c r="BX107" s="298"/>
      <c r="BY107" s="298"/>
      <c r="BZ107" s="298"/>
      <c r="CA107" s="298"/>
      <c r="CB107" s="298"/>
      <c r="CC107" s="298"/>
      <c r="CD107" s="298"/>
      <c r="CE107" s="298"/>
      <c r="CF107" s="298"/>
      <c r="CG107" s="298"/>
      <c r="CH107" s="297"/>
      <c r="CI107" s="296"/>
      <c r="CJ107" s="298"/>
      <c r="CK107" s="298"/>
      <c r="CL107" s="298"/>
      <c r="CM107" s="298"/>
      <c r="CN107" s="298"/>
      <c r="CO107" s="298"/>
      <c r="CP107" s="298"/>
      <c r="CQ107" s="298"/>
      <c r="CR107" s="298"/>
      <c r="CS107" s="298"/>
      <c r="CT107" s="297"/>
    </row>
    <row r="108" spans="1:98" s="181" customFormat="1" x14ac:dyDescent="0.25">
      <c r="A108" s="14"/>
      <c r="B108" s="16" t="s">
        <v>3</v>
      </c>
      <c r="C108" s="181">
        <f t="shared" ref="C108:AH108" si="420">IFERROR(C30/C84,"")</f>
        <v>14.02</v>
      </c>
      <c r="D108" s="181">
        <f t="shared" si="420"/>
        <v>15.625955835962142</v>
      </c>
      <c r="E108" s="181">
        <f t="shared" si="420"/>
        <v>21.10266990291262</v>
      </c>
      <c r="F108" s="181">
        <f t="shared" si="420"/>
        <v>21.302693009118546</v>
      </c>
      <c r="G108" s="181">
        <f t="shared" si="420"/>
        <v>17.635987577639753</v>
      </c>
      <c r="H108" s="181">
        <f t="shared" si="420"/>
        <v>23.390156327543412</v>
      </c>
      <c r="I108" s="181">
        <f t="shared" si="420"/>
        <v>21.231783610755439</v>
      </c>
      <c r="J108" s="181">
        <f t="shared" si="420"/>
        <v>16.960227655986508</v>
      </c>
      <c r="K108" s="181">
        <f t="shared" si="420"/>
        <v>23.138451001053731</v>
      </c>
      <c r="L108" s="181">
        <f t="shared" si="420"/>
        <v>18.239158311345633</v>
      </c>
      <c r="M108" s="181">
        <f t="shared" si="420"/>
        <v>17.904116818558418</v>
      </c>
      <c r="N108" s="182">
        <f t="shared" si="420"/>
        <v>21.332745024875607</v>
      </c>
      <c r="O108" s="181">
        <f t="shared" si="420"/>
        <v>17.371126074498566</v>
      </c>
      <c r="P108" s="181">
        <f t="shared" si="420"/>
        <v>20.357589820359191</v>
      </c>
      <c r="Q108" s="181">
        <f t="shared" si="420"/>
        <v>20.374723428571418</v>
      </c>
      <c r="R108" s="181">
        <f t="shared" si="420"/>
        <v>22.610008652657601</v>
      </c>
      <c r="S108" s="181">
        <f t="shared" si="420"/>
        <v>20.347913690476194</v>
      </c>
      <c r="T108" s="181">
        <f t="shared" si="420"/>
        <v>16.997334630350196</v>
      </c>
      <c r="U108" s="183">
        <f t="shared" si="420"/>
        <v>19.763958158995816</v>
      </c>
      <c r="V108" s="183">
        <f t="shared" si="420"/>
        <v>20.146645161290323</v>
      </c>
      <c r="W108" s="183">
        <f t="shared" si="420"/>
        <v>20.043893954410304</v>
      </c>
      <c r="X108" s="183">
        <f t="shared" si="420"/>
        <v>24.41611569148936</v>
      </c>
      <c r="Y108" s="183">
        <f t="shared" si="420"/>
        <v>23.750707348517437</v>
      </c>
      <c r="Z108" s="184">
        <f t="shared" si="420"/>
        <v>26.032885160543891</v>
      </c>
      <c r="AA108" s="181">
        <f t="shared" si="420"/>
        <v>24.675661835748794</v>
      </c>
      <c r="AB108" s="181">
        <f t="shared" si="420"/>
        <v>29.73545560407571</v>
      </c>
      <c r="AC108" s="181">
        <f t="shared" si="420"/>
        <v>24.412889492753621</v>
      </c>
      <c r="AD108" s="181">
        <f t="shared" si="420"/>
        <v>31.36375580623756</v>
      </c>
      <c r="AE108" s="181">
        <f t="shared" si="420"/>
        <v>21.241777931511589</v>
      </c>
      <c r="AF108" s="181">
        <f t="shared" si="420"/>
        <v>31.565421624418008</v>
      </c>
      <c r="AG108" s="181">
        <f t="shared" si="420"/>
        <v>29.371408360128619</v>
      </c>
      <c r="AH108" s="181">
        <f t="shared" si="420"/>
        <v>28.317304814713598</v>
      </c>
      <c r="AI108" s="181">
        <f t="shared" ref="AI108:BN108" si="421">IFERROR(AI30/AI84,"")</f>
        <v>27.795146599910542</v>
      </c>
      <c r="AJ108" s="181">
        <f t="shared" si="421"/>
        <v>27.736917659959001</v>
      </c>
      <c r="AK108" s="181">
        <f t="shared" si="421"/>
        <v>27.228445155069238</v>
      </c>
      <c r="AL108" s="182">
        <f t="shared" si="421"/>
        <v>26.6695345179218</v>
      </c>
      <c r="AM108" s="181">
        <f t="shared" si="421"/>
        <v>27.399863978766561</v>
      </c>
      <c r="AN108" s="181">
        <f t="shared" si="421"/>
        <v>26.041133895366553</v>
      </c>
      <c r="AO108" s="181">
        <f t="shared" si="421"/>
        <v>21.429368862382329</v>
      </c>
      <c r="AP108" s="181">
        <f t="shared" si="421"/>
        <v>20.485590277936559</v>
      </c>
      <c r="AQ108" s="181">
        <f t="shared" si="421"/>
        <v>19.62999400107001</v>
      </c>
      <c r="AR108" s="181">
        <f t="shared" si="421"/>
        <v>20.862426568883542</v>
      </c>
      <c r="AS108" s="181">
        <f t="shared" si="421"/>
        <v>20.394350864865046</v>
      </c>
      <c r="AT108" s="181">
        <f t="shared" si="421"/>
        <v>20.368608319324451</v>
      </c>
      <c r="AU108" s="181">
        <f t="shared" si="421"/>
        <v>20.169455411222117</v>
      </c>
      <c r="AV108" s="181">
        <f t="shared" si="421"/>
        <v>20.232811203183079</v>
      </c>
      <c r="AW108" s="181">
        <f t="shared" si="421"/>
        <v>20.23085776815466</v>
      </c>
      <c r="AX108" s="182">
        <f t="shared" si="421"/>
        <v>20.146273371710926</v>
      </c>
      <c r="AY108" s="181">
        <f t="shared" si="421"/>
        <v>27.289038344080495</v>
      </c>
      <c r="AZ108" s="181">
        <f t="shared" si="421"/>
        <v>26.226533707127761</v>
      </c>
      <c r="BA108" s="181">
        <f t="shared" si="421"/>
        <v>22.30487527617823</v>
      </c>
      <c r="BB108" s="181">
        <f t="shared" si="421"/>
        <v>21.561746652256833</v>
      </c>
      <c r="BC108" s="181">
        <f t="shared" si="421"/>
        <v>20.65338198677091</v>
      </c>
      <c r="BD108" s="181">
        <f t="shared" si="421"/>
        <v>22.143381228561598</v>
      </c>
      <c r="BE108" s="181">
        <f t="shared" si="421"/>
        <v>21.673472132394995</v>
      </c>
      <c r="BF108" s="181">
        <f t="shared" si="421"/>
        <v>21.67110153922329</v>
      </c>
      <c r="BG108" s="181">
        <f t="shared" si="421"/>
        <v>21.57871965802908</v>
      </c>
      <c r="BH108" s="181">
        <f t="shared" si="421"/>
        <v>21.604905562216523</v>
      </c>
      <c r="BI108" s="181">
        <f t="shared" si="421"/>
        <v>21.574940728770212</v>
      </c>
      <c r="BJ108" s="182">
        <f t="shared" si="421"/>
        <v>21.440308356400038</v>
      </c>
      <c r="BK108" s="181">
        <f t="shared" si="421"/>
        <v>28.683654845473828</v>
      </c>
      <c r="BL108" s="181">
        <f t="shared" si="421"/>
        <v>27.649594012663375</v>
      </c>
      <c r="BM108" s="181">
        <f t="shared" si="421"/>
        <v>23.680948715618509</v>
      </c>
      <c r="BN108" s="181">
        <f t="shared" si="421"/>
        <v>22.86204960084612</v>
      </c>
      <c r="BO108" s="181">
        <f t="shared" ref="BO108:CT108" si="422">IFERROR(BO30/BO84,"")</f>
        <v>21.871185509045191</v>
      </c>
      <c r="BP108" s="181">
        <f t="shared" si="422"/>
        <v>23.440632436889519</v>
      </c>
      <c r="BQ108" s="181">
        <f t="shared" si="422"/>
        <v>22.941310992773428</v>
      </c>
      <c r="BR108" s="181">
        <f t="shared" si="422"/>
        <v>22.98951656975937</v>
      </c>
      <c r="BS108" s="181">
        <f t="shared" si="422"/>
        <v>22.975515968216563</v>
      </c>
      <c r="BT108" s="181">
        <f t="shared" si="422"/>
        <v>23.003969937442999</v>
      </c>
      <c r="BU108" s="181">
        <f t="shared" si="422"/>
        <v>22.976261854773899</v>
      </c>
      <c r="BV108" s="182">
        <f t="shared" si="422"/>
        <v>22.897899777211997</v>
      </c>
      <c r="BW108" s="181">
        <f t="shared" si="422"/>
        <v>30.969877056188437</v>
      </c>
      <c r="BX108" s="181">
        <f t="shared" si="422"/>
        <v>29.839886286645438</v>
      </c>
      <c r="BY108" s="181">
        <f t="shared" si="422"/>
        <v>25.540581063812262</v>
      </c>
      <c r="BZ108" s="181">
        <f t="shared" si="422"/>
        <v>24.658690275002066</v>
      </c>
      <c r="CA108" s="181">
        <f t="shared" si="422"/>
        <v>23.639687642288553</v>
      </c>
      <c r="CB108" s="181">
        <f t="shared" si="422"/>
        <v>25.372130170549273</v>
      </c>
      <c r="CC108" s="181">
        <f t="shared" si="422"/>
        <v>24.811269183425701</v>
      </c>
      <c r="CD108" s="181">
        <f t="shared" si="422"/>
        <v>24.850096281554762</v>
      </c>
      <c r="CE108" s="181">
        <f t="shared" si="422"/>
        <v>24.82111354211942</v>
      </c>
      <c r="CF108" s="181">
        <f t="shared" si="422"/>
        <v>24.823314462271185</v>
      </c>
      <c r="CG108" s="181">
        <f t="shared" si="422"/>
        <v>24.778152883123685</v>
      </c>
      <c r="CH108" s="182">
        <f t="shared" si="422"/>
        <v>24.678250564771794</v>
      </c>
      <c r="CI108" s="181">
        <f t="shared" si="422"/>
        <v>33.586214448075765</v>
      </c>
      <c r="CJ108" s="181">
        <f t="shared" si="422"/>
        <v>32.36878711577053</v>
      </c>
      <c r="CK108" s="181">
        <f t="shared" si="422"/>
        <v>27.734368297357403</v>
      </c>
      <c r="CL108" s="181">
        <f t="shared" si="422"/>
        <v>26.796755707206312</v>
      </c>
      <c r="CM108" s="181">
        <f t="shared" si="422"/>
        <v>25.736805939283116</v>
      </c>
      <c r="CN108" s="181">
        <f t="shared" si="422"/>
        <v>27.569154140143894</v>
      </c>
      <c r="CO108" s="181">
        <f t="shared" si="422"/>
        <v>26.985493326209944</v>
      </c>
      <c r="CP108" s="181">
        <f t="shared" si="422"/>
        <v>27.028948325603707</v>
      </c>
      <c r="CQ108" s="181">
        <f t="shared" si="422"/>
        <v>27.00128985203208</v>
      </c>
      <c r="CR108" s="181">
        <f t="shared" si="422"/>
        <v>27.009449573395116</v>
      </c>
      <c r="CS108" s="181">
        <f t="shared" si="422"/>
        <v>26.964581473000216</v>
      </c>
      <c r="CT108" s="182">
        <f t="shared" si="422"/>
        <v>26.859641355196427</v>
      </c>
    </row>
    <row r="110" spans="1:98" s="4" customFormat="1" x14ac:dyDescent="0.25">
      <c r="A110" s="116"/>
      <c r="B110"/>
      <c r="C110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12"/>
    </row>
    <row r="111" spans="1:98" s="104" customFormat="1" x14ac:dyDescent="0.25">
      <c r="B111" s="104" t="s">
        <v>15</v>
      </c>
      <c r="C111" s="104">
        <f t="shared" ref="C111:BN111" si="423">C51</f>
        <v>42005</v>
      </c>
      <c r="D111" s="104">
        <f t="shared" si="423"/>
        <v>42036</v>
      </c>
      <c r="E111" s="104">
        <f t="shared" si="423"/>
        <v>42064</v>
      </c>
      <c r="F111" s="104">
        <f t="shared" si="423"/>
        <v>42095</v>
      </c>
      <c r="G111" s="104">
        <f t="shared" si="423"/>
        <v>42125</v>
      </c>
      <c r="H111" s="104">
        <f t="shared" si="423"/>
        <v>42156</v>
      </c>
      <c r="I111" s="104">
        <f t="shared" si="423"/>
        <v>42186</v>
      </c>
      <c r="J111" s="104">
        <f t="shared" si="423"/>
        <v>42217</v>
      </c>
      <c r="K111" s="104">
        <f t="shared" si="423"/>
        <v>42248</v>
      </c>
      <c r="L111" s="104">
        <f t="shared" si="423"/>
        <v>42278</v>
      </c>
      <c r="M111" s="104">
        <f t="shared" si="423"/>
        <v>42309</v>
      </c>
      <c r="N111" s="105">
        <f t="shared" si="423"/>
        <v>42339</v>
      </c>
      <c r="O111" s="104">
        <f t="shared" si="423"/>
        <v>42370</v>
      </c>
      <c r="P111" s="104">
        <f t="shared" si="423"/>
        <v>42401</v>
      </c>
      <c r="Q111" s="104">
        <f t="shared" si="423"/>
        <v>42430</v>
      </c>
      <c r="R111" s="104">
        <f t="shared" si="423"/>
        <v>42461</v>
      </c>
      <c r="S111" s="104">
        <f t="shared" si="423"/>
        <v>42491</v>
      </c>
      <c r="T111" s="104">
        <f t="shared" si="423"/>
        <v>42522</v>
      </c>
      <c r="U111" s="113">
        <f t="shared" si="423"/>
        <v>42552</v>
      </c>
      <c r="V111" s="113">
        <f t="shared" si="423"/>
        <v>42583</v>
      </c>
      <c r="W111" s="113">
        <f t="shared" si="423"/>
        <v>42614</v>
      </c>
      <c r="X111" s="113">
        <f t="shared" si="423"/>
        <v>42644</v>
      </c>
      <c r="Y111" s="113">
        <f t="shared" si="423"/>
        <v>42675</v>
      </c>
      <c r="Z111" s="117">
        <f t="shared" si="423"/>
        <v>42705</v>
      </c>
      <c r="AA111" s="104">
        <f t="shared" si="423"/>
        <v>42752</v>
      </c>
      <c r="AB111" s="104">
        <f t="shared" si="423"/>
        <v>42783</v>
      </c>
      <c r="AC111" s="104">
        <f t="shared" si="423"/>
        <v>42811</v>
      </c>
      <c r="AD111" s="104">
        <f t="shared" si="423"/>
        <v>42842</v>
      </c>
      <c r="AE111" s="104">
        <f t="shared" si="423"/>
        <v>42872</v>
      </c>
      <c r="AF111" s="104">
        <f t="shared" si="423"/>
        <v>42903</v>
      </c>
      <c r="AG111" s="104">
        <f t="shared" si="423"/>
        <v>42933</v>
      </c>
      <c r="AH111" s="104">
        <f t="shared" si="423"/>
        <v>42964</v>
      </c>
      <c r="AI111" s="104">
        <f t="shared" si="423"/>
        <v>42995</v>
      </c>
      <c r="AJ111" s="104">
        <f t="shared" si="423"/>
        <v>43025</v>
      </c>
      <c r="AK111" s="104">
        <f t="shared" si="423"/>
        <v>43056</v>
      </c>
      <c r="AL111" s="105">
        <f t="shared" si="423"/>
        <v>43086</v>
      </c>
      <c r="AM111" s="104">
        <f t="shared" si="423"/>
        <v>43118</v>
      </c>
      <c r="AN111" s="104">
        <f t="shared" si="423"/>
        <v>43149</v>
      </c>
      <c r="AO111" s="104">
        <f t="shared" si="423"/>
        <v>43177</v>
      </c>
      <c r="AP111" s="104">
        <f t="shared" si="423"/>
        <v>43208</v>
      </c>
      <c r="AQ111" s="104">
        <f t="shared" si="423"/>
        <v>43238</v>
      </c>
      <c r="AR111" s="104">
        <f t="shared" si="423"/>
        <v>43269</v>
      </c>
      <c r="AS111" s="104">
        <f t="shared" si="423"/>
        <v>43299</v>
      </c>
      <c r="AT111" s="104">
        <f t="shared" si="423"/>
        <v>43330</v>
      </c>
      <c r="AU111" s="104">
        <f t="shared" si="423"/>
        <v>43361</v>
      </c>
      <c r="AV111" s="104">
        <f t="shared" si="423"/>
        <v>43391</v>
      </c>
      <c r="AW111" s="104">
        <f t="shared" si="423"/>
        <v>43422</v>
      </c>
      <c r="AX111" s="105">
        <f t="shared" si="423"/>
        <v>43452</v>
      </c>
      <c r="AY111" s="104">
        <f t="shared" si="423"/>
        <v>43483</v>
      </c>
      <c r="AZ111" s="104">
        <f t="shared" si="423"/>
        <v>43514</v>
      </c>
      <c r="BA111" s="104">
        <f t="shared" si="423"/>
        <v>43542</v>
      </c>
      <c r="BB111" s="104">
        <f t="shared" si="423"/>
        <v>43573</v>
      </c>
      <c r="BC111" s="104">
        <f t="shared" si="423"/>
        <v>43603</v>
      </c>
      <c r="BD111" s="104">
        <f t="shared" si="423"/>
        <v>43634</v>
      </c>
      <c r="BE111" s="104">
        <f t="shared" si="423"/>
        <v>43664</v>
      </c>
      <c r="BF111" s="104">
        <f t="shared" si="423"/>
        <v>43695</v>
      </c>
      <c r="BG111" s="104">
        <f t="shared" si="423"/>
        <v>43726</v>
      </c>
      <c r="BH111" s="104">
        <f t="shared" si="423"/>
        <v>43756</v>
      </c>
      <c r="BI111" s="104">
        <f t="shared" si="423"/>
        <v>43787</v>
      </c>
      <c r="BJ111" s="105">
        <f t="shared" si="423"/>
        <v>43817</v>
      </c>
      <c r="BK111" s="104">
        <f t="shared" si="423"/>
        <v>43848</v>
      </c>
      <c r="BL111" s="104">
        <f t="shared" si="423"/>
        <v>43879</v>
      </c>
      <c r="BM111" s="104">
        <f t="shared" si="423"/>
        <v>43908</v>
      </c>
      <c r="BN111" s="104">
        <f t="shared" si="423"/>
        <v>43939</v>
      </c>
      <c r="BO111" s="104">
        <f t="shared" ref="BO111:CT111" si="424">BO51</f>
        <v>43969</v>
      </c>
      <c r="BP111" s="104">
        <f t="shared" si="424"/>
        <v>44000</v>
      </c>
      <c r="BQ111" s="104">
        <f t="shared" si="424"/>
        <v>44030</v>
      </c>
      <c r="BR111" s="104">
        <f t="shared" si="424"/>
        <v>44061</v>
      </c>
      <c r="BS111" s="104">
        <f t="shared" si="424"/>
        <v>44092</v>
      </c>
      <c r="BT111" s="104">
        <f t="shared" si="424"/>
        <v>44122</v>
      </c>
      <c r="BU111" s="104">
        <f t="shared" si="424"/>
        <v>44153</v>
      </c>
      <c r="BV111" s="105">
        <f t="shared" si="424"/>
        <v>44183</v>
      </c>
      <c r="BW111" s="104">
        <f t="shared" si="424"/>
        <v>44214</v>
      </c>
      <c r="BX111" s="104">
        <f t="shared" si="424"/>
        <v>44245</v>
      </c>
      <c r="BY111" s="104">
        <f t="shared" si="424"/>
        <v>44273</v>
      </c>
      <c r="BZ111" s="104">
        <f t="shared" si="424"/>
        <v>44304</v>
      </c>
      <c r="CA111" s="104">
        <f t="shared" si="424"/>
        <v>44334</v>
      </c>
      <c r="CB111" s="104">
        <f t="shared" si="424"/>
        <v>44365</v>
      </c>
      <c r="CC111" s="104">
        <f t="shared" si="424"/>
        <v>44395</v>
      </c>
      <c r="CD111" s="104">
        <f t="shared" si="424"/>
        <v>44426</v>
      </c>
      <c r="CE111" s="104">
        <f t="shared" si="424"/>
        <v>44457</v>
      </c>
      <c r="CF111" s="104">
        <f t="shared" si="424"/>
        <v>44487</v>
      </c>
      <c r="CG111" s="104">
        <f t="shared" si="424"/>
        <v>44518</v>
      </c>
      <c r="CH111" s="105">
        <f t="shared" si="424"/>
        <v>44548</v>
      </c>
      <c r="CI111" s="104">
        <f t="shared" si="424"/>
        <v>44579</v>
      </c>
      <c r="CJ111" s="104">
        <f t="shared" si="424"/>
        <v>44610</v>
      </c>
      <c r="CK111" s="104">
        <f t="shared" si="424"/>
        <v>44638</v>
      </c>
      <c r="CL111" s="104">
        <f t="shared" si="424"/>
        <v>44669</v>
      </c>
      <c r="CM111" s="104">
        <f t="shared" si="424"/>
        <v>44699</v>
      </c>
      <c r="CN111" s="104">
        <f t="shared" si="424"/>
        <v>44730</v>
      </c>
      <c r="CO111" s="104">
        <f t="shared" si="424"/>
        <v>44760</v>
      </c>
      <c r="CP111" s="104">
        <f t="shared" si="424"/>
        <v>44791</v>
      </c>
      <c r="CQ111" s="104">
        <f t="shared" si="424"/>
        <v>44822</v>
      </c>
      <c r="CR111" s="104">
        <f t="shared" si="424"/>
        <v>44852</v>
      </c>
      <c r="CS111" s="104">
        <f t="shared" si="424"/>
        <v>44883</v>
      </c>
      <c r="CT111" s="105">
        <f t="shared" si="424"/>
        <v>44913</v>
      </c>
    </row>
    <row r="112" spans="1:98" s="4" customFormat="1" x14ac:dyDescent="0.25">
      <c r="B112" t="s">
        <v>142</v>
      </c>
      <c r="C112" s="6">
        <f t="shared" ref="C112:AH112" si="425">IFERROR(C22/C52,"")</f>
        <v>54.589037037037038</v>
      </c>
      <c r="D112" s="6">
        <f t="shared" si="425"/>
        <v>43.132759999999998</v>
      </c>
      <c r="E112" s="6">
        <f t="shared" si="425"/>
        <v>109.23843333333333</v>
      </c>
      <c r="F112" s="6">
        <f t="shared" si="425"/>
        <v>114.25641666666668</v>
      </c>
      <c r="G112" s="6">
        <f t="shared" si="425"/>
        <v>61.449406976744193</v>
      </c>
      <c r="H112" s="6">
        <f t="shared" si="425"/>
        <v>103.33682926829269</v>
      </c>
      <c r="I112" s="6">
        <f t="shared" si="425"/>
        <v>127.94346052631579</v>
      </c>
      <c r="J112" s="6">
        <f t="shared" si="425"/>
        <v>55.790470588235294</v>
      </c>
      <c r="K112" s="6">
        <f t="shared" si="425"/>
        <v>113.71826041666667</v>
      </c>
      <c r="L112" s="6">
        <f t="shared" si="425"/>
        <v>96.227499999999765</v>
      </c>
      <c r="M112" s="6">
        <f t="shared" si="425"/>
        <v>83.915511904761914</v>
      </c>
      <c r="N112" s="102">
        <f t="shared" si="425"/>
        <v>144.86548809523785</v>
      </c>
      <c r="O112" s="6">
        <f t="shared" si="425"/>
        <v>47.795787878787877</v>
      </c>
      <c r="P112" s="6">
        <f t="shared" si="425"/>
        <v>51.392575757574846</v>
      </c>
      <c r="Q112" s="6">
        <f t="shared" si="425"/>
        <v>77.766914893616814</v>
      </c>
      <c r="R112" s="6">
        <f t="shared" si="425"/>
        <v>145.09344736842107</v>
      </c>
      <c r="S112" s="6">
        <f t="shared" si="425"/>
        <v>66.931810810810802</v>
      </c>
      <c r="T112" s="6">
        <f t="shared" si="425"/>
        <v>48.585928571428575</v>
      </c>
      <c r="U112" s="6">
        <f t="shared" si="425"/>
        <v>77.188612903225817</v>
      </c>
      <c r="V112" s="6">
        <f t="shared" si="425"/>
        <v>57.314128571428569</v>
      </c>
      <c r="W112" s="174">
        <f t="shared" si="425"/>
        <v>67.766473684210538</v>
      </c>
      <c r="X112" s="174">
        <f t="shared" si="425"/>
        <v>85.114838709677414</v>
      </c>
      <c r="Y112" s="174">
        <f t="shared" si="425"/>
        <v>104.29840322580645</v>
      </c>
      <c r="Z112" s="175">
        <f t="shared" si="425"/>
        <v>132.40905263157893</v>
      </c>
      <c r="AA112" s="4">
        <f t="shared" si="425"/>
        <v>71.518090909090901</v>
      </c>
      <c r="AB112" s="4">
        <f t="shared" si="425"/>
        <v>111.89116923076939</v>
      </c>
      <c r="AC112" s="4">
        <f t="shared" si="425"/>
        <v>109.18630136986302</v>
      </c>
      <c r="AD112" s="4">
        <f t="shared" si="425"/>
        <v>72.296148648648654</v>
      </c>
      <c r="AE112" s="4">
        <f t="shared" si="425"/>
        <v>73.426510067114094</v>
      </c>
      <c r="AF112" s="4">
        <f t="shared" si="425"/>
        <v>100.6254609929078</v>
      </c>
      <c r="AG112" s="4">
        <f t="shared" si="425"/>
        <v>71.978157894736839</v>
      </c>
      <c r="AH112" s="4">
        <f t="shared" si="425"/>
        <v>80.162377204884834</v>
      </c>
      <c r="AI112" s="4">
        <f t="shared" ref="AI112:BN112" si="426">IFERROR(AI22/AI52,"")</f>
        <v>80.162377204884848</v>
      </c>
      <c r="AJ112" s="4">
        <f t="shared" si="426"/>
        <v>76.15425834464061</v>
      </c>
      <c r="AK112" s="4">
        <f t="shared" si="426"/>
        <v>80.162377204884834</v>
      </c>
      <c r="AL112" s="108">
        <f t="shared" si="426"/>
        <v>80.162377204884848</v>
      </c>
      <c r="AM112" s="4">
        <f t="shared" si="426"/>
        <v>82.678658623022883</v>
      </c>
      <c r="AN112" s="4">
        <f t="shared" si="426"/>
        <v>78.115318559788946</v>
      </c>
      <c r="AO112" s="4">
        <f t="shared" si="426"/>
        <v>101.73944631242011</v>
      </c>
      <c r="AP112" s="4">
        <f t="shared" si="426"/>
        <v>79.198067538645148</v>
      </c>
      <c r="AQ112" s="4">
        <f t="shared" si="426"/>
        <v>77.177304003145395</v>
      </c>
      <c r="AR112" s="4">
        <f t="shared" si="426"/>
        <v>119.32563885452637</v>
      </c>
      <c r="AS112" s="4">
        <f t="shared" si="426"/>
        <v>86.039081912707886</v>
      </c>
      <c r="AT112" s="4">
        <f t="shared" si="426"/>
        <v>96.743453652604245</v>
      </c>
      <c r="AU112" s="4">
        <f t="shared" si="426"/>
        <v>96.743453652604259</v>
      </c>
      <c r="AV112" s="4">
        <f t="shared" si="426"/>
        <v>91.906280969974034</v>
      </c>
      <c r="AW112" s="4">
        <f t="shared" si="426"/>
        <v>96.743453652604245</v>
      </c>
      <c r="AX112" s="108">
        <f t="shared" si="426"/>
        <v>96.743453652604259</v>
      </c>
      <c r="AY112" s="4">
        <f t="shared" si="426"/>
        <v>92.889472962966238</v>
      </c>
      <c r="AZ112" s="4">
        <f t="shared" si="426"/>
        <v>87.762560401922869</v>
      </c>
      <c r="BA112" s="4">
        <f t="shared" si="426"/>
        <v>114.30426793200402</v>
      </c>
      <c r="BB112" s="4">
        <f t="shared" si="426"/>
        <v>88.979028879667823</v>
      </c>
      <c r="BC112" s="4">
        <f t="shared" si="426"/>
        <v>86.70870104753385</v>
      </c>
      <c r="BD112" s="4">
        <f t="shared" si="426"/>
        <v>134.06235525306039</v>
      </c>
      <c r="BE112" s="4">
        <f t="shared" si="426"/>
        <v>96.664908528927327</v>
      </c>
      <c r="BF112" s="4">
        <f t="shared" si="426"/>
        <v>108.69127017870088</v>
      </c>
      <c r="BG112" s="4">
        <f t="shared" si="426"/>
        <v>108.69127017870088</v>
      </c>
      <c r="BH112" s="4">
        <f t="shared" si="426"/>
        <v>103.25670666976585</v>
      </c>
      <c r="BI112" s="4">
        <f t="shared" si="426"/>
        <v>108.69127017870089</v>
      </c>
      <c r="BJ112" s="108">
        <f t="shared" si="426"/>
        <v>108.69127017870088</v>
      </c>
      <c r="BK112" s="4">
        <f t="shared" si="426"/>
        <v>101.41672658096654</v>
      </c>
      <c r="BL112" s="4">
        <f t="shared" si="426"/>
        <v>95.819163446819402</v>
      </c>
      <c r="BM112" s="4">
        <f t="shared" si="426"/>
        <v>124.79739972816199</v>
      </c>
      <c r="BN112" s="4">
        <f t="shared" si="426"/>
        <v>97.147303730821349</v>
      </c>
      <c r="BO112" s="4">
        <f t="shared" ref="BO112:CT112" si="427">IFERROR(BO22/BO52,"")</f>
        <v>94.668559803697477</v>
      </c>
      <c r="BP112" s="4">
        <f t="shared" si="427"/>
        <v>146.36927946529136</v>
      </c>
      <c r="BQ112" s="4">
        <f t="shared" si="427"/>
        <v>105.53874713188284</v>
      </c>
      <c r="BR112" s="4">
        <f t="shared" si="427"/>
        <v>118.66912878110561</v>
      </c>
      <c r="BS112" s="4">
        <f t="shared" si="427"/>
        <v>118.66912878110563</v>
      </c>
      <c r="BT112" s="4">
        <f t="shared" si="427"/>
        <v>112.73567234205036</v>
      </c>
      <c r="BU112" s="4">
        <f t="shared" si="427"/>
        <v>118.66912878110564</v>
      </c>
      <c r="BV112" s="108">
        <f t="shared" si="427"/>
        <v>118.66912878110561</v>
      </c>
      <c r="BW112" s="4">
        <f t="shared" si="427"/>
        <v>113.91126729574164</v>
      </c>
      <c r="BX112" s="4">
        <f t="shared" si="427"/>
        <v>107.62408438346758</v>
      </c>
      <c r="BY112" s="4">
        <f t="shared" si="427"/>
        <v>140.1724393746716</v>
      </c>
      <c r="BZ112" s="4">
        <f t="shared" si="427"/>
        <v>109.11585155045856</v>
      </c>
      <c r="CA112" s="4">
        <f t="shared" si="427"/>
        <v>106.33172637151301</v>
      </c>
      <c r="CB112" s="4">
        <f t="shared" si="427"/>
        <v>164.4019746954153</v>
      </c>
      <c r="CC112" s="4">
        <f t="shared" si="427"/>
        <v>118.54112077853084</v>
      </c>
      <c r="CD112" s="4">
        <f t="shared" si="427"/>
        <v>133.28916544693789</v>
      </c>
      <c r="CE112" s="4">
        <f t="shared" si="427"/>
        <v>133.28916544693783</v>
      </c>
      <c r="CF112" s="4">
        <f t="shared" si="427"/>
        <v>126.62470717459099</v>
      </c>
      <c r="CG112" s="4">
        <f t="shared" si="427"/>
        <v>133.28916544693786</v>
      </c>
      <c r="CH112" s="108">
        <f t="shared" si="427"/>
        <v>133.28916544693786</v>
      </c>
      <c r="CI112" s="4">
        <f t="shared" si="427"/>
        <v>130.37144541997628</v>
      </c>
      <c r="CJ112" s="4">
        <f t="shared" si="427"/>
        <v>123.17576457687865</v>
      </c>
      <c r="CK112" s="4">
        <f t="shared" si="427"/>
        <v>160.42735686431161</v>
      </c>
      <c r="CL112" s="4">
        <f t="shared" si="427"/>
        <v>124.88309209949979</v>
      </c>
      <c r="CM112" s="4">
        <f t="shared" si="427"/>
        <v>121.69666083219661</v>
      </c>
      <c r="CN112" s="4">
        <f t="shared" si="427"/>
        <v>188.15806003890279</v>
      </c>
      <c r="CO112" s="4">
        <f t="shared" si="427"/>
        <v>135.67031273102853</v>
      </c>
      <c r="CP112" s="4">
        <f t="shared" si="427"/>
        <v>152.54944985402039</v>
      </c>
      <c r="CQ112" s="4">
        <f t="shared" si="427"/>
        <v>152.54944985402039</v>
      </c>
      <c r="CR112" s="4">
        <f t="shared" si="427"/>
        <v>144.92197736131936</v>
      </c>
      <c r="CS112" s="4">
        <f t="shared" si="427"/>
        <v>152.54944985402037</v>
      </c>
      <c r="CT112" s="108">
        <f t="shared" si="427"/>
        <v>152.54944985402037</v>
      </c>
    </row>
    <row r="113" spans="1:98" s="4" customFormat="1" x14ac:dyDescent="0.25">
      <c r="B113" t="s">
        <v>5</v>
      </c>
      <c r="C113" s="6">
        <f t="shared" ref="C113:AH113" si="428">IFERROR(C23/C53,"")</f>
        <v>17.147088888888888</v>
      </c>
      <c r="D113" s="6">
        <f t="shared" si="428"/>
        <v>19.375399999999999</v>
      </c>
      <c r="E113" s="6">
        <f t="shared" si="428"/>
        <v>24.573680327868853</v>
      </c>
      <c r="F113" s="6">
        <f t="shared" si="428"/>
        <v>32.009684210526316</v>
      </c>
      <c r="G113" s="6">
        <f t="shared" si="428"/>
        <v>20.148123287671233</v>
      </c>
      <c r="H113" s="6">
        <f t="shared" si="428"/>
        <v>20.244962616822427</v>
      </c>
      <c r="I113" s="6">
        <f t="shared" si="428"/>
        <v>20.264042105263158</v>
      </c>
      <c r="J113" s="6">
        <f t="shared" si="428"/>
        <v>18.308789473684211</v>
      </c>
      <c r="K113" s="6">
        <f t="shared" si="428"/>
        <v>26.474759493670884</v>
      </c>
      <c r="L113" s="6">
        <f t="shared" si="428"/>
        <v>21.868633802816902</v>
      </c>
      <c r="M113" s="6">
        <f t="shared" si="428"/>
        <v>24.755850000000002</v>
      </c>
      <c r="N113" s="102">
        <f t="shared" si="428"/>
        <v>50.02414782608696</v>
      </c>
      <c r="O113" s="6">
        <f t="shared" si="428"/>
        <v>23.961615384615381</v>
      </c>
      <c r="P113" s="6">
        <f t="shared" si="428"/>
        <v>21.57617391304348</v>
      </c>
      <c r="Q113" s="6">
        <f t="shared" si="428"/>
        <v>41.030131578947369</v>
      </c>
      <c r="R113" s="6">
        <f t="shared" si="428"/>
        <v>32.587985507246373</v>
      </c>
      <c r="S113" s="6">
        <f t="shared" si="428"/>
        <v>22.583500000000001</v>
      </c>
      <c r="T113" s="6">
        <f t="shared" si="428"/>
        <v>25.141456896551723</v>
      </c>
      <c r="U113" s="6">
        <f t="shared" si="428"/>
        <v>23.047924050632911</v>
      </c>
      <c r="V113" s="6">
        <f t="shared" si="428"/>
        <v>30.768386666666665</v>
      </c>
      <c r="W113" s="174">
        <f t="shared" si="428"/>
        <v>32.48627559055118</v>
      </c>
      <c r="X113" s="174">
        <f t="shared" si="428"/>
        <v>22.220707865168539</v>
      </c>
      <c r="Y113" s="174">
        <f t="shared" si="428"/>
        <v>28.455937007874017</v>
      </c>
      <c r="Z113" s="175">
        <f t="shared" si="428"/>
        <v>31.088382183908102</v>
      </c>
      <c r="AA113" s="4">
        <f t="shared" si="428"/>
        <v>26.904063829787233</v>
      </c>
      <c r="AB113" s="4">
        <f t="shared" si="428"/>
        <v>17.45339344262295</v>
      </c>
      <c r="AC113" s="4">
        <f t="shared" si="428"/>
        <v>30.305594405594405</v>
      </c>
      <c r="AD113" s="4">
        <f t="shared" si="428"/>
        <v>27.395664335664335</v>
      </c>
      <c r="AE113" s="4">
        <f t="shared" si="428"/>
        <v>21.419415584415585</v>
      </c>
      <c r="AF113" s="4">
        <f t="shared" si="428"/>
        <v>24.054423076923076</v>
      </c>
      <c r="AG113" s="4">
        <f t="shared" si="428"/>
        <v>21.912516129032259</v>
      </c>
      <c r="AH113" s="4">
        <f t="shared" si="428"/>
        <v>27.292821428571486</v>
      </c>
      <c r="AI113" s="4">
        <f t="shared" ref="AI113:BN113" si="429">IFERROR(AI23/AI53,"")</f>
        <v>27.292821428571482</v>
      </c>
      <c r="AJ113" s="4">
        <f t="shared" si="429"/>
        <v>25.928180357142903</v>
      </c>
      <c r="AK113" s="4">
        <f t="shared" si="429"/>
        <v>27.292821428571482</v>
      </c>
      <c r="AL113" s="108">
        <f t="shared" si="429"/>
        <v>27.292821428571482</v>
      </c>
      <c r="AM113" s="4">
        <f t="shared" si="429"/>
        <v>29.683459404842726</v>
      </c>
      <c r="AN113" s="4">
        <f t="shared" si="429"/>
        <v>19.880626463929868</v>
      </c>
      <c r="AO113" s="4">
        <f t="shared" si="429"/>
        <v>27.910660858451731</v>
      </c>
      <c r="AP113" s="4">
        <f t="shared" si="429"/>
        <v>27.159219989185708</v>
      </c>
      <c r="AQ113" s="4">
        <f t="shared" si="429"/>
        <v>21.780283562756079</v>
      </c>
      <c r="AR113" s="4">
        <f t="shared" si="429"/>
        <v>24.871350914009763</v>
      </c>
      <c r="AS113" s="4">
        <f t="shared" si="429"/>
        <v>22.619463342641989</v>
      </c>
      <c r="AT113" s="4">
        <f t="shared" si="429"/>
        <v>28.444247021922106</v>
      </c>
      <c r="AU113" s="4">
        <f t="shared" si="429"/>
        <v>28.444247021922109</v>
      </c>
      <c r="AV113" s="4">
        <f t="shared" si="429"/>
        <v>27.022034670826002</v>
      </c>
      <c r="AW113" s="4">
        <f t="shared" si="429"/>
        <v>28.444247021922109</v>
      </c>
      <c r="AX113" s="108">
        <f t="shared" si="429"/>
        <v>28.444247021922109</v>
      </c>
      <c r="AY113" s="4">
        <f t="shared" si="429"/>
        <v>32.726013993839111</v>
      </c>
      <c r="AZ113" s="4">
        <f t="shared" si="429"/>
        <v>21.91839067648268</v>
      </c>
      <c r="BA113" s="4">
        <f t="shared" si="429"/>
        <v>30.771503596443036</v>
      </c>
      <c r="BB113" s="4">
        <f t="shared" si="429"/>
        <v>29.943040038077243</v>
      </c>
      <c r="BC113" s="4">
        <f t="shared" si="429"/>
        <v>24.012762627938582</v>
      </c>
      <c r="BD113" s="4">
        <f t="shared" si="429"/>
        <v>27.420664382695765</v>
      </c>
      <c r="BE113" s="4">
        <f t="shared" si="429"/>
        <v>24.937958335262792</v>
      </c>
      <c r="BF113" s="4">
        <f t="shared" si="429"/>
        <v>31.359782341669124</v>
      </c>
      <c r="BG113" s="4">
        <f t="shared" si="429"/>
        <v>31.359782341669117</v>
      </c>
      <c r="BH113" s="4">
        <f t="shared" si="429"/>
        <v>29.791793224585664</v>
      </c>
      <c r="BI113" s="4">
        <f t="shared" si="429"/>
        <v>31.359782341669117</v>
      </c>
      <c r="BJ113" s="108">
        <f t="shared" si="429"/>
        <v>31.359782341669121</v>
      </c>
      <c r="BK113" s="4">
        <f t="shared" si="429"/>
        <v>35.730262078473537</v>
      </c>
      <c r="BL113" s="4">
        <f t="shared" si="429"/>
        <v>23.930498940583785</v>
      </c>
      <c r="BM113" s="4">
        <f t="shared" si="429"/>
        <v>33.596327626596505</v>
      </c>
      <c r="BN113" s="4">
        <f t="shared" si="429"/>
        <v>32.691811113572733</v>
      </c>
      <c r="BO113" s="4">
        <f t="shared" ref="BO113:CT113" si="430">IFERROR(BO23/BO53,"")</f>
        <v>26.217134237183338</v>
      </c>
      <c r="BP113" s="4">
        <f t="shared" si="430"/>
        <v>29.937881373027231</v>
      </c>
      <c r="BQ113" s="4">
        <f t="shared" si="430"/>
        <v>27.227262910439915</v>
      </c>
      <c r="BR113" s="4">
        <f t="shared" si="430"/>
        <v>34.23861036063434</v>
      </c>
      <c r="BS113" s="4">
        <f t="shared" si="430"/>
        <v>34.23861036063434</v>
      </c>
      <c r="BT113" s="4">
        <f t="shared" si="430"/>
        <v>32.526679842602626</v>
      </c>
      <c r="BU113" s="4">
        <f t="shared" si="430"/>
        <v>34.238610360634347</v>
      </c>
      <c r="BV113" s="108">
        <f t="shared" si="430"/>
        <v>34.23861036063434</v>
      </c>
      <c r="BW113" s="4">
        <f t="shared" si="430"/>
        <v>40.132230366541485</v>
      </c>
      <c r="BX113" s="4">
        <f t="shared" si="430"/>
        <v>26.878736410063716</v>
      </c>
      <c r="BY113" s="4">
        <f t="shared" si="430"/>
        <v>37.735395190193202</v>
      </c>
      <c r="BZ113" s="4">
        <f t="shared" si="430"/>
        <v>36.719442242764892</v>
      </c>
      <c r="CA113" s="4">
        <f t="shared" si="430"/>
        <v>29.447085175204329</v>
      </c>
      <c r="CB113" s="4">
        <f t="shared" si="430"/>
        <v>33.626228358184193</v>
      </c>
      <c r="CC113" s="4">
        <f t="shared" si="430"/>
        <v>30.581661701006116</v>
      </c>
      <c r="CD113" s="4">
        <f t="shared" si="430"/>
        <v>38.456807157064496</v>
      </c>
      <c r="CE113" s="4">
        <f t="shared" si="430"/>
        <v>38.456807157064489</v>
      </c>
      <c r="CF113" s="4">
        <f t="shared" si="430"/>
        <v>36.533966799211271</v>
      </c>
      <c r="CG113" s="4">
        <f t="shared" si="430"/>
        <v>38.456807157064496</v>
      </c>
      <c r="CH113" s="108">
        <f t="shared" si="430"/>
        <v>38.456807157064496</v>
      </c>
      <c r="CI113" s="4">
        <f t="shared" si="430"/>
        <v>45.931337654506734</v>
      </c>
      <c r="CJ113" s="4">
        <f t="shared" si="430"/>
        <v>30.762713821317927</v>
      </c>
      <c r="CK113" s="4">
        <f t="shared" si="430"/>
        <v>43.188159795176134</v>
      </c>
      <c r="CL113" s="4">
        <f t="shared" si="430"/>
        <v>42.025401646844429</v>
      </c>
      <c r="CM113" s="4">
        <f t="shared" si="430"/>
        <v>33.702188983021365</v>
      </c>
      <c r="CN113" s="4">
        <f t="shared" si="430"/>
        <v>38.485218355941811</v>
      </c>
      <c r="CO113" s="4">
        <f t="shared" si="430"/>
        <v>35.000711816801513</v>
      </c>
      <c r="CP113" s="4">
        <f t="shared" si="430"/>
        <v>44.013815791260328</v>
      </c>
      <c r="CQ113" s="4">
        <f t="shared" si="430"/>
        <v>44.013815791260328</v>
      </c>
      <c r="CR113" s="4">
        <f t="shared" si="430"/>
        <v>41.813125001697308</v>
      </c>
      <c r="CS113" s="4">
        <f t="shared" si="430"/>
        <v>44.013815791260321</v>
      </c>
      <c r="CT113" s="108">
        <f t="shared" si="430"/>
        <v>44.013815791260328</v>
      </c>
    </row>
    <row r="114" spans="1:98" s="4" customFormat="1" x14ac:dyDescent="0.25">
      <c r="B114" t="s">
        <v>6</v>
      </c>
      <c r="C114" s="6">
        <f t="shared" ref="C114:AH114" si="431">IFERROR(C24/C54,"")</f>
        <v>15.545366666666666</v>
      </c>
      <c r="D114" s="6">
        <f t="shared" si="431"/>
        <v>20.465333333333309</v>
      </c>
      <c r="E114" s="6">
        <f t="shared" si="431"/>
        <v>48.81733333333333</v>
      </c>
      <c r="F114" s="6">
        <f t="shared" si="431"/>
        <v>29.667458333333329</v>
      </c>
      <c r="G114" s="6">
        <f t="shared" si="431"/>
        <v>23.4378125</v>
      </c>
      <c r="H114" s="6">
        <f t="shared" si="431"/>
        <v>28.472084507042254</v>
      </c>
      <c r="I114" s="6">
        <f t="shared" si="431"/>
        <v>21.329810126582281</v>
      </c>
      <c r="J114" s="6">
        <f t="shared" si="431"/>
        <v>24.30865306122449</v>
      </c>
      <c r="K114" s="6">
        <f t="shared" si="431"/>
        <v>33.530460317460317</v>
      </c>
      <c r="L114" s="6">
        <f t="shared" si="431"/>
        <v>29.761333333333333</v>
      </c>
      <c r="M114" s="6">
        <f t="shared" si="431"/>
        <v>29.996208333333332</v>
      </c>
      <c r="N114" s="102">
        <f t="shared" si="431"/>
        <v>29.433895999999919</v>
      </c>
      <c r="O114" s="6">
        <f t="shared" si="431"/>
        <v>26.115378378378352</v>
      </c>
      <c r="P114" s="6">
        <f t="shared" si="431"/>
        <v>21.805928571428574</v>
      </c>
      <c r="Q114" s="6">
        <f t="shared" si="431"/>
        <v>45.088999999999999</v>
      </c>
      <c r="R114" s="6">
        <f t="shared" si="431"/>
        <v>28.209689655172411</v>
      </c>
      <c r="S114" s="6">
        <f t="shared" si="431"/>
        <v>33.063355932203393</v>
      </c>
      <c r="T114" s="6">
        <f t="shared" si="431"/>
        <v>32.315014705882348</v>
      </c>
      <c r="U114" s="6">
        <f t="shared" si="431"/>
        <v>22.458458823529412</v>
      </c>
      <c r="V114" s="6">
        <f t="shared" si="431"/>
        <v>17.160142857142858</v>
      </c>
      <c r="W114" s="174">
        <f t="shared" si="431"/>
        <v>33.770197183098595</v>
      </c>
      <c r="X114" s="174">
        <f t="shared" si="431"/>
        <v>40.498171717171715</v>
      </c>
      <c r="Y114" s="174">
        <f t="shared" si="431"/>
        <v>42.908707547169911</v>
      </c>
      <c r="Z114" s="175">
        <f t="shared" si="431"/>
        <v>30.727320754716885</v>
      </c>
      <c r="AA114" s="4">
        <f t="shared" si="431"/>
        <v>23.021054545454543</v>
      </c>
      <c r="AB114" s="4">
        <f t="shared" si="431"/>
        <v>23.136195652173914</v>
      </c>
      <c r="AC114" s="4">
        <f t="shared" si="431"/>
        <v>34.730315789473686</v>
      </c>
      <c r="AD114" s="4">
        <f t="shared" si="431"/>
        <v>21.443378378378377</v>
      </c>
      <c r="AE114" s="4">
        <f t="shared" si="431"/>
        <v>42.742105263157896</v>
      </c>
      <c r="AF114" s="4">
        <f t="shared" si="431"/>
        <v>24.501590909090908</v>
      </c>
      <c r="AG114" s="4">
        <f t="shared" si="431"/>
        <v>34.555079365079365</v>
      </c>
      <c r="AH114" s="4">
        <f t="shared" si="431"/>
        <v>34.183826446281017</v>
      </c>
      <c r="AI114" s="4">
        <f t="shared" ref="AI114:BN114" si="432">IFERROR(AI24/AI54,"")</f>
        <v>34.183826446281017</v>
      </c>
      <c r="AJ114" s="4">
        <f t="shared" si="432"/>
        <v>32.474635123966962</v>
      </c>
      <c r="AK114" s="4">
        <f t="shared" si="432"/>
        <v>34.183826446281017</v>
      </c>
      <c r="AL114" s="108">
        <f t="shared" si="432"/>
        <v>34.18382644628101</v>
      </c>
      <c r="AM114" s="4">
        <f t="shared" si="432"/>
        <v>26.635314955437412</v>
      </c>
      <c r="AN114" s="4">
        <f t="shared" si="432"/>
        <v>26.2178237630139</v>
      </c>
      <c r="AO114" s="4">
        <f t="shared" si="432"/>
        <v>36.980930360461699</v>
      </c>
      <c r="AP114" s="4">
        <f t="shared" si="432"/>
        <v>24.092054268715508</v>
      </c>
      <c r="AQ114" s="4">
        <f t="shared" si="432"/>
        <v>36.33698381189641</v>
      </c>
      <c r="AR114" s="4">
        <f t="shared" si="432"/>
        <v>29.594361671886929</v>
      </c>
      <c r="AS114" s="4">
        <f t="shared" si="432"/>
        <v>34.228145475025087</v>
      </c>
      <c r="AT114" s="4">
        <f t="shared" si="432"/>
        <v>34.18598588706714</v>
      </c>
      <c r="AU114" s="4">
        <f t="shared" si="432"/>
        <v>34.18598588706714</v>
      </c>
      <c r="AV114" s="4">
        <f t="shared" si="432"/>
        <v>32.47668659271379</v>
      </c>
      <c r="AW114" s="4">
        <f t="shared" si="432"/>
        <v>34.18598588706714</v>
      </c>
      <c r="AX114" s="108">
        <f t="shared" si="432"/>
        <v>34.18598588706714</v>
      </c>
      <c r="AY114" s="4">
        <f t="shared" si="432"/>
        <v>29.365434738369746</v>
      </c>
      <c r="AZ114" s="4">
        <f t="shared" si="432"/>
        <v>28.905150698722824</v>
      </c>
      <c r="BA114" s="4">
        <f t="shared" si="432"/>
        <v>40.771475722409029</v>
      </c>
      <c r="BB114" s="4">
        <f t="shared" si="432"/>
        <v>26.56148983125885</v>
      </c>
      <c r="BC114" s="4">
        <f t="shared" si="432"/>
        <v>40.061524652615795</v>
      </c>
      <c r="BD114" s="4">
        <f t="shared" si="432"/>
        <v>32.627783743255343</v>
      </c>
      <c r="BE114" s="4">
        <f t="shared" si="432"/>
        <v>37.736530386215165</v>
      </c>
      <c r="BF114" s="4">
        <f t="shared" si="432"/>
        <v>37.690049440491521</v>
      </c>
      <c r="BG114" s="4">
        <f t="shared" si="432"/>
        <v>37.690049440491521</v>
      </c>
      <c r="BH114" s="4">
        <f t="shared" si="432"/>
        <v>35.805546968466949</v>
      </c>
      <c r="BI114" s="4">
        <f t="shared" si="432"/>
        <v>37.690049440491521</v>
      </c>
      <c r="BJ114" s="108">
        <f t="shared" si="432"/>
        <v>37.690049440491521</v>
      </c>
      <c r="BK114" s="4">
        <f t="shared" si="432"/>
        <v>32.061181647352093</v>
      </c>
      <c r="BL114" s="4">
        <f t="shared" si="432"/>
        <v>31.558643532865581</v>
      </c>
      <c r="BM114" s="4">
        <f t="shared" si="432"/>
        <v>44.514297193726172</v>
      </c>
      <c r="BN114" s="4">
        <f t="shared" si="432"/>
        <v>28.999834597768416</v>
      </c>
      <c r="BO114" s="4">
        <f t="shared" ref="BO114:CT114" si="433">IFERROR(BO24/BO54,"")</f>
        <v>43.739172615725927</v>
      </c>
      <c r="BP114" s="4">
        <f t="shared" si="433"/>
        <v>35.623014290886189</v>
      </c>
      <c r="BQ114" s="4">
        <f t="shared" si="433"/>
        <v>41.200743875669716</v>
      </c>
      <c r="BR114" s="4">
        <f t="shared" si="433"/>
        <v>41.149995979128647</v>
      </c>
      <c r="BS114" s="4">
        <f t="shared" si="433"/>
        <v>41.149995979128647</v>
      </c>
      <c r="BT114" s="4">
        <f t="shared" si="433"/>
        <v>39.092496180172226</v>
      </c>
      <c r="BU114" s="4">
        <f t="shared" si="433"/>
        <v>41.149995979128647</v>
      </c>
      <c r="BV114" s="108">
        <f t="shared" si="433"/>
        <v>41.149995979128654</v>
      </c>
      <c r="BW114" s="4">
        <f t="shared" si="433"/>
        <v>36.011119226305865</v>
      </c>
      <c r="BX114" s="4">
        <f t="shared" si="433"/>
        <v>35.446668416114612</v>
      </c>
      <c r="BY114" s="4">
        <f t="shared" si="433"/>
        <v>49.998458607993228</v>
      </c>
      <c r="BZ114" s="4">
        <f t="shared" si="433"/>
        <v>32.572614220213481</v>
      </c>
      <c r="CA114" s="4">
        <f t="shared" si="433"/>
        <v>49.127838681983356</v>
      </c>
      <c r="CB114" s="4">
        <f t="shared" si="433"/>
        <v>40.011769651523359</v>
      </c>
      <c r="CC114" s="4">
        <f t="shared" si="433"/>
        <v>46.276675521152228</v>
      </c>
      <c r="CD114" s="4">
        <f t="shared" si="433"/>
        <v>46.219675483757293</v>
      </c>
      <c r="CE114" s="4">
        <f t="shared" si="433"/>
        <v>46.219675483757293</v>
      </c>
      <c r="CF114" s="4">
        <f t="shared" si="433"/>
        <v>43.908691709569439</v>
      </c>
      <c r="CG114" s="4">
        <f t="shared" si="433"/>
        <v>46.219675483757293</v>
      </c>
      <c r="CH114" s="108">
        <f t="shared" si="433"/>
        <v>46.219675483757293</v>
      </c>
      <c r="CI114" s="4">
        <f t="shared" si="433"/>
        <v>41.21472595450706</v>
      </c>
      <c r="CJ114" s="4">
        <f t="shared" si="433"/>
        <v>40.568712002243181</v>
      </c>
      <c r="CK114" s="4">
        <f t="shared" si="433"/>
        <v>57.22323587684825</v>
      </c>
      <c r="CL114" s="4">
        <f t="shared" si="433"/>
        <v>37.279356975034318</v>
      </c>
      <c r="CM114" s="4">
        <f t="shared" si="433"/>
        <v>56.226811371529948</v>
      </c>
      <c r="CN114" s="4">
        <f t="shared" si="433"/>
        <v>45.793470366168485</v>
      </c>
      <c r="CO114" s="4">
        <f t="shared" si="433"/>
        <v>52.96365513395871</v>
      </c>
      <c r="CP114" s="4">
        <f t="shared" si="433"/>
        <v>52.898418591160222</v>
      </c>
      <c r="CQ114" s="4">
        <f t="shared" si="433"/>
        <v>52.898418591160222</v>
      </c>
      <c r="CR114" s="4">
        <f t="shared" si="433"/>
        <v>50.253497661602204</v>
      </c>
      <c r="CS114" s="4">
        <f t="shared" si="433"/>
        <v>52.898418591160208</v>
      </c>
      <c r="CT114" s="108">
        <f t="shared" si="433"/>
        <v>52.898418591160222</v>
      </c>
    </row>
    <row r="115" spans="1:98" s="4" customFormat="1" x14ac:dyDescent="0.25">
      <c r="B115" t="s">
        <v>7</v>
      </c>
      <c r="C115" s="6">
        <f t="shared" ref="C115:AH115" si="434">IFERROR(C25/C55,"")</f>
        <v>16.925566666666665</v>
      </c>
      <c r="D115" s="6">
        <f t="shared" si="434"/>
        <v>18.07425806451613</v>
      </c>
      <c r="E115" s="6">
        <f t="shared" si="434"/>
        <v>25.95154347826087</v>
      </c>
      <c r="F115" s="6">
        <f t="shared" si="434"/>
        <v>24.334230769230771</v>
      </c>
      <c r="G115" s="6">
        <f t="shared" si="434"/>
        <v>21.308958333333333</v>
      </c>
      <c r="H115" s="6">
        <f t="shared" si="434"/>
        <v>25.538536231883988</v>
      </c>
      <c r="I115" s="6">
        <f t="shared" si="434"/>
        <v>20.376869918699189</v>
      </c>
      <c r="J115" s="6">
        <f t="shared" si="434"/>
        <v>18.639094594594592</v>
      </c>
      <c r="K115" s="6">
        <f t="shared" si="434"/>
        <v>20.380563636363636</v>
      </c>
      <c r="L115" s="6">
        <f t="shared" si="434"/>
        <v>28.149526315789473</v>
      </c>
      <c r="M115" s="6">
        <f t="shared" si="434"/>
        <v>29.604532710280374</v>
      </c>
      <c r="N115" s="102">
        <f t="shared" si="434"/>
        <v>29.252541322314048</v>
      </c>
      <c r="O115" s="6">
        <f t="shared" si="434"/>
        <v>21.185940000000002</v>
      </c>
      <c r="P115" s="6">
        <f t="shared" si="434"/>
        <v>27.618232142857146</v>
      </c>
      <c r="Q115" s="6">
        <f t="shared" si="434"/>
        <v>43.367648148148149</v>
      </c>
      <c r="R115" s="6">
        <f t="shared" si="434"/>
        <v>34.737639999999963</v>
      </c>
      <c r="S115" s="6">
        <f t="shared" si="434"/>
        <v>34.202725000000001</v>
      </c>
      <c r="T115" s="6">
        <f t="shared" si="434"/>
        <v>35.099080808080807</v>
      </c>
      <c r="U115" s="6">
        <f t="shared" si="434"/>
        <v>38.022767123287672</v>
      </c>
      <c r="V115" s="6">
        <f t="shared" si="434"/>
        <v>29.855605263157894</v>
      </c>
      <c r="W115" s="174">
        <f t="shared" si="434"/>
        <v>28.128124999999997</v>
      </c>
      <c r="X115" s="174">
        <f t="shared" si="434"/>
        <v>23.546671875000001</v>
      </c>
      <c r="Y115" s="174">
        <f t="shared" si="434"/>
        <v>65.707528037383369</v>
      </c>
      <c r="Z115" s="175">
        <f t="shared" si="434"/>
        <v>91.121740963856027</v>
      </c>
      <c r="AA115" s="4">
        <f t="shared" si="434"/>
        <v>35.860005952380952</v>
      </c>
      <c r="AB115" s="4">
        <f t="shared" si="434"/>
        <v>36.565193548387093</v>
      </c>
      <c r="AC115" s="4">
        <f t="shared" si="434"/>
        <v>26.823218390804595</v>
      </c>
      <c r="AD115" s="4">
        <f t="shared" si="434"/>
        <v>23.334925373134329</v>
      </c>
      <c r="AE115" s="4">
        <f t="shared" si="434"/>
        <v>23.026666666666667</v>
      </c>
      <c r="AF115" s="4">
        <f t="shared" si="434"/>
        <v>39.136627906976742</v>
      </c>
      <c r="AG115" s="4">
        <f t="shared" si="434"/>
        <v>37.353417721518987</v>
      </c>
      <c r="AH115" s="4">
        <f t="shared" si="434"/>
        <v>39.609664429530199</v>
      </c>
      <c r="AI115" s="4">
        <f t="shared" ref="AI115:BN115" si="435">IFERROR(AI25/AI55,"")</f>
        <v>39.609664429530199</v>
      </c>
      <c r="AJ115" s="4">
        <f t="shared" si="435"/>
        <v>37.629181208053687</v>
      </c>
      <c r="AK115" s="4">
        <f t="shared" si="435"/>
        <v>39.609664429530206</v>
      </c>
      <c r="AL115" s="108">
        <f t="shared" si="435"/>
        <v>39.609664429530199</v>
      </c>
      <c r="AM115" s="4">
        <f t="shared" si="435"/>
        <v>41.422060732965768</v>
      </c>
      <c r="AN115" s="4">
        <f t="shared" si="435"/>
        <v>33.409461902251209</v>
      </c>
      <c r="AO115" s="4">
        <f t="shared" si="435"/>
        <v>34.111031062444368</v>
      </c>
      <c r="AP115" s="4">
        <f t="shared" si="435"/>
        <v>30.0244044821895</v>
      </c>
      <c r="AQ115" s="4">
        <f t="shared" si="435"/>
        <v>30.982278772600559</v>
      </c>
      <c r="AR115" s="4">
        <f t="shared" si="435"/>
        <v>40.644941296779351</v>
      </c>
      <c r="AS115" s="4">
        <f t="shared" si="435"/>
        <v>38.301887447629298</v>
      </c>
      <c r="AT115" s="4">
        <f t="shared" si="435"/>
        <v>41.005957199030028</v>
      </c>
      <c r="AU115" s="4">
        <f t="shared" si="435"/>
        <v>41.005957199030043</v>
      </c>
      <c r="AV115" s="4">
        <f t="shared" si="435"/>
        <v>38.95565933907853</v>
      </c>
      <c r="AW115" s="4">
        <f t="shared" si="435"/>
        <v>41.005957199030043</v>
      </c>
      <c r="AX115" s="108">
        <f t="shared" si="435"/>
        <v>41.005957199030036</v>
      </c>
      <c r="AY115" s="4">
        <f t="shared" si="435"/>
        <v>45.667821958094784</v>
      </c>
      <c r="AZ115" s="4">
        <f t="shared" si="435"/>
        <v>36.833931747231965</v>
      </c>
      <c r="BA115" s="4">
        <f t="shared" si="435"/>
        <v>37.607411746344923</v>
      </c>
      <c r="BB115" s="4">
        <f t="shared" si="435"/>
        <v>33.101905941613929</v>
      </c>
      <c r="BC115" s="4">
        <f t="shared" si="435"/>
        <v>34.157962346792125</v>
      </c>
      <c r="BD115" s="4">
        <f t="shared" si="435"/>
        <v>44.811047779699244</v>
      </c>
      <c r="BE115" s="4">
        <f t="shared" si="435"/>
        <v>42.227830911011303</v>
      </c>
      <c r="BF115" s="4">
        <f t="shared" si="435"/>
        <v>45.209067811930623</v>
      </c>
      <c r="BG115" s="4">
        <f t="shared" si="435"/>
        <v>45.209067811930623</v>
      </c>
      <c r="BH115" s="4">
        <f t="shared" si="435"/>
        <v>42.948614421334092</v>
      </c>
      <c r="BI115" s="4">
        <f t="shared" si="435"/>
        <v>45.20906781193063</v>
      </c>
      <c r="BJ115" s="108">
        <f t="shared" si="435"/>
        <v>45.209067811930623</v>
      </c>
      <c r="BK115" s="4">
        <f t="shared" si="435"/>
        <v>49.860128013847877</v>
      </c>
      <c r="BL115" s="4">
        <f t="shared" si="435"/>
        <v>40.215286681627859</v>
      </c>
      <c r="BM115" s="4">
        <f t="shared" si="435"/>
        <v>41.059772144659398</v>
      </c>
      <c r="BN115" s="4">
        <f t="shared" si="435"/>
        <v>36.140660907054098</v>
      </c>
      <c r="BO115" s="4">
        <f t="shared" ref="BO115:CT115" si="436">IFERROR(BO25/BO55,"")</f>
        <v>37.293663290227649</v>
      </c>
      <c r="BP115" s="4">
        <f t="shared" si="436"/>
        <v>48.924701965875634</v>
      </c>
      <c r="BQ115" s="4">
        <f t="shared" si="436"/>
        <v>46.104345788642142</v>
      </c>
      <c r="BR115" s="4">
        <f t="shared" si="436"/>
        <v>49.359260237065854</v>
      </c>
      <c r="BS115" s="4">
        <f t="shared" si="436"/>
        <v>49.359260237065854</v>
      </c>
      <c r="BT115" s="4">
        <f t="shared" si="436"/>
        <v>46.891297225212554</v>
      </c>
      <c r="BU115" s="4">
        <f t="shared" si="436"/>
        <v>49.359260237065854</v>
      </c>
      <c r="BV115" s="108">
        <f t="shared" si="436"/>
        <v>49.359260237065854</v>
      </c>
      <c r="BW115" s="4">
        <f t="shared" si="436"/>
        <v>56.002895785153946</v>
      </c>
      <c r="BX115" s="4">
        <f t="shared" si="436"/>
        <v>45.169810000804418</v>
      </c>
      <c r="BY115" s="4">
        <f t="shared" si="436"/>
        <v>46.118336072881441</v>
      </c>
      <c r="BZ115" s="4">
        <f t="shared" si="436"/>
        <v>40.593190330803161</v>
      </c>
      <c r="CA115" s="4">
        <f t="shared" si="436"/>
        <v>41.888242607583692</v>
      </c>
      <c r="CB115" s="4">
        <f t="shared" si="436"/>
        <v>54.952225248071507</v>
      </c>
      <c r="CC115" s="4">
        <f t="shared" si="436"/>
        <v>51.784401189802857</v>
      </c>
      <c r="CD115" s="4">
        <f t="shared" si="436"/>
        <v>55.440321098272356</v>
      </c>
      <c r="CE115" s="4">
        <f t="shared" si="436"/>
        <v>55.440321098272364</v>
      </c>
      <c r="CF115" s="4">
        <f t="shared" si="436"/>
        <v>52.66830504335875</v>
      </c>
      <c r="CG115" s="4">
        <f t="shared" si="436"/>
        <v>55.440321098272364</v>
      </c>
      <c r="CH115" s="108">
        <f t="shared" si="436"/>
        <v>55.440321098272364</v>
      </c>
      <c r="CI115" s="4">
        <f t="shared" si="436"/>
        <v>64.095314226108712</v>
      </c>
      <c r="CJ115" s="4">
        <f t="shared" si="436"/>
        <v>51.696847545920662</v>
      </c>
      <c r="CK115" s="4">
        <f t="shared" si="436"/>
        <v>52.782435635412817</v>
      </c>
      <c r="CL115" s="4">
        <f t="shared" si="436"/>
        <v>46.458906333604219</v>
      </c>
      <c r="CM115" s="4">
        <f t="shared" si="436"/>
        <v>47.941093664379544</v>
      </c>
      <c r="CN115" s="4">
        <f t="shared" si="436"/>
        <v>62.892821796417863</v>
      </c>
      <c r="CO115" s="4">
        <f t="shared" si="436"/>
        <v>59.267247161729379</v>
      </c>
      <c r="CP115" s="4">
        <f t="shared" si="436"/>
        <v>63.451447496972726</v>
      </c>
      <c r="CQ115" s="4">
        <f t="shared" si="436"/>
        <v>63.451447496972733</v>
      </c>
      <c r="CR115" s="4">
        <f t="shared" si="436"/>
        <v>60.278875122124091</v>
      </c>
      <c r="CS115" s="4">
        <f t="shared" si="436"/>
        <v>63.451447496972733</v>
      </c>
      <c r="CT115" s="108">
        <f t="shared" si="436"/>
        <v>63.451447496972726</v>
      </c>
    </row>
    <row r="116" spans="1:98" s="4" customFormat="1" x14ac:dyDescent="0.25">
      <c r="B116" t="s">
        <v>8</v>
      </c>
      <c r="C116" s="6">
        <f t="shared" ref="C116:AH116" si="437">IFERROR(C26/C56,"")</f>
        <v>7.1129607843137261</v>
      </c>
      <c r="D116" s="6">
        <f t="shared" si="437"/>
        <v>19.708257142857143</v>
      </c>
      <c r="E116" s="6">
        <f t="shared" si="437"/>
        <v>28.961275862068963</v>
      </c>
      <c r="F116" s="6">
        <f t="shared" si="437"/>
        <v>19.826956250000002</v>
      </c>
      <c r="G116" s="6">
        <f t="shared" si="437"/>
        <v>17.880907216494847</v>
      </c>
      <c r="H116" s="6">
        <f t="shared" si="437"/>
        <v>24.547142857142855</v>
      </c>
      <c r="I116" s="6">
        <f t="shared" si="437"/>
        <v>30.742528169014086</v>
      </c>
      <c r="J116" s="6">
        <f t="shared" si="437"/>
        <v>24.918710843373496</v>
      </c>
      <c r="K116" s="6">
        <f t="shared" si="437"/>
        <v>19.404507299270001</v>
      </c>
      <c r="L116" s="6">
        <f t="shared" si="437"/>
        <v>24.165050505050505</v>
      </c>
      <c r="M116" s="6">
        <f t="shared" si="437"/>
        <v>31.269186813186813</v>
      </c>
      <c r="N116" s="102">
        <f t="shared" si="437"/>
        <v>40.104064000000001</v>
      </c>
      <c r="O116" s="6">
        <f t="shared" si="437"/>
        <v>18.169944444444447</v>
      </c>
      <c r="P116" s="6">
        <f t="shared" si="437"/>
        <v>15.646171428571428</v>
      </c>
      <c r="Q116" s="6">
        <f t="shared" si="437"/>
        <v>28.205464285714285</v>
      </c>
      <c r="R116" s="6">
        <f t="shared" si="437"/>
        <v>57.34203947368421</v>
      </c>
      <c r="S116" s="6">
        <f t="shared" si="437"/>
        <v>32.086265306122449</v>
      </c>
      <c r="T116" s="6">
        <f t="shared" si="437"/>
        <v>29.874960000000002</v>
      </c>
      <c r="U116" s="6">
        <f t="shared" si="437"/>
        <v>25.169032786885246</v>
      </c>
      <c r="V116" s="6">
        <f t="shared" si="437"/>
        <v>31.743637499999998</v>
      </c>
      <c r="W116" s="174">
        <f t="shared" si="437"/>
        <v>43.826681818181818</v>
      </c>
      <c r="X116" s="174">
        <f t="shared" si="437"/>
        <v>59.961653846153851</v>
      </c>
      <c r="Y116" s="174">
        <f t="shared" si="437"/>
        <v>41.509989583333329</v>
      </c>
      <c r="Z116" s="175">
        <f t="shared" si="437"/>
        <v>29.084005494505494</v>
      </c>
      <c r="AA116" s="4">
        <f t="shared" si="437"/>
        <v>30.266731707317071</v>
      </c>
      <c r="AB116" s="4">
        <f t="shared" si="437"/>
        <v>43.639229885057468</v>
      </c>
      <c r="AC116" s="4">
        <f t="shared" si="437"/>
        <v>36.982770270270272</v>
      </c>
      <c r="AD116" s="4">
        <f t="shared" si="437"/>
        <v>24.0124</v>
      </c>
      <c r="AE116" s="4">
        <f t="shared" si="437"/>
        <v>26.157179487179487</v>
      </c>
      <c r="AF116" s="4">
        <f t="shared" si="437"/>
        <v>27.154054054054054</v>
      </c>
      <c r="AG116" s="4">
        <f t="shared" si="437"/>
        <v>22.742444444444445</v>
      </c>
      <c r="AH116" s="4">
        <f t="shared" si="437"/>
        <v>33.013225806451601</v>
      </c>
      <c r="AI116" s="4">
        <f t="shared" ref="AI116:BN116" si="438">IFERROR(AI26/AI56,"")</f>
        <v>33.013225806451601</v>
      </c>
      <c r="AJ116" s="4">
        <f t="shared" si="438"/>
        <v>31.362564516129019</v>
      </c>
      <c r="AK116" s="4">
        <f t="shared" si="438"/>
        <v>33.013225806451601</v>
      </c>
      <c r="AL116" s="108">
        <f t="shared" si="438"/>
        <v>33.013225806451601</v>
      </c>
      <c r="AM116" s="4">
        <f t="shared" si="438"/>
        <v>29.345620020572948</v>
      </c>
      <c r="AN116" s="4">
        <f t="shared" si="438"/>
        <v>33.575519373841288</v>
      </c>
      <c r="AO116" s="4">
        <f t="shared" si="438"/>
        <v>36.227710782416935</v>
      </c>
      <c r="AP116" s="4">
        <f t="shared" si="438"/>
        <v>30.555931545943839</v>
      </c>
      <c r="AQ116" s="4">
        <f t="shared" si="438"/>
        <v>26.116180808499024</v>
      </c>
      <c r="AR116" s="4">
        <f t="shared" si="438"/>
        <v>30.124834772475698</v>
      </c>
      <c r="AS116" s="4">
        <f t="shared" si="438"/>
        <v>26.996704157006096</v>
      </c>
      <c r="AT116" s="4">
        <f t="shared" si="438"/>
        <v>39.565579138292058</v>
      </c>
      <c r="AU116" s="4">
        <f t="shared" si="438"/>
        <v>39.565579138292051</v>
      </c>
      <c r="AV116" s="4">
        <f t="shared" si="438"/>
        <v>37.587300181377451</v>
      </c>
      <c r="AW116" s="4">
        <f t="shared" si="438"/>
        <v>39.565579138292058</v>
      </c>
      <c r="AX116" s="108">
        <f t="shared" si="438"/>
        <v>39.565579138292058</v>
      </c>
      <c r="AY116" s="4">
        <f t="shared" si="438"/>
        <v>32.353546072681674</v>
      </c>
      <c r="AZ116" s="4">
        <f t="shared" si="438"/>
        <v>37.017010109660013</v>
      </c>
      <c r="BA116" s="4">
        <f t="shared" si="438"/>
        <v>39.941051137614664</v>
      </c>
      <c r="BB116" s="4">
        <f t="shared" si="438"/>
        <v>33.687914529403081</v>
      </c>
      <c r="BC116" s="4">
        <f t="shared" si="438"/>
        <v>28.793089341370177</v>
      </c>
      <c r="BD116" s="4">
        <f t="shared" si="438"/>
        <v>33.212630336654456</v>
      </c>
      <c r="BE116" s="4">
        <f t="shared" si="438"/>
        <v>29.763866333099219</v>
      </c>
      <c r="BF116" s="4">
        <f t="shared" si="438"/>
        <v>43.62105099996699</v>
      </c>
      <c r="BG116" s="4">
        <f t="shared" si="438"/>
        <v>43.62105099996699</v>
      </c>
      <c r="BH116" s="4">
        <f t="shared" si="438"/>
        <v>41.439998449968634</v>
      </c>
      <c r="BI116" s="4">
        <f t="shared" si="438"/>
        <v>43.62105099996699</v>
      </c>
      <c r="BJ116" s="108">
        <f t="shared" si="438"/>
        <v>43.62105099996699</v>
      </c>
      <c r="BK116" s="4">
        <f t="shared" si="438"/>
        <v>35.323601602153843</v>
      </c>
      <c r="BL116" s="4">
        <f t="shared" si="438"/>
        <v>40.4151716377268</v>
      </c>
      <c r="BM116" s="4">
        <f t="shared" si="438"/>
        <v>43.607639632047679</v>
      </c>
      <c r="BN116" s="4">
        <f t="shared" si="438"/>
        <v>36.78046508320228</v>
      </c>
      <c r="BO116" s="4">
        <f t="shared" ref="BO116:CT116" si="439">IFERROR(BO26/BO56,"")</f>
        <v>31.436294942907953</v>
      </c>
      <c r="BP116" s="4">
        <f t="shared" si="439"/>
        <v>36.261549801559326</v>
      </c>
      <c r="BQ116" s="4">
        <f t="shared" si="439"/>
        <v>32.496189262477721</v>
      </c>
      <c r="BR116" s="4">
        <f t="shared" si="439"/>
        <v>47.625463481763944</v>
      </c>
      <c r="BS116" s="4">
        <f t="shared" si="439"/>
        <v>47.625463481763944</v>
      </c>
      <c r="BT116" s="4">
        <f t="shared" si="439"/>
        <v>45.244190307675744</v>
      </c>
      <c r="BU116" s="4">
        <f t="shared" si="439"/>
        <v>47.625463481763944</v>
      </c>
      <c r="BV116" s="108">
        <f t="shared" si="439"/>
        <v>47.625463481763944</v>
      </c>
      <c r="BW116" s="4">
        <f t="shared" si="439"/>
        <v>39.675469319539204</v>
      </c>
      <c r="BX116" s="4">
        <f t="shared" si="439"/>
        <v>45.394320783494742</v>
      </c>
      <c r="BY116" s="4">
        <f t="shared" si="439"/>
        <v>48.980100834715962</v>
      </c>
      <c r="BZ116" s="4">
        <f t="shared" si="439"/>
        <v>41.311818381452809</v>
      </c>
      <c r="CA116" s="4">
        <f t="shared" si="439"/>
        <v>35.309246479874211</v>
      </c>
      <c r="CB116" s="4">
        <f t="shared" si="439"/>
        <v>40.728972737111448</v>
      </c>
      <c r="CC116" s="4">
        <f t="shared" si="439"/>
        <v>36.499719779614985</v>
      </c>
      <c r="CD116" s="4">
        <f t="shared" si="439"/>
        <v>53.492920582717268</v>
      </c>
      <c r="CE116" s="4">
        <f t="shared" si="439"/>
        <v>53.492920582717268</v>
      </c>
      <c r="CF116" s="4">
        <f t="shared" si="439"/>
        <v>50.818274553581404</v>
      </c>
      <c r="CG116" s="4">
        <f t="shared" si="439"/>
        <v>53.492920582717268</v>
      </c>
      <c r="CH116" s="108">
        <f t="shared" si="439"/>
        <v>53.492920582717268</v>
      </c>
      <c r="CI116" s="4">
        <f t="shared" si="439"/>
        <v>45.408574636212606</v>
      </c>
      <c r="CJ116" s="4">
        <f t="shared" si="439"/>
        <v>51.953800136709738</v>
      </c>
      <c r="CK116" s="4">
        <f t="shared" si="439"/>
        <v>56.057725405332413</v>
      </c>
      <c r="CL116" s="4">
        <f t="shared" si="439"/>
        <v>47.281376137572728</v>
      </c>
      <c r="CM116" s="4">
        <f t="shared" si="439"/>
        <v>40.411432596216038</v>
      </c>
      <c r="CN116" s="4">
        <f t="shared" si="439"/>
        <v>46.61430929762404</v>
      </c>
      <c r="CO116" s="4">
        <f t="shared" si="439"/>
        <v>41.773929287769334</v>
      </c>
      <c r="CP116" s="4">
        <f t="shared" si="439"/>
        <v>61.222647606919907</v>
      </c>
      <c r="CQ116" s="4">
        <f t="shared" si="439"/>
        <v>61.222647606919907</v>
      </c>
      <c r="CR116" s="4">
        <f t="shared" si="439"/>
        <v>58.161515226573911</v>
      </c>
      <c r="CS116" s="4">
        <f t="shared" si="439"/>
        <v>61.222647606919899</v>
      </c>
      <c r="CT116" s="108">
        <f t="shared" si="439"/>
        <v>61.222647606919914</v>
      </c>
    </row>
    <row r="117" spans="1:98" s="4" customFormat="1" x14ac:dyDescent="0.25">
      <c r="B117" t="s">
        <v>1</v>
      </c>
      <c r="C117" s="6">
        <f t="shared" ref="C117:AH117" si="440">IFERROR(C27/C57,"")</f>
        <v>10.923290322580646</v>
      </c>
      <c r="D117" s="6">
        <f t="shared" si="440"/>
        <v>17.087875</v>
      </c>
      <c r="E117" s="6">
        <f t="shared" si="440"/>
        <v>15.972089285714286</v>
      </c>
      <c r="F117" s="6">
        <f t="shared" si="440"/>
        <v>23.500549999999997</v>
      </c>
      <c r="G117" s="6">
        <f t="shared" si="440"/>
        <v>21.025986666666668</v>
      </c>
      <c r="H117" s="6">
        <f t="shared" si="440"/>
        <v>48.468060439560439</v>
      </c>
      <c r="I117" s="6">
        <f t="shared" si="440"/>
        <v>32.423174418604653</v>
      </c>
      <c r="J117" s="6">
        <f t="shared" si="440"/>
        <v>18.997293333333335</v>
      </c>
      <c r="K117" s="6">
        <f t="shared" si="440"/>
        <v>37.04485148514852</v>
      </c>
      <c r="L117" s="6">
        <f t="shared" si="440"/>
        <v>32.778739130434779</v>
      </c>
      <c r="M117" s="6">
        <f t="shared" si="440"/>
        <v>40.444022900763436</v>
      </c>
      <c r="N117" s="102">
        <f t="shared" si="440"/>
        <v>40.67950704225359</v>
      </c>
      <c r="O117" s="6">
        <f t="shared" si="440"/>
        <v>19.935333333333332</v>
      </c>
      <c r="P117" s="6">
        <f t="shared" si="440"/>
        <v>18.618590909090909</v>
      </c>
      <c r="Q117" s="6">
        <f t="shared" si="440"/>
        <v>26.759024691358029</v>
      </c>
      <c r="R117" s="6">
        <f t="shared" si="440"/>
        <v>21.320961038961038</v>
      </c>
      <c r="S117" s="6">
        <f t="shared" si="440"/>
        <v>26.222753623188403</v>
      </c>
      <c r="T117" s="6">
        <f t="shared" si="440"/>
        <v>27.462319148936171</v>
      </c>
      <c r="U117" s="6">
        <f t="shared" si="440"/>
        <v>26.557049382716052</v>
      </c>
      <c r="V117" s="6">
        <f t="shared" si="440"/>
        <v>32.687709459459462</v>
      </c>
      <c r="W117" s="174">
        <f t="shared" si="440"/>
        <v>46.950852459016396</v>
      </c>
      <c r="X117" s="174">
        <f t="shared" si="440"/>
        <v>39.565553846153847</v>
      </c>
      <c r="Y117" s="174">
        <f t="shared" si="440"/>
        <v>58.875312499999993</v>
      </c>
      <c r="Z117" s="175">
        <f t="shared" si="440"/>
        <v>63.684964285714379</v>
      </c>
      <c r="AA117" s="4">
        <f t="shared" si="440"/>
        <v>17.353749999999998</v>
      </c>
      <c r="AB117" s="4">
        <f t="shared" si="440"/>
        <v>15.768529411764705</v>
      </c>
      <c r="AC117" s="4">
        <f t="shared" si="440"/>
        <v>23.828181818181818</v>
      </c>
      <c r="AD117" s="4">
        <f t="shared" si="440"/>
        <v>54.811555555555557</v>
      </c>
      <c r="AE117" s="4">
        <f t="shared" si="440"/>
        <v>148.41433962264151</v>
      </c>
      <c r="AF117" s="4">
        <f t="shared" si="440"/>
        <v>47.166000000000004</v>
      </c>
      <c r="AG117" s="4">
        <f t="shared" si="440"/>
        <v>60.585641025641031</v>
      </c>
      <c r="AH117" s="4">
        <f t="shared" si="440"/>
        <v>30.819652173913049</v>
      </c>
      <c r="AI117" s="4">
        <f t="shared" ref="AI117:BN117" si="441">IFERROR(AI27/AI57,"")</f>
        <v>30.819652173913045</v>
      </c>
      <c r="AJ117" s="4">
        <f t="shared" si="441"/>
        <v>29.278669565217392</v>
      </c>
      <c r="AK117" s="4">
        <f t="shared" si="441"/>
        <v>30.819652173913049</v>
      </c>
      <c r="AL117" s="108">
        <f t="shared" si="441"/>
        <v>30.819652173913052</v>
      </c>
      <c r="AM117" s="4">
        <f t="shared" si="441"/>
        <v>24.063669798250917</v>
      </c>
      <c r="AN117" s="4">
        <f t="shared" si="441"/>
        <v>21.356335160755016</v>
      </c>
      <c r="AO117" s="4">
        <f t="shared" si="441"/>
        <v>28.545076971623242</v>
      </c>
      <c r="AP117" s="4">
        <f t="shared" si="441"/>
        <v>45.791060975312369</v>
      </c>
      <c r="AQ117" s="4">
        <f t="shared" si="441"/>
        <v>287.70610009017116</v>
      </c>
      <c r="AR117" s="4">
        <f t="shared" si="441"/>
        <v>51.916358742140027</v>
      </c>
      <c r="AS117" s="4">
        <f t="shared" si="441"/>
        <v>59.002487531214911</v>
      </c>
      <c r="AT117" s="4">
        <f t="shared" si="441"/>
        <v>30.302907998368521</v>
      </c>
      <c r="AU117" s="4">
        <f t="shared" si="441"/>
        <v>30.302907998368518</v>
      </c>
      <c r="AV117" s="4">
        <f t="shared" si="441"/>
        <v>28.78776259845009</v>
      </c>
      <c r="AW117" s="4">
        <f t="shared" si="441"/>
        <v>30.302907998368518</v>
      </c>
      <c r="AX117" s="108">
        <f t="shared" si="441"/>
        <v>30.302907998368521</v>
      </c>
      <c r="AY117" s="4">
        <f t="shared" si="441"/>
        <v>26.530195952571638</v>
      </c>
      <c r="AZ117" s="4">
        <f t="shared" si="441"/>
        <v>23.545359514732407</v>
      </c>
      <c r="BA117" s="4">
        <f t="shared" si="441"/>
        <v>31.47094736121463</v>
      </c>
      <c r="BB117" s="4">
        <f t="shared" si="441"/>
        <v>50.484644725281882</v>
      </c>
      <c r="BC117" s="4">
        <f t="shared" si="441"/>
        <v>317.1959753494138</v>
      </c>
      <c r="BD117" s="4">
        <f t="shared" si="441"/>
        <v>57.237785513209381</v>
      </c>
      <c r="BE117" s="4">
        <f t="shared" si="441"/>
        <v>65.050242503164455</v>
      </c>
      <c r="BF117" s="4">
        <f t="shared" si="441"/>
        <v>33.408956068201306</v>
      </c>
      <c r="BG117" s="4">
        <f t="shared" si="441"/>
        <v>33.408956068201299</v>
      </c>
      <c r="BH117" s="4">
        <f t="shared" si="441"/>
        <v>31.738508264791221</v>
      </c>
      <c r="BI117" s="4">
        <f t="shared" si="441"/>
        <v>33.408956068201299</v>
      </c>
      <c r="BJ117" s="108">
        <f t="shared" si="441"/>
        <v>33.408956068201299</v>
      </c>
      <c r="BK117" s="4">
        <f t="shared" si="441"/>
        <v>28.96566794101771</v>
      </c>
      <c r="BL117" s="4">
        <f t="shared" si="441"/>
        <v>25.706823518184837</v>
      </c>
      <c r="BM117" s="4">
        <f t="shared" si="441"/>
        <v>34.359980328974125</v>
      </c>
      <c r="BN117" s="4">
        <f t="shared" si="441"/>
        <v>55.119135111062761</v>
      </c>
      <c r="BO117" s="4">
        <f t="shared" ref="BO117:CT117" si="442">IFERROR(BO27/BO57,"")</f>
        <v>346.31456588648996</v>
      </c>
      <c r="BP117" s="4">
        <f t="shared" si="442"/>
        <v>62.492214223322001</v>
      </c>
      <c r="BQ117" s="4">
        <f t="shared" si="442"/>
        <v>71.021854764954938</v>
      </c>
      <c r="BR117" s="4">
        <f t="shared" si="442"/>
        <v>36.475898235262179</v>
      </c>
      <c r="BS117" s="4">
        <f t="shared" si="442"/>
        <v>36.475898235262179</v>
      </c>
      <c r="BT117" s="4">
        <f t="shared" si="442"/>
        <v>34.652103323499055</v>
      </c>
      <c r="BU117" s="4">
        <f t="shared" si="442"/>
        <v>36.475898235262171</v>
      </c>
      <c r="BV117" s="108">
        <f t="shared" si="442"/>
        <v>36.475898235262179</v>
      </c>
      <c r="BW117" s="4">
        <f t="shared" si="442"/>
        <v>32.534238231351104</v>
      </c>
      <c r="BX117" s="4">
        <f t="shared" si="442"/>
        <v>28.873904175625217</v>
      </c>
      <c r="BY117" s="4">
        <f t="shared" si="442"/>
        <v>38.593129905503744</v>
      </c>
      <c r="BZ117" s="4">
        <f t="shared" si="442"/>
        <v>61.909812556745706</v>
      </c>
      <c r="CA117" s="4">
        <f t="shared" si="442"/>
        <v>388.98052040370555</v>
      </c>
      <c r="CB117" s="4">
        <f t="shared" si="442"/>
        <v>70.191255015635292</v>
      </c>
      <c r="CC117" s="4">
        <f t="shared" si="442"/>
        <v>79.771747271997398</v>
      </c>
      <c r="CD117" s="4">
        <f t="shared" si="442"/>
        <v>40.969728897846487</v>
      </c>
      <c r="CE117" s="4">
        <f t="shared" si="442"/>
        <v>40.96972889784648</v>
      </c>
      <c r="CF117" s="4">
        <f t="shared" si="442"/>
        <v>38.921242452954154</v>
      </c>
      <c r="CG117" s="4">
        <f t="shared" si="442"/>
        <v>40.96972889784648</v>
      </c>
      <c r="CH117" s="108">
        <f t="shared" si="442"/>
        <v>40.96972889784648</v>
      </c>
      <c r="CI117" s="4">
        <f t="shared" si="442"/>
        <v>37.235435655781345</v>
      </c>
      <c r="CJ117" s="4">
        <f t="shared" si="442"/>
        <v>33.046183329003071</v>
      </c>
      <c r="CK117" s="4">
        <f t="shared" si="442"/>
        <v>44.169837176849043</v>
      </c>
      <c r="CL117" s="4">
        <f t="shared" si="442"/>
        <v>70.855780471195473</v>
      </c>
      <c r="CM117" s="4">
        <f t="shared" si="442"/>
        <v>445.18820560204108</v>
      </c>
      <c r="CN117" s="4">
        <f t="shared" si="442"/>
        <v>80.333891365394607</v>
      </c>
      <c r="CO117" s="4">
        <f t="shared" si="442"/>
        <v>91.298764752801034</v>
      </c>
      <c r="CP117" s="4">
        <f t="shared" si="442"/>
        <v>46.889854723585309</v>
      </c>
      <c r="CQ117" s="4">
        <f t="shared" si="442"/>
        <v>46.889854723585309</v>
      </c>
      <c r="CR117" s="4">
        <f t="shared" si="442"/>
        <v>44.545361987406032</v>
      </c>
      <c r="CS117" s="4">
        <f t="shared" si="442"/>
        <v>46.889854723585309</v>
      </c>
      <c r="CT117" s="108">
        <f t="shared" si="442"/>
        <v>46.889854723585309</v>
      </c>
    </row>
    <row r="118" spans="1:98" s="4" customFormat="1" x14ac:dyDescent="0.25">
      <c r="B118" t="s">
        <v>2</v>
      </c>
      <c r="C118" s="6">
        <f t="shared" ref="C118:AH118" si="443">IFERROR(C28/C58,"")</f>
        <v>15.918952380952382</v>
      </c>
      <c r="D118" s="6">
        <f t="shared" si="443"/>
        <v>24.62290909090909</v>
      </c>
      <c r="E118" s="6">
        <f t="shared" si="443"/>
        <v>34.503062499999999</v>
      </c>
      <c r="F118" s="6">
        <f t="shared" si="443"/>
        <v>21.55777777777778</v>
      </c>
      <c r="G118" s="6">
        <f t="shared" si="443"/>
        <v>20.145057692307692</v>
      </c>
      <c r="H118" s="6">
        <f t="shared" si="443"/>
        <v>28.693166666666666</v>
      </c>
      <c r="I118" s="6">
        <f t="shared" si="443"/>
        <v>26.356875000000002</v>
      </c>
      <c r="J118" s="6">
        <f t="shared" si="443"/>
        <v>23.520133333333334</v>
      </c>
      <c r="K118" s="6">
        <f t="shared" si="443"/>
        <v>59.904573770491808</v>
      </c>
      <c r="L118" s="6">
        <f t="shared" si="443"/>
        <v>-23.358000000000001</v>
      </c>
      <c r="M118" s="6">
        <f t="shared" si="443"/>
        <v>33.29506338028169</v>
      </c>
      <c r="N118" s="102">
        <f t="shared" si="443"/>
        <v>49.529266666666558</v>
      </c>
      <c r="O118" s="6">
        <f t="shared" si="443"/>
        <v>22.110629629629628</v>
      </c>
      <c r="P118" s="6">
        <f t="shared" si="443"/>
        <v>49.588928571428575</v>
      </c>
      <c r="Q118" s="6">
        <f t="shared" si="443"/>
        <v>26.924105263157895</v>
      </c>
      <c r="R118" s="6">
        <f t="shared" si="443"/>
        <v>22.351518518518517</v>
      </c>
      <c r="S118" s="6">
        <f t="shared" si="443"/>
        <v>25.571736842105263</v>
      </c>
      <c r="T118" s="6">
        <f t="shared" si="443"/>
        <v>22.912306603773583</v>
      </c>
      <c r="U118" s="6">
        <f t="shared" si="443"/>
        <v>22.986405797101447</v>
      </c>
      <c r="V118" s="6">
        <f t="shared" si="443"/>
        <v>24.260074074074076</v>
      </c>
      <c r="W118" s="174">
        <f t="shared" si="443"/>
        <v>32.158743243243244</v>
      </c>
      <c r="X118" s="174">
        <f t="shared" si="443"/>
        <v>27.92288095238095</v>
      </c>
      <c r="Y118" s="174">
        <f t="shared" si="443"/>
        <v>33.403473333333331</v>
      </c>
      <c r="Z118" s="175">
        <f t="shared" si="443"/>
        <v>47.364844444444444</v>
      </c>
      <c r="AA118" s="4">
        <f t="shared" si="443"/>
        <v>31.328589999999998</v>
      </c>
      <c r="AB118" s="4">
        <f t="shared" si="443"/>
        <v>24.884681818181818</v>
      </c>
      <c r="AC118" s="4">
        <f t="shared" si="443"/>
        <v>32.801911764705885</v>
      </c>
      <c r="AD118" s="4">
        <f t="shared" si="443"/>
        <v>37.892931034482757</v>
      </c>
      <c r="AE118" s="4">
        <f t="shared" si="443"/>
        <v>48.356862745098034</v>
      </c>
      <c r="AF118" s="4">
        <f t="shared" si="443"/>
        <v>46.718085106382979</v>
      </c>
      <c r="AG118" s="4">
        <f t="shared" si="443"/>
        <v>60.448444444444441</v>
      </c>
      <c r="AH118" s="4">
        <f t="shared" si="443"/>
        <v>38.312394366197253</v>
      </c>
      <c r="AI118" s="4">
        <f t="shared" ref="AI118:BN118" si="444">IFERROR(AI28/AI58,"")</f>
        <v>38.312394366197253</v>
      </c>
      <c r="AJ118" s="4">
        <f t="shared" si="444"/>
        <v>36.396774647887383</v>
      </c>
      <c r="AK118" s="4">
        <f t="shared" si="444"/>
        <v>38.312394366197246</v>
      </c>
      <c r="AL118" s="108">
        <f t="shared" si="444"/>
        <v>38.312394366197253</v>
      </c>
      <c r="AM118" s="4">
        <f t="shared" si="444"/>
        <v>36.853713041149881</v>
      </c>
      <c r="AN118" s="4">
        <f t="shared" si="444"/>
        <v>34.606296359432093</v>
      </c>
      <c r="AO118" s="4">
        <f t="shared" si="444"/>
        <v>47.983520162237866</v>
      </c>
      <c r="AP118" s="4">
        <f t="shared" si="444"/>
        <v>47.088808292035303</v>
      </c>
      <c r="AQ118" s="4">
        <f t="shared" si="444"/>
        <v>53.551978057608558</v>
      </c>
      <c r="AR118" s="4">
        <f t="shared" si="444"/>
        <v>52.195785052760606</v>
      </c>
      <c r="AS118" s="4">
        <f t="shared" si="444"/>
        <v>58.322685247401601</v>
      </c>
      <c r="AT118" s="4">
        <f t="shared" si="444"/>
        <v>37.320515681740545</v>
      </c>
      <c r="AU118" s="4">
        <f t="shared" si="444"/>
        <v>37.320515681740545</v>
      </c>
      <c r="AV118" s="4">
        <f t="shared" si="444"/>
        <v>35.454489897653509</v>
      </c>
      <c r="AW118" s="4">
        <f t="shared" si="444"/>
        <v>37.320515681740552</v>
      </c>
      <c r="AX118" s="108">
        <f t="shared" si="444"/>
        <v>37.320515681740545</v>
      </c>
      <c r="AY118" s="4">
        <f t="shared" si="444"/>
        <v>40.631218627867739</v>
      </c>
      <c r="AZ118" s="4">
        <f t="shared" si="444"/>
        <v>38.153441736273876</v>
      </c>
      <c r="BA118" s="4">
        <f t="shared" si="444"/>
        <v>52.901830978867231</v>
      </c>
      <c r="BB118" s="4">
        <f t="shared" si="444"/>
        <v>51.915411141968896</v>
      </c>
      <c r="BC118" s="4">
        <f t="shared" si="444"/>
        <v>59.041055808513427</v>
      </c>
      <c r="BD118" s="4">
        <f t="shared" si="444"/>
        <v>57.545853020668559</v>
      </c>
      <c r="BE118" s="4">
        <f t="shared" si="444"/>
        <v>64.300760485260241</v>
      </c>
      <c r="BF118" s="4">
        <f t="shared" si="444"/>
        <v>41.145868539118943</v>
      </c>
      <c r="BG118" s="4">
        <f t="shared" si="444"/>
        <v>41.145868539118936</v>
      </c>
      <c r="BH118" s="4">
        <f t="shared" si="444"/>
        <v>39.088575112162985</v>
      </c>
      <c r="BI118" s="4">
        <f t="shared" si="444"/>
        <v>41.145868539118943</v>
      </c>
      <c r="BJ118" s="108">
        <f t="shared" si="444"/>
        <v>41.145868539118943</v>
      </c>
      <c r="BK118" s="4">
        <f t="shared" si="444"/>
        <v>44.36116449790601</v>
      </c>
      <c r="BL118" s="4">
        <f t="shared" si="444"/>
        <v>41.655927687663841</v>
      </c>
      <c r="BM118" s="4">
        <f t="shared" si="444"/>
        <v>57.758219062727278</v>
      </c>
      <c r="BN118" s="4">
        <f t="shared" si="444"/>
        <v>56.681245884801676</v>
      </c>
      <c r="BO118" s="4">
        <f t="shared" ref="BO118:CT118" si="445">IFERROR(BO28/BO58,"")</f>
        <v>64.46102473173498</v>
      </c>
      <c r="BP118" s="4">
        <f t="shared" si="445"/>
        <v>62.828562327965948</v>
      </c>
      <c r="BQ118" s="4">
        <f t="shared" si="445"/>
        <v>70.203570297807161</v>
      </c>
      <c r="BR118" s="4">
        <f t="shared" si="445"/>
        <v>44.923059271010075</v>
      </c>
      <c r="BS118" s="4">
        <f t="shared" si="445"/>
        <v>44.923059271010075</v>
      </c>
      <c r="BT118" s="4">
        <f t="shared" si="445"/>
        <v>42.676906307459554</v>
      </c>
      <c r="BU118" s="4">
        <f t="shared" si="445"/>
        <v>44.923059271010082</v>
      </c>
      <c r="BV118" s="108">
        <f t="shared" si="445"/>
        <v>44.923059271010075</v>
      </c>
      <c r="BW118" s="4">
        <f t="shared" si="445"/>
        <v>49.826459964048034</v>
      </c>
      <c r="BX118" s="4">
        <f t="shared" si="445"/>
        <v>46.787937978784029</v>
      </c>
      <c r="BY118" s="4">
        <f t="shared" si="445"/>
        <v>64.874031651255294</v>
      </c>
      <c r="BZ118" s="4">
        <f t="shared" si="445"/>
        <v>63.664375377809243</v>
      </c>
      <c r="CA118" s="4">
        <f t="shared" si="445"/>
        <v>72.402622978684732</v>
      </c>
      <c r="CB118" s="4">
        <f t="shared" si="445"/>
        <v>70.569041206771374</v>
      </c>
      <c r="CC118" s="4">
        <f t="shared" si="445"/>
        <v>78.852650158497013</v>
      </c>
      <c r="CD118" s="4">
        <f t="shared" si="445"/>
        <v>50.457580173198515</v>
      </c>
      <c r="CE118" s="4">
        <f t="shared" si="445"/>
        <v>50.457580173198515</v>
      </c>
      <c r="CF118" s="4">
        <f t="shared" si="445"/>
        <v>47.934701164538588</v>
      </c>
      <c r="CG118" s="4">
        <f t="shared" si="445"/>
        <v>50.457580173198522</v>
      </c>
      <c r="CH118" s="108">
        <f t="shared" si="445"/>
        <v>50.457580173198522</v>
      </c>
      <c r="CI118" s="4">
        <f t="shared" si="445"/>
        <v>57.026383428852981</v>
      </c>
      <c r="CJ118" s="4">
        <f t="shared" si="445"/>
        <v>53.548795016718316</v>
      </c>
      <c r="CK118" s="4">
        <f t="shared" si="445"/>
        <v>74.248329224861678</v>
      </c>
      <c r="CL118" s="4">
        <f t="shared" si="445"/>
        <v>72.863877619902681</v>
      </c>
      <c r="CM118" s="4">
        <f t="shared" si="445"/>
        <v>82.864801999104699</v>
      </c>
      <c r="CN118" s="4">
        <f t="shared" si="445"/>
        <v>80.76626766114984</v>
      </c>
      <c r="CO118" s="4">
        <f t="shared" si="445"/>
        <v>90.246858106399827</v>
      </c>
      <c r="CP118" s="4">
        <f t="shared" si="445"/>
        <v>57.748700508225703</v>
      </c>
      <c r="CQ118" s="4">
        <f t="shared" si="445"/>
        <v>57.748700508225703</v>
      </c>
      <c r="CR118" s="4">
        <f t="shared" si="445"/>
        <v>54.86126548281441</v>
      </c>
      <c r="CS118" s="4">
        <f t="shared" si="445"/>
        <v>57.74870050822571</v>
      </c>
      <c r="CT118" s="108">
        <f t="shared" si="445"/>
        <v>57.748700508225703</v>
      </c>
    </row>
    <row r="119" spans="1:98" s="4" customFormat="1" x14ac:dyDescent="0.25">
      <c r="B119" s="1377" t="s">
        <v>150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102"/>
      <c r="O119" s="6"/>
      <c r="P119" s="6"/>
      <c r="Q119" s="6"/>
      <c r="R119" s="6"/>
      <c r="S119" s="6"/>
      <c r="T119" s="6"/>
      <c r="U119" s="6"/>
      <c r="V119" s="6"/>
      <c r="W119" s="174"/>
      <c r="X119" s="174"/>
      <c r="Y119" s="174"/>
      <c r="Z119" s="175"/>
      <c r="AL119" s="108"/>
      <c r="AX119" s="108"/>
      <c r="BJ119" s="108"/>
      <c r="BV119" s="108"/>
      <c r="CH119" s="108"/>
      <c r="CT119" s="108"/>
    </row>
    <row r="120" spans="1:98" s="5" customFormat="1" x14ac:dyDescent="0.25">
      <c r="B120" s="1" t="s">
        <v>3</v>
      </c>
      <c r="C120" s="7">
        <f t="shared" ref="C120:S120" si="446">IFERROR(C30/C60,"")</f>
        <v>17.726983050847458</v>
      </c>
      <c r="D120" s="7">
        <f t="shared" si="446"/>
        <v>21.821268722466957</v>
      </c>
      <c r="E120" s="7">
        <f t="shared" si="446"/>
        <v>35.515931372549019</v>
      </c>
      <c r="F120" s="7">
        <f t="shared" si="446"/>
        <v>35.042930000000005</v>
      </c>
      <c r="G120" s="7">
        <f t="shared" si="446"/>
        <v>24.37248068669528</v>
      </c>
      <c r="H120" s="7">
        <f t="shared" si="446"/>
        <v>34.591680733944933</v>
      </c>
      <c r="I120" s="7">
        <f t="shared" si="446"/>
        <v>32.135703488372087</v>
      </c>
      <c r="J120" s="7">
        <f t="shared" si="446"/>
        <v>23.889346793349166</v>
      </c>
      <c r="K120" s="7">
        <f t="shared" si="446"/>
        <v>36.658414023372274</v>
      </c>
      <c r="L120" s="7">
        <f t="shared" si="446"/>
        <v>27.986400809716578</v>
      </c>
      <c r="M120" s="7">
        <f t="shared" si="446"/>
        <v>35.4266704918033</v>
      </c>
      <c r="N120" s="103">
        <f t="shared" si="446"/>
        <v>45.135597368421017</v>
      </c>
      <c r="O120" s="7">
        <f t="shared" si="446"/>
        <v>25.155697095435681</v>
      </c>
      <c r="P120" s="7">
        <f t="shared" si="446"/>
        <v>29.182124463519184</v>
      </c>
      <c r="Q120" s="7">
        <f t="shared" si="446"/>
        <v>38.672197396963107</v>
      </c>
      <c r="R120" s="7">
        <f t="shared" si="446"/>
        <v>42.937786384976526</v>
      </c>
      <c r="S120" s="7">
        <f t="shared" si="446"/>
        <v>32.173642352941179</v>
      </c>
      <c r="T120" s="7">
        <f>IFERROR(T42/T96,"")</f>
        <v>1298.1770428015564</v>
      </c>
      <c r="U120" s="176">
        <f t="shared" ref="U120:AZ120" si="447">IFERROR(U30/U60,"")</f>
        <v>31.63115625</v>
      </c>
      <c r="V120" s="176">
        <f t="shared" si="447"/>
        <v>32.755909090909093</v>
      </c>
      <c r="W120" s="176">
        <f t="shared" si="447"/>
        <v>41.022898580121698</v>
      </c>
      <c r="X120" s="176">
        <f t="shared" si="447"/>
        <v>41.260492134831459</v>
      </c>
      <c r="Y120" s="176">
        <f t="shared" si="447"/>
        <v>50.891248618784601</v>
      </c>
      <c r="Z120" s="177">
        <f t="shared" si="447"/>
        <v>57.395206632653206</v>
      </c>
      <c r="AA120" s="5">
        <f t="shared" si="447"/>
        <v>41.867721311475414</v>
      </c>
      <c r="AB120" s="5">
        <f t="shared" si="447"/>
        <v>44.700783369803091</v>
      </c>
      <c r="AC120" s="5">
        <f t="shared" si="447"/>
        <v>45.221191275167783</v>
      </c>
      <c r="AD120" s="5">
        <f t="shared" si="447"/>
        <v>54.0791533180778</v>
      </c>
      <c r="AE120" s="5">
        <f t="shared" si="447"/>
        <v>67.632136563876657</v>
      </c>
      <c r="AF120" s="5">
        <f t="shared" si="447"/>
        <v>58.556583493282155</v>
      </c>
      <c r="AG120" s="5">
        <f t="shared" si="447"/>
        <v>53.606267605633803</v>
      </c>
      <c r="AH120" s="5">
        <f t="shared" si="447"/>
        <v>50.705468029917128</v>
      </c>
      <c r="AI120" s="5">
        <f t="shared" si="447"/>
        <v>49.425608720611422</v>
      </c>
      <c r="AJ120" s="5">
        <f t="shared" si="447"/>
        <v>46.981879190941079</v>
      </c>
      <c r="AK120" s="5">
        <f t="shared" si="447"/>
        <v>48.57660472337875</v>
      </c>
      <c r="AL120" s="109">
        <f t="shared" si="447"/>
        <v>47.531498831922939</v>
      </c>
      <c r="AM120" s="5">
        <f t="shared" si="447"/>
        <v>44.135219910257227</v>
      </c>
      <c r="AN120" s="5">
        <f t="shared" si="447"/>
        <v>38.200170849752531</v>
      </c>
      <c r="AO120" s="5">
        <f t="shared" si="447"/>
        <v>37.585852537161607</v>
      </c>
      <c r="AP120" s="5">
        <f t="shared" si="447"/>
        <v>40.137356927051258</v>
      </c>
      <c r="AQ120" s="5">
        <f t="shared" si="447"/>
        <v>124.51762254620081</v>
      </c>
      <c r="AR120" s="5">
        <f t="shared" si="447"/>
        <v>44.239029116511567</v>
      </c>
      <c r="AS120" s="5">
        <f t="shared" si="447"/>
        <v>44.603667656826275</v>
      </c>
      <c r="AT120" s="5">
        <f t="shared" si="447"/>
        <v>37.742706849924687</v>
      </c>
      <c r="AU120" s="5">
        <f t="shared" si="447"/>
        <v>37.294250969019402</v>
      </c>
      <c r="AV120" s="5">
        <f t="shared" si="447"/>
        <v>35.600755451640644</v>
      </c>
      <c r="AW120" s="5">
        <f t="shared" si="447"/>
        <v>37.435081065203235</v>
      </c>
      <c r="AX120" s="109">
        <f t="shared" si="447"/>
        <v>37.057970109321815</v>
      </c>
      <c r="AY120" s="5">
        <f t="shared" si="447"/>
        <v>46.655430982659652</v>
      </c>
      <c r="AZ120" s="5">
        <f t="shared" si="447"/>
        <v>41.74672234234302</v>
      </c>
      <c r="BA120" s="5">
        <f t="shared" ref="BA120:CF120" si="448">IFERROR(BA30/BA60,"")</f>
        <v>41.289670615659453</v>
      </c>
      <c r="BB120" s="5">
        <f t="shared" si="448"/>
        <v>43.901514543782021</v>
      </c>
      <c r="BC120" s="5">
        <f t="shared" si="448"/>
        <v>136.15558791467384</v>
      </c>
      <c r="BD120" s="5">
        <f t="shared" si="448"/>
        <v>49.562657290405646</v>
      </c>
      <c r="BE120" s="5">
        <f t="shared" si="448"/>
        <v>50.20140363287787</v>
      </c>
      <c r="BF120" s="5">
        <f t="shared" si="448"/>
        <v>41.727892937259412</v>
      </c>
      <c r="BG120" s="5">
        <f t="shared" si="448"/>
        <v>41.296716400071823</v>
      </c>
      <c r="BH120" s="5">
        <f t="shared" si="448"/>
        <v>39.227013421530664</v>
      </c>
      <c r="BI120" s="5">
        <f t="shared" si="448"/>
        <v>41.165294220611052</v>
      </c>
      <c r="BJ120" s="109">
        <f t="shared" si="448"/>
        <v>40.771331318514434</v>
      </c>
      <c r="BK120" s="5">
        <f t="shared" si="448"/>
        <v>50.037246959124943</v>
      </c>
      <c r="BL120" s="5">
        <f t="shared" si="448"/>
        <v>44.732367159833835</v>
      </c>
      <c r="BM120" s="5">
        <f t="shared" si="448"/>
        <v>45.184375396439975</v>
      </c>
      <c r="BN120" s="5">
        <f t="shared" si="448"/>
        <v>48.433370829204335</v>
      </c>
      <c r="BO120" s="5">
        <f t="shared" si="448"/>
        <v>154.97428367674436</v>
      </c>
      <c r="BP120" s="5">
        <f t="shared" si="448"/>
        <v>54.632614668528305</v>
      </c>
      <c r="BQ120" s="5">
        <f t="shared" si="448"/>
        <v>55.404009085455606</v>
      </c>
      <c r="BR120" s="5">
        <f t="shared" si="448"/>
        <v>45.425626554814741</v>
      </c>
      <c r="BS120" s="5">
        <f t="shared" si="448"/>
        <v>45.168500499455618</v>
      </c>
      <c r="BT120" s="5">
        <f t="shared" si="448"/>
        <v>42.916036012735461</v>
      </c>
      <c r="BU120" s="5">
        <f t="shared" si="448"/>
        <v>45.031923962519912</v>
      </c>
      <c r="BV120" s="109">
        <f t="shared" si="448"/>
        <v>44.702614845849517</v>
      </c>
      <c r="BW120" s="5">
        <f t="shared" si="448"/>
        <v>56.039989948134725</v>
      </c>
      <c r="BX120" s="5">
        <f t="shared" si="448"/>
        <v>49.917863480133725</v>
      </c>
      <c r="BY120" s="5">
        <f t="shared" si="448"/>
        <v>50.589506341705921</v>
      </c>
      <c r="BZ120" s="5">
        <f t="shared" si="448"/>
        <v>54.464870349286421</v>
      </c>
      <c r="CA120" s="5">
        <f t="shared" si="448"/>
        <v>173.96433218358723</v>
      </c>
      <c r="CB120" s="5">
        <f t="shared" si="448"/>
        <v>61.469122212547163</v>
      </c>
      <c r="CC120" s="5">
        <f t="shared" si="448"/>
        <v>62.225969512826083</v>
      </c>
      <c r="CD120" s="5">
        <f t="shared" si="448"/>
        <v>51.08565814615654</v>
      </c>
      <c r="CE120" s="5">
        <f t="shared" si="448"/>
        <v>50.784022708823564</v>
      </c>
      <c r="CF120" s="5">
        <f t="shared" si="448"/>
        <v>48.202538580574661</v>
      </c>
      <c r="CG120" s="5">
        <f t="shared" ref="CG120:CT120" si="449">IFERROR(CG30/CG60,"")</f>
        <v>50.566243761365946</v>
      </c>
      <c r="CH120" s="109">
        <f t="shared" si="449"/>
        <v>50.179188798978956</v>
      </c>
      <c r="CI120" s="5">
        <f t="shared" si="449"/>
        <v>63.845104143998768</v>
      </c>
      <c r="CJ120" s="5">
        <f t="shared" si="449"/>
        <v>56.865908572740913</v>
      </c>
      <c r="CK120" s="5">
        <f t="shared" si="449"/>
        <v>57.571173938882367</v>
      </c>
      <c r="CL120" s="5">
        <f t="shared" si="449"/>
        <v>62.194846539653099</v>
      </c>
      <c r="CM120" s="5">
        <f t="shared" si="449"/>
        <v>201.31766919033578</v>
      </c>
      <c r="CN120" s="5">
        <f t="shared" si="449"/>
        <v>70.251962462400087</v>
      </c>
      <c r="CO120" s="5">
        <f t="shared" si="449"/>
        <v>71.217749910380448</v>
      </c>
      <c r="CP120" s="5">
        <f t="shared" si="449"/>
        <v>58.317070725522079</v>
      </c>
      <c r="CQ120" s="5">
        <f t="shared" si="449"/>
        <v>57.977719740531214</v>
      </c>
      <c r="CR120" s="5">
        <f t="shared" si="449"/>
        <v>55.035147638736277</v>
      </c>
      <c r="CS120" s="5">
        <f t="shared" si="449"/>
        <v>57.73969449849951</v>
      </c>
      <c r="CT120" s="109">
        <f t="shared" si="449"/>
        <v>57.298916284398899</v>
      </c>
    </row>
    <row r="122" spans="1:98" x14ac:dyDescent="0.25">
      <c r="A122" s="116"/>
    </row>
    <row r="123" spans="1:98" x14ac:dyDescent="0.25">
      <c r="A123" s="10"/>
      <c r="B123" s="2" t="s">
        <v>66</v>
      </c>
      <c r="O123" s="104">
        <f t="shared" ref="O123:BZ123" si="450">O63</f>
        <v>42370</v>
      </c>
      <c r="P123" s="104">
        <f t="shared" si="450"/>
        <v>42401</v>
      </c>
      <c r="Q123" s="104">
        <f t="shared" si="450"/>
        <v>42430</v>
      </c>
      <c r="R123" s="104">
        <f t="shared" si="450"/>
        <v>42461</v>
      </c>
      <c r="S123" s="104">
        <f t="shared" si="450"/>
        <v>42491</v>
      </c>
      <c r="T123" s="104">
        <f t="shared" si="450"/>
        <v>42522</v>
      </c>
      <c r="U123" s="113">
        <f t="shared" si="450"/>
        <v>42552</v>
      </c>
      <c r="V123" s="113">
        <f t="shared" si="450"/>
        <v>42583</v>
      </c>
      <c r="W123" s="113">
        <f t="shared" si="450"/>
        <v>42614</v>
      </c>
      <c r="X123" s="113">
        <f t="shared" si="450"/>
        <v>42644</v>
      </c>
      <c r="Y123" s="113">
        <f t="shared" si="450"/>
        <v>42675</v>
      </c>
      <c r="Z123" s="117">
        <f t="shared" si="450"/>
        <v>42705</v>
      </c>
      <c r="AA123" s="104">
        <f t="shared" si="450"/>
        <v>42752</v>
      </c>
      <c r="AB123" s="104">
        <f t="shared" si="450"/>
        <v>42783</v>
      </c>
      <c r="AC123" s="104">
        <f t="shared" si="450"/>
        <v>42811</v>
      </c>
      <c r="AD123" s="104">
        <f t="shared" si="450"/>
        <v>42842</v>
      </c>
      <c r="AE123" s="104">
        <f t="shared" si="450"/>
        <v>42872</v>
      </c>
      <c r="AF123" s="104">
        <f t="shared" si="450"/>
        <v>42903</v>
      </c>
      <c r="AG123" s="104">
        <f t="shared" si="450"/>
        <v>42933</v>
      </c>
      <c r="AH123" s="104">
        <f t="shared" si="450"/>
        <v>42964</v>
      </c>
      <c r="AI123" s="104">
        <f t="shared" si="450"/>
        <v>42995</v>
      </c>
      <c r="AJ123" s="104">
        <f t="shared" si="450"/>
        <v>43025</v>
      </c>
      <c r="AK123" s="104">
        <f t="shared" si="450"/>
        <v>43056</v>
      </c>
      <c r="AL123" s="105">
        <f t="shared" si="450"/>
        <v>43086</v>
      </c>
      <c r="AM123" s="104">
        <f t="shared" si="450"/>
        <v>43118</v>
      </c>
      <c r="AN123" s="104">
        <f t="shared" si="450"/>
        <v>43149</v>
      </c>
      <c r="AO123" s="104">
        <f t="shared" si="450"/>
        <v>43177</v>
      </c>
      <c r="AP123" s="104">
        <f t="shared" si="450"/>
        <v>43208</v>
      </c>
      <c r="AQ123" s="104">
        <f t="shared" si="450"/>
        <v>43238</v>
      </c>
      <c r="AR123" s="104">
        <f t="shared" si="450"/>
        <v>43269</v>
      </c>
      <c r="AS123" s="104">
        <f t="shared" si="450"/>
        <v>43299</v>
      </c>
      <c r="AT123" s="104">
        <f t="shared" si="450"/>
        <v>43330</v>
      </c>
      <c r="AU123" s="104">
        <f t="shared" si="450"/>
        <v>43361</v>
      </c>
      <c r="AV123" s="104">
        <f t="shared" si="450"/>
        <v>43391</v>
      </c>
      <c r="AW123" s="104">
        <f t="shared" si="450"/>
        <v>43422</v>
      </c>
      <c r="AX123" s="105">
        <f t="shared" si="450"/>
        <v>43452</v>
      </c>
      <c r="AY123" s="104">
        <f t="shared" si="450"/>
        <v>43483</v>
      </c>
      <c r="AZ123" s="104">
        <f t="shared" si="450"/>
        <v>43514</v>
      </c>
      <c r="BA123" s="104">
        <f t="shared" si="450"/>
        <v>43542</v>
      </c>
      <c r="BB123" s="104">
        <f t="shared" si="450"/>
        <v>43573</v>
      </c>
      <c r="BC123" s="104">
        <f t="shared" si="450"/>
        <v>43603</v>
      </c>
      <c r="BD123" s="104">
        <f t="shared" si="450"/>
        <v>43634</v>
      </c>
      <c r="BE123" s="104">
        <f t="shared" si="450"/>
        <v>43664</v>
      </c>
      <c r="BF123" s="104">
        <f t="shared" si="450"/>
        <v>43695</v>
      </c>
      <c r="BG123" s="104">
        <f t="shared" si="450"/>
        <v>43726</v>
      </c>
      <c r="BH123" s="104">
        <f t="shared" si="450"/>
        <v>43756</v>
      </c>
      <c r="BI123" s="104">
        <f t="shared" si="450"/>
        <v>43787</v>
      </c>
      <c r="BJ123" s="105">
        <f t="shared" si="450"/>
        <v>43817</v>
      </c>
      <c r="BK123" s="104">
        <f t="shared" si="450"/>
        <v>43848</v>
      </c>
      <c r="BL123" s="104">
        <f t="shared" si="450"/>
        <v>43879</v>
      </c>
      <c r="BM123" s="104">
        <f t="shared" si="450"/>
        <v>43908</v>
      </c>
      <c r="BN123" s="104">
        <f t="shared" si="450"/>
        <v>43939</v>
      </c>
      <c r="BO123" s="104">
        <f t="shared" si="450"/>
        <v>43969</v>
      </c>
      <c r="BP123" s="104">
        <f t="shared" si="450"/>
        <v>44000</v>
      </c>
      <c r="BQ123" s="104">
        <f t="shared" si="450"/>
        <v>44030</v>
      </c>
      <c r="BR123" s="104">
        <f t="shared" si="450"/>
        <v>44061</v>
      </c>
      <c r="BS123" s="104">
        <f t="shared" si="450"/>
        <v>44092</v>
      </c>
      <c r="BT123" s="104">
        <f t="shared" si="450"/>
        <v>44122</v>
      </c>
      <c r="BU123" s="104">
        <f t="shared" si="450"/>
        <v>44153</v>
      </c>
      <c r="BV123" s="105">
        <f t="shared" si="450"/>
        <v>44183</v>
      </c>
      <c r="BW123" s="104">
        <f t="shared" si="450"/>
        <v>44214</v>
      </c>
      <c r="BX123" s="104">
        <f t="shared" si="450"/>
        <v>44245</v>
      </c>
      <c r="BY123" s="104">
        <f t="shared" si="450"/>
        <v>44273</v>
      </c>
      <c r="BZ123" s="104">
        <f t="shared" si="450"/>
        <v>44304</v>
      </c>
      <c r="CA123" s="104">
        <f t="shared" ref="CA123:CT123" si="451">CA63</f>
        <v>44334</v>
      </c>
      <c r="CB123" s="104">
        <f t="shared" si="451"/>
        <v>44365</v>
      </c>
      <c r="CC123" s="104">
        <f t="shared" si="451"/>
        <v>44395</v>
      </c>
      <c r="CD123" s="104">
        <f t="shared" si="451"/>
        <v>44426</v>
      </c>
      <c r="CE123" s="104">
        <f t="shared" si="451"/>
        <v>44457</v>
      </c>
      <c r="CF123" s="104">
        <f t="shared" si="451"/>
        <v>44487</v>
      </c>
      <c r="CG123" s="104">
        <f t="shared" si="451"/>
        <v>44518</v>
      </c>
      <c r="CH123" s="105">
        <f t="shared" si="451"/>
        <v>44548</v>
      </c>
      <c r="CI123" s="104">
        <f t="shared" si="451"/>
        <v>44579</v>
      </c>
      <c r="CJ123" s="104">
        <f t="shared" si="451"/>
        <v>44610</v>
      </c>
      <c r="CK123" s="104">
        <f t="shared" si="451"/>
        <v>44638</v>
      </c>
      <c r="CL123" s="104">
        <f t="shared" si="451"/>
        <v>44669</v>
      </c>
      <c r="CM123" s="104">
        <f t="shared" si="451"/>
        <v>44699</v>
      </c>
      <c r="CN123" s="104">
        <f t="shared" si="451"/>
        <v>44730</v>
      </c>
      <c r="CO123" s="104">
        <f t="shared" si="451"/>
        <v>44760</v>
      </c>
      <c r="CP123" s="104">
        <f t="shared" si="451"/>
        <v>44791</v>
      </c>
      <c r="CQ123" s="104">
        <f t="shared" si="451"/>
        <v>44822</v>
      </c>
      <c r="CR123" s="104">
        <f t="shared" si="451"/>
        <v>44852</v>
      </c>
      <c r="CS123" s="104">
        <f t="shared" si="451"/>
        <v>44883</v>
      </c>
      <c r="CT123" s="105">
        <f t="shared" si="451"/>
        <v>44913</v>
      </c>
    </row>
    <row r="124" spans="1:98" x14ac:dyDescent="0.25">
      <c r="B124" s="1377" t="s">
        <v>142</v>
      </c>
    </row>
    <row r="125" spans="1:98" x14ac:dyDescent="0.25">
      <c r="B125" s="1377" t="s">
        <v>5</v>
      </c>
    </row>
    <row r="126" spans="1:98" x14ac:dyDescent="0.25">
      <c r="B126" s="1377" t="s">
        <v>6</v>
      </c>
    </row>
    <row r="127" spans="1:98" x14ac:dyDescent="0.25">
      <c r="B127" s="1377" t="s">
        <v>7</v>
      </c>
    </row>
    <row r="128" spans="1:98" x14ac:dyDescent="0.25">
      <c r="B128" s="1377" t="s">
        <v>8</v>
      </c>
    </row>
    <row r="129" spans="1:2" x14ac:dyDescent="0.25">
      <c r="B129" s="1377" t="s">
        <v>1</v>
      </c>
    </row>
    <row r="130" spans="1:2" x14ac:dyDescent="0.25">
      <c r="B130" s="1377" t="s">
        <v>2</v>
      </c>
    </row>
    <row r="131" spans="1:2" x14ac:dyDescent="0.25">
      <c r="B131" s="1377" t="s">
        <v>150</v>
      </c>
    </row>
    <row r="132" spans="1:2" x14ac:dyDescent="0.25">
      <c r="A132" s="5"/>
      <c r="B132" s="1" t="s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21" t="s">
        <v>16</v>
      </c>
    </row>
    <row r="4" spans="2:13" x14ac:dyDescent="0.25"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J4" s="22" t="s">
        <v>25</v>
      </c>
      <c r="K4" s="22" t="s">
        <v>26</v>
      </c>
      <c r="L4" s="22" t="s">
        <v>27</v>
      </c>
      <c r="M4" s="22" t="s">
        <v>28</v>
      </c>
    </row>
    <row r="5" spans="2:13" s="19" customFormat="1" x14ac:dyDescent="0.25">
      <c r="B5" s="23">
        <v>1</v>
      </c>
      <c r="C5" s="23">
        <v>1</v>
      </c>
      <c r="D5" s="23">
        <v>0.95</v>
      </c>
      <c r="E5" s="23">
        <v>0.8</v>
      </c>
      <c r="F5" s="23">
        <v>0.7</v>
      </c>
      <c r="G5" s="23">
        <v>0.6</v>
      </c>
      <c r="H5" s="23">
        <v>0.55000000000000004</v>
      </c>
      <c r="I5" s="23">
        <v>0.5</v>
      </c>
      <c r="J5" s="23">
        <v>0.45</v>
      </c>
      <c r="K5" s="23">
        <v>0.4</v>
      </c>
      <c r="L5" s="23">
        <v>0.35</v>
      </c>
      <c r="M5" s="23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42578125" customWidth="1" collapsed="1"/>
    <col min="2" max="2" width="27.42578125" bestFit="1" customWidth="1" collapsed="1"/>
    <col min="3" max="5" width="10.5703125" style="22" customWidth="1" collapsed="1"/>
    <col min="6" max="8" width="10.5703125" style="22" hidden="1" customWidth="1" collapsed="1"/>
    <col min="9" max="9" width="10.5703125" customWidth="1" collapsed="1"/>
    <col min="10" max="10" width="2.140625" style="25" customWidth="1" collapsed="1"/>
    <col min="11" max="11" width="10.5703125" style="79" customWidth="1" collapsed="1"/>
    <col min="12" max="12" width="27.5703125" style="79" customWidth="1" collapsed="1"/>
    <col min="13" max="13" width="10.5703125" style="79" customWidth="1" collapsed="1"/>
    <col min="14" max="14" width="10.5703125" customWidth="1" collapsed="1"/>
    <col min="16" max="18" width="0" hidden="1" customWidth="1" collapsed="1"/>
  </cols>
  <sheetData>
    <row r="2" spans="2:16" x14ac:dyDescent="0.25">
      <c r="B2" s="49" t="s">
        <v>52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  <c r="H2" s="50" t="s">
        <v>34</v>
      </c>
      <c r="I2" s="51" t="s">
        <v>37</v>
      </c>
      <c r="J2" s="64"/>
      <c r="K2" s="69"/>
      <c r="L2" s="70"/>
      <c r="M2" s="70"/>
    </row>
    <row r="3" spans="2:16" x14ac:dyDescent="0.25">
      <c r="B3" s="31"/>
      <c r="C3" s="32"/>
      <c r="D3" s="32"/>
      <c r="E3" s="32"/>
      <c r="F3" s="32"/>
      <c r="G3" s="32"/>
      <c r="H3" s="32"/>
      <c r="I3" s="33"/>
      <c r="J3" s="65"/>
      <c r="K3" s="71"/>
      <c r="L3" s="71"/>
      <c r="M3" s="71"/>
    </row>
    <row r="4" spans="2:16" x14ac:dyDescent="0.25">
      <c r="B4" s="31" t="s">
        <v>36</v>
      </c>
      <c r="C4" s="34">
        <f t="shared" ref="C4:H5" si="0">C20+M20</f>
        <v>23431.534</v>
      </c>
      <c r="D4" s="34">
        <f t="shared" si="0"/>
        <v>23874.145000000011</v>
      </c>
      <c r="E4" s="34">
        <f t="shared" si="0"/>
        <v>35439.430500000017</v>
      </c>
      <c r="F4" s="34">
        <f t="shared" si="0"/>
        <v>31620.945</v>
      </c>
      <c r="G4" s="34">
        <f t="shared" si="0"/>
        <v>39791.301000000036</v>
      </c>
      <c r="H4" s="34">
        <f t="shared" si="0"/>
        <v>75761.658000000214</v>
      </c>
      <c r="I4" s="35">
        <f>SUM(C4:E4)</f>
        <v>82745.10950000002</v>
      </c>
      <c r="J4" s="66"/>
      <c r="K4" s="72"/>
      <c r="L4" s="85"/>
      <c r="M4" s="72"/>
    </row>
    <row r="5" spans="2:16" x14ac:dyDescent="0.25">
      <c r="B5" s="31" t="s">
        <v>39</v>
      </c>
      <c r="C5" s="34">
        <f t="shared" si="0"/>
        <v>6581.7240000000102</v>
      </c>
      <c r="D5" s="34">
        <f t="shared" si="0"/>
        <v>7981.6760000000195</v>
      </c>
      <c r="E5" s="34">
        <f t="shared" si="0"/>
        <v>13617.750500000049</v>
      </c>
      <c r="F5" s="34">
        <f t="shared" si="0"/>
        <v>8497.1710000000203</v>
      </c>
      <c r="G5" s="34">
        <f t="shared" si="0"/>
        <v>11235.910000000051</v>
      </c>
      <c r="H5" s="34">
        <f t="shared" si="0"/>
        <v>20535.086000000112</v>
      </c>
      <c r="I5" s="35">
        <f t="shared" ref="I5:I6" si="1">SUM(C5:E5)</f>
        <v>28181.15050000008</v>
      </c>
      <c r="J5" s="66"/>
      <c r="K5" s="72"/>
      <c r="L5" s="85"/>
      <c r="M5" s="72"/>
    </row>
    <row r="6" spans="2:16" x14ac:dyDescent="0.25">
      <c r="B6" s="39" t="s">
        <v>48</v>
      </c>
      <c r="C6" s="47">
        <f>SUM(C4:C5)</f>
        <v>30013.258000000009</v>
      </c>
      <c r="D6" s="47">
        <f t="shared" ref="D6:H6" si="2">SUM(D4:D5)</f>
        <v>31855.821000000033</v>
      </c>
      <c r="E6" s="47">
        <f t="shared" si="2"/>
        <v>49057.18100000007</v>
      </c>
      <c r="F6" s="47">
        <f t="shared" si="2"/>
        <v>40118.116000000024</v>
      </c>
      <c r="G6" s="47">
        <f t="shared" si="2"/>
        <v>51027.211000000083</v>
      </c>
      <c r="H6" s="47">
        <f t="shared" si="2"/>
        <v>96296.744000000326</v>
      </c>
      <c r="I6" s="48">
        <f t="shared" si="1"/>
        <v>110926.26000000011</v>
      </c>
      <c r="J6" s="67"/>
      <c r="K6" s="73"/>
      <c r="L6" s="73"/>
      <c r="M6" s="73"/>
      <c r="O6" s="62"/>
      <c r="P6" s="63"/>
    </row>
    <row r="7" spans="2:16" x14ac:dyDescent="0.25">
      <c r="B7" s="80" t="s">
        <v>53</v>
      </c>
      <c r="C7" s="61"/>
      <c r="D7" s="61"/>
      <c r="E7" s="61"/>
      <c r="F7" s="61"/>
      <c r="G7" s="61"/>
      <c r="H7" s="61"/>
      <c r="I7" s="81">
        <v>143327.04305496998</v>
      </c>
      <c r="J7" s="67"/>
      <c r="K7" s="73"/>
      <c r="L7" s="73"/>
      <c r="M7" s="73"/>
      <c r="O7" s="62"/>
      <c r="P7" s="63"/>
    </row>
    <row r="8" spans="2:16" x14ac:dyDescent="0.25">
      <c r="B8" s="83" t="s">
        <v>47</v>
      </c>
      <c r="C8" s="82">
        <f>C5/C6</f>
        <v>0.21929388672166175</v>
      </c>
      <c r="D8" s="82">
        <f t="shared" ref="D8:E8" si="3">D5/D6</f>
        <v>0.25055627980832801</v>
      </c>
      <c r="E8" s="82">
        <f t="shared" si="3"/>
        <v>0.2775893400805079</v>
      </c>
      <c r="F8" s="61"/>
      <c r="G8" s="61"/>
      <c r="H8" s="61"/>
      <c r="I8" s="81"/>
      <c r="J8" s="67"/>
      <c r="K8" s="73"/>
      <c r="L8" s="73"/>
      <c r="M8" s="73"/>
      <c r="O8" s="62"/>
      <c r="P8" s="63"/>
    </row>
    <row r="9" spans="2:16" x14ac:dyDescent="0.25">
      <c r="B9" s="39"/>
      <c r="C9" s="47"/>
      <c r="D9" s="47"/>
      <c r="E9" s="47"/>
      <c r="F9" s="47"/>
      <c r="G9" s="47"/>
      <c r="H9" s="47"/>
      <c r="I9" s="48"/>
      <c r="J9" s="67"/>
      <c r="K9" s="73"/>
      <c r="L9" s="73"/>
      <c r="M9" s="73"/>
    </row>
    <row r="10" spans="2:16" x14ac:dyDescent="0.25">
      <c r="B10" s="39" t="s">
        <v>51</v>
      </c>
      <c r="C10" s="59">
        <f t="shared" ref="C10:H10" si="4">C36+M36</f>
        <v>1122</v>
      </c>
      <c r="D10" s="59">
        <f t="shared" si="4"/>
        <v>1091.7</v>
      </c>
      <c r="E10" s="59">
        <f t="shared" si="4"/>
        <v>1123.8</v>
      </c>
      <c r="F10" s="59">
        <f t="shared" si="4"/>
        <v>902.64</v>
      </c>
      <c r="G10" s="59">
        <f t="shared" si="4"/>
        <v>928</v>
      </c>
      <c r="H10" s="59">
        <f t="shared" si="4"/>
        <v>702.6</v>
      </c>
      <c r="I10" s="48"/>
      <c r="J10" s="67"/>
      <c r="K10" s="73"/>
      <c r="L10" s="73"/>
      <c r="M10" s="73"/>
    </row>
    <row r="11" spans="2:16" x14ac:dyDescent="0.25">
      <c r="B11" s="39" t="s">
        <v>50</v>
      </c>
      <c r="C11" s="47"/>
      <c r="D11" s="47"/>
      <c r="E11" s="47"/>
      <c r="F11" s="47"/>
      <c r="G11" s="47"/>
      <c r="H11" s="47"/>
      <c r="I11" s="48"/>
      <c r="J11" s="67"/>
      <c r="K11" s="73"/>
      <c r="L11" s="73"/>
      <c r="M11" s="73"/>
    </row>
    <row r="12" spans="2:16" x14ac:dyDescent="0.25">
      <c r="B12" s="52" t="s">
        <v>11</v>
      </c>
      <c r="C12" s="53">
        <f>'Total Agency'!T66</f>
        <v>0.20678768745067089</v>
      </c>
      <c r="D12" s="53">
        <f>'Total Agency'!U66</f>
        <v>0.20373027259684362</v>
      </c>
      <c r="E12" s="53">
        <f>'Total Agency'!V66</f>
        <v>0.22501946535167403</v>
      </c>
      <c r="F12" s="53">
        <f>'Total Agency'!W66</f>
        <v>0.17435775451950522</v>
      </c>
      <c r="G12" s="53">
        <f>'Total Agency'!X66</f>
        <v>0.17003646005966191</v>
      </c>
      <c r="H12" s="53">
        <f>'Total Agency'!Y66</f>
        <v>0.25596749619095988</v>
      </c>
      <c r="I12" s="48"/>
      <c r="J12" s="67"/>
      <c r="K12" s="73"/>
      <c r="L12" s="73"/>
      <c r="M12" s="73"/>
    </row>
    <row r="13" spans="2:16" x14ac:dyDescent="0.25">
      <c r="B13" s="52" t="s">
        <v>35</v>
      </c>
      <c r="C13" s="54">
        <f>'Total Agency'!T88</f>
        <v>1.3503816793893131</v>
      </c>
      <c r="D13" s="54">
        <f>'Total Agency'!U88</f>
        <v>1.4003521126760563</v>
      </c>
      <c r="E13" s="54">
        <f>'Total Agency'!V88</f>
        <v>1.7303921568627452</v>
      </c>
      <c r="F13" s="54">
        <f>'Total Agency'!W88</f>
        <v>1.4877216916780354</v>
      </c>
      <c r="G13" s="54">
        <f>'Total Agency'!X88</f>
        <v>1.8060428849902534</v>
      </c>
      <c r="H13" s="54">
        <f>'Total Agency'!Y88</f>
        <v>1.9392857142857143</v>
      </c>
      <c r="I13" s="48"/>
      <c r="J13" s="67"/>
      <c r="K13" s="73"/>
      <c r="L13" s="73"/>
      <c r="M13" s="73"/>
    </row>
    <row r="14" spans="2:16" x14ac:dyDescent="0.25">
      <c r="B14" s="52" t="s">
        <v>14</v>
      </c>
      <c r="C14" s="55">
        <f>'Total Agency'!T99</f>
        <v>16.966228377614478</v>
      </c>
      <c r="D14" s="55">
        <f>'Total Agency'!U99</f>
        <v>16.020025647472984</v>
      </c>
      <c r="E14" s="55">
        <f>'Total Agency'!V99</f>
        <v>16.349668721879709</v>
      </c>
      <c r="F14" s="55">
        <f>'Total Agency'!W99</f>
        <v>18.3943677212288</v>
      </c>
      <c r="G14" s="55">
        <f>'Total Agency'!X99</f>
        <v>18.358413743479073</v>
      </c>
      <c r="H14" s="55">
        <f>'Total Agency'!Y99</f>
        <v>19.704674442398264</v>
      </c>
      <c r="I14" s="48"/>
      <c r="J14" s="67"/>
      <c r="K14" s="73"/>
      <c r="L14" s="73"/>
      <c r="M14" s="73"/>
    </row>
    <row r="15" spans="2:16" x14ac:dyDescent="0.25">
      <c r="B15" s="60"/>
      <c r="C15" s="37"/>
      <c r="D15" s="37"/>
      <c r="E15" s="37"/>
      <c r="F15" s="37"/>
      <c r="G15" s="37"/>
      <c r="H15" s="37"/>
      <c r="I15" s="38"/>
      <c r="J15" s="68"/>
      <c r="K15" s="74"/>
      <c r="L15" s="74"/>
      <c r="M15" s="74"/>
    </row>
    <row r="18" spans="2:19" x14ac:dyDescent="0.25">
      <c r="B18" s="49" t="s">
        <v>38</v>
      </c>
      <c r="C18" s="50" t="s">
        <v>29</v>
      </c>
      <c r="D18" s="50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1" t="s">
        <v>37</v>
      </c>
      <c r="J18" s="64"/>
      <c r="K18" s="69"/>
      <c r="L18" s="49" t="s">
        <v>49</v>
      </c>
      <c r="M18" s="50" t="s">
        <v>29</v>
      </c>
      <c r="N18" s="50" t="s">
        <v>30</v>
      </c>
      <c r="O18" s="50" t="s">
        <v>31</v>
      </c>
      <c r="P18" s="50" t="s">
        <v>32</v>
      </c>
      <c r="Q18" s="50" t="s">
        <v>33</v>
      </c>
      <c r="R18" s="50" t="s">
        <v>34</v>
      </c>
      <c r="S18" s="51" t="s">
        <v>37</v>
      </c>
    </row>
    <row r="19" spans="2:19" x14ac:dyDescent="0.25">
      <c r="B19" s="31"/>
      <c r="C19" s="32"/>
      <c r="D19" s="32"/>
      <c r="E19" s="32"/>
      <c r="F19" s="32"/>
      <c r="G19" s="32"/>
      <c r="H19" s="32"/>
      <c r="I19" s="33"/>
      <c r="J19" s="65"/>
      <c r="K19" s="71"/>
      <c r="L19" s="31"/>
      <c r="M19" s="32"/>
      <c r="N19" s="32"/>
      <c r="O19" s="32"/>
      <c r="P19" s="32"/>
      <c r="Q19" s="32"/>
      <c r="R19" s="32"/>
      <c r="S19" s="33"/>
    </row>
    <row r="20" spans="2:19" x14ac:dyDescent="0.25">
      <c r="B20" s="31" t="s">
        <v>36</v>
      </c>
      <c r="C20" s="34">
        <f>SUM('Agency North'!U22,'Agency North'!U24:U28)</f>
        <v>11081.561999999998</v>
      </c>
      <c r="D20" s="34">
        <f>SUM('Agency North'!V22,'Agency North'!V24:V28)</f>
        <v>12129.48900000001</v>
      </c>
      <c r="E20" s="34">
        <f>SUM('Agency North'!W22,'Agency North'!W24:W28)</f>
        <v>19340.898500000021</v>
      </c>
      <c r="F20" s="34">
        <f>SUM('Agency North'!X22,'Agency North'!X24:X28)</f>
        <v>15237.669</v>
      </c>
      <c r="G20" s="34">
        <f>SUM('Agency North'!Y22,'Agency North'!Y24:Y28)</f>
        <v>15771.256999999998</v>
      </c>
      <c r="H20" s="34">
        <f>SUM('Agency North'!Z22,'Agency North'!Z24:Z28)</f>
        <v>36173.194500000114</v>
      </c>
      <c r="I20" s="35">
        <f t="shared" ref="I20:I22" si="5">SUM(C20:E20)</f>
        <v>42551.949500000032</v>
      </c>
      <c r="J20" s="66"/>
      <c r="K20" s="72"/>
      <c r="L20" s="31" t="s">
        <v>36</v>
      </c>
      <c r="M20" s="34">
        <f>SUM('Agency South'!U22,'Agency South'!U24:U28)</f>
        <v>12349.972</v>
      </c>
      <c r="N20" s="34">
        <f>SUM('Agency South'!V22,'Agency South'!V24:V28)</f>
        <v>11744.655999999999</v>
      </c>
      <c r="O20" s="34">
        <f>SUM('Agency South'!W22,'Agency South'!W24:W28)</f>
        <v>16098.531999999999</v>
      </c>
      <c r="P20" s="34">
        <f>SUM('Agency South'!X22,'Agency South'!X24:X28)</f>
        <v>16383.276</v>
      </c>
      <c r="Q20" s="34">
        <f>SUM('Agency South'!Y22,'Agency South'!Y24:Y28)</f>
        <v>24020.044000000034</v>
      </c>
      <c r="R20" s="34">
        <f>SUM('Agency South'!Z22,'Agency South'!Z24:Z28)</f>
        <v>39588.4635000001</v>
      </c>
      <c r="S20" s="35">
        <f t="shared" ref="S20:S22" si="6">SUM(M20:O20)</f>
        <v>40193.159999999996</v>
      </c>
    </row>
    <row r="21" spans="2:19" x14ac:dyDescent="0.25">
      <c r="B21" s="31" t="s">
        <v>39</v>
      </c>
      <c r="C21" s="34">
        <f>'Agency North'!U23</f>
        <v>4760.9380000000101</v>
      </c>
      <c r="D21" s="34">
        <f>'Agency North'!V23</f>
        <v>5674.0470000000196</v>
      </c>
      <c r="E21" s="34">
        <f>'Agency North'!W23</f>
        <v>9491.9935000000496</v>
      </c>
      <c r="F21" s="34">
        <f>'Agency North'!X23</f>
        <v>6519.5280000000203</v>
      </c>
      <c r="G21" s="34">
        <f>'Agency North'!Y23</f>
        <v>7622.0060000000503</v>
      </c>
      <c r="H21" s="34">
        <f>'Agency North'!Z23</f>
        <v>15125.7075000001</v>
      </c>
      <c r="I21" s="35">
        <f t="shared" si="5"/>
        <v>19926.978500000077</v>
      </c>
      <c r="J21" s="66"/>
      <c r="K21" s="72"/>
      <c r="L21" s="31" t="s">
        <v>39</v>
      </c>
      <c r="M21" s="34">
        <f>'Agency South'!U23</f>
        <v>1820.7860000000001</v>
      </c>
      <c r="N21" s="34">
        <f>'Agency South'!V23</f>
        <v>2307.6289999999999</v>
      </c>
      <c r="O21" s="34">
        <f>'Agency South'!W23</f>
        <v>4125.7569999999996</v>
      </c>
      <c r="P21" s="34">
        <f>'Agency South'!X23</f>
        <v>1977.643</v>
      </c>
      <c r="Q21" s="34">
        <f>'Agency South'!Y23</f>
        <v>3613.904</v>
      </c>
      <c r="R21" s="34">
        <f>'Agency South'!Z23</f>
        <v>5409.3785000000098</v>
      </c>
      <c r="S21" s="35">
        <f t="shared" si="6"/>
        <v>8254.1719999999987</v>
      </c>
    </row>
    <row r="22" spans="2:19" x14ac:dyDescent="0.25">
      <c r="B22" s="39" t="s">
        <v>48</v>
      </c>
      <c r="C22" s="47">
        <f t="shared" ref="C22:H22" si="7">C21+C20</f>
        <v>15842.500000000007</v>
      </c>
      <c r="D22" s="47">
        <f t="shared" si="7"/>
        <v>17803.536000000029</v>
      </c>
      <c r="E22" s="47">
        <f t="shared" si="7"/>
        <v>28832.892000000073</v>
      </c>
      <c r="F22" s="47">
        <f t="shared" si="7"/>
        <v>21757.197000000022</v>
      </c>
      <c r="G22" s="47">
        <f t="shared" si="7"/>
        <v>23393.26300000005</v>
      </c>
      <c r="H22" s="47">
        <f t="shared" si="7"/>
        <v>51298.902000000213</v>
      </c>
      <c r="I22" s="48">
        <f t="shared" si="5"/>
        <v>62478.928000000109</v>
      </c>
      <c r="J22" s="67"/>
      <c r="K22" s="73"/>
      <c r="L22" s="39" t="s">
        <v>48</v>
      </c>
      <c r="M22" s="47">
        <f t="shared" ref="M22:R22" si="8">M21+M20</f>
        <v>14170.758</v>
      </c>
      <c r="N22" s="47">
        <f t="shared" si="8"/>
        <v>14052.285</v>
      </c>
      <c r="O22" s="47">
        <f t="shared" si="8"/>
        <v>20224.288999999997</v>
      </c>
      <c r="P22" s="47">
        <f t="shared" si="8"/>
        <v>18360.919000000002</v>
      </c>
      <c r="Q22" s="47">
        <f t="shared" si="8"/>
        <v>27633.948000000033</v>
      </c>
      <c r="R22" s="47">
        <f t="shared" si="8"/>
        <v>44997.842000000106</v>
      </c>
      <c r="S22" s="48">
        <f t="shared" si="6"/>
        <v>48447.331999999995</v>
      </c>
    </row>
    <row r="23" spans="2:19" x14ac:dyDescent="0.25">
      <c r="B23" s="83" t="s">
        <v>47</v>
      </c>
      <c r="C23" s="82">
        <f>C21/C22</f>
        <v>0.30051683762032555</v>
      </c>
      <c r="D23" s="82">
        <f t="shared" ref="D23:E23" si="9">D21/D22</f>
        <v>0.31870337443078783</v>
      </c>
      <c r="E23" s="82">
        <f t="shared" si="9"/>
        <v>0.32920712566745042</v>
      </c>
      <c r="F23" s="82"/>
      <c r="G23" s="82"/>
      <c r="H23" s="82"/>
      <c r="I23" s="84">
        <f>I21/I22</f>
        <v>0.31893918698477097</v>
      </c>
      <c r="J23" s="67"/>
      <c r="K23" s="73"/>
      <c r="L23" s="83" t="s">
        <v>47</v>
      </c>
      <c r="M23" s="82">
        <f t="shared" ref="M23:O23" si="10">M21/M22</f>
        <v>0.1284889629757279</v>
      </c>
      <c r="N23" s="82">
        <f t="shared" si="10"/>
        <v>0.16421734970504798</v>
      </c>
      <c r="O23" s="82">
        <f t="shared" si="10"/>
        <v>0.20400010106659375</v>
      </c>
      <c r="P23" s="82"/>
      <c r="Q23" s="82"/>
      <c r="R23" s="82"/>
      <c r="S23" s="84">
        <f>S21/S22</f>
        <v>0.17037412916773206</v>
      </c>
    </row>
    <row r="24" spans="2:19" x14ac:dyDescent="0.25">
      <c r="B24" s="39"/>
      <c r="C24" s="47"/>
      <c r="D24" s="47"/>
      <c r="E24" s="47"/>
      <c r="F24" s="47"/>
      <c r="G24" s="47"/>
      <c r="H24" s="47"/>
      <c r="I24" s="48"/>
      <c r="J24" s="67"/>
      <c r="K24" s="73"/>
      <c r="L24" s="31"/>
      <c r="M24" s="32"/>
      <c r="N24" s="32"/>
      <c r="O24" s="32"/>
      <c r="P24" s="32"/>
      <c r="Q24" s="32"/>
      <c r="R24" s="32"/>
      <c r="S24" s="36"/>
    </row>
    <row r="25" spans="2:19" x14ac:dyDescent="0.25">
      <c r="B25" s="39" t="s">
        <v>50</v>
      </c>
      <c r="C25" s="47"/>
      <c r="D25" s="47"/>
      <c r="E25" s="47"/>
      <c r="F25" s="47"/>
      <c r="G25" s="47"/>
      <c r="H25" s="47"/>
      <c r="I25" s="48"/>
      <c r="J25" s="67"/>
      <c r="K25" s="73"/>
      <c r="L25" s="39" t="s">
        <v>50</v>
      </c>
      <c r="M25" s="32"/>
      <c r="N25" s="32"/>
      <c r="O25" s="32"/>
      <c r="P25" s="32"/>
      <c r="Q25" s="32"/>
      <c r="S25" s="36"/>
    </row>
    <row r="26" spans="2:19" x14ac:dyDescent="0.25">
      <c r="B26" s="52" t="s">
        <v>11</v>
      </c>
      <c r="C26" s="53">
        <f>'Agency North'!U70</f>
        <v>0.20621683093252463</v>
      </c>
      <c r="D26" s="53">
        <f>'Agency North'!V70</f>
        <v>0.21118568232662194</v>
      </c>
      <c r="E26" s="53">
        <f>'Agency North'!W70</f>
        <v>0.23415977961432508</v>
      </c>
      <c r="F26" s="53">
        <f>'Agency North'!X70</f>
        <v>0.17494639027877054</v>
      </c>
      <c r="G26" s="53">
        <f>'Agency North'!Y70</f>
        <v>0.15847176079734218</v>
      </c>
      <c r="H26" s="53">
        <f>'Agency North'!Z70</f>
        <v>0.2514550067154156</v>
      </c>
      <c r="I26" s="48"/>
      <c r="J26" s="67"/>
      <c r="K26" s="75"/>
      <c r="L26" s="52" t="s">
        <v>11</v>
      </c>
      <c r="M26" s="56">
        <f>'Agency South'!U72</f>
        <v>0.18839360807401179</v>
      </c>
      <c r="N26" s="56">
        <f>'Agency South'!V72</f>
        <v>0.1716</v>
      </c>
      <c r="O26" s="56">
        <f>'Agency South'!W72</f>
        <v>0.1878810975609756</v>
      </c>
      <c r="P26" s="56">
        <f>'Agency South'!X72</f>
        <v>0.15825035561877668</v>
      </c>
      <c r="Q26" s="56">
        <f>'Agency South'!Y72</f>
        <v>0.17914879577697129</v>
      </c>
      <c r="R26" s="56">
        <f>'Agency South'!Z72</f>
        <v>0.24936386768447838</v>
      </c>
      <c r="S26" s="36"/>
    </row>
    <row r="27" spans="2:19" x14ac:dyDescent="0.25">
      <c r="B27" s="52" t="s">
        <v>35</v>
      </c>
      <c r="C27" s="54">
        <f>'Agency North'!U94</f>
        <v>1.2892156862745099</v>
      </c>
      <c r="D27" s="54">
        <f>'Agency North'!V94</f>
        <v>1.3675847457627119</v>
      </c>
      <c r="E27" s="54">
        <f>'Agency North'!W94</f>
        <v>1.6735294117647059</v>
      </c>
      <c r="F27" s="54">
        <f>'Agency North'!X94</f>
        <v>1.4596527068437182</v>
      </c>
      <c r="G27" s="54">
        <f>'Agency North'!Y94</f>
        <v>1.6939203354297694</v>
      </c>
      <c r="H27" s="54">
        <f>'Agency North'!Z94</f>
        <v>1.8744807121661722</v>
      </c>
      <c r="I27" s="48"/>
      <c r="J27" s="67"/>
      <c r="K27" s="76"/>
      <c r="L27" s="52" t="s">
        <v>35</v>
      </c>
      <c r="M27" s="57">
        <f>'Agency South'!U96</f>
        <v>1.6004464285714286</v>
      </c>
      <c r="N27" s="57">
        <f>'Agency South'!V96</f>
        <v>1.6258741258741258</v>
      </c>
      <c r="O27" s="57">
        <f>'Agency South'!W96</f>
        <v>2.046653144016227</v>
      </c>
      <c r="P27" s="57">
        <f>'Agency South'!X96</f>
        <v>1.6898876404494383</v>
      </c>
      <c r="Q27" s="57">
        <f>'Agency South'!Y96</f>
        <v>2.1427255985267033</v>
      </c>
      <c r="R27" s="57">
        <f>'Agency South'!Z96</f>
        <v>2.2047193877551021</v>
      </c>
      <c r="S27" s="36"/>
    </row>
    <row r="28" spans="2:19" x14ac:dyDescent="0.25">
      <c r="B28" s="52" t="s">
        <v>14</v>
      </c>
      <c r="C28" s="55">
        <f>'Agency North'!U106</f>
        <v>15.059410646387843</v>
      </c>
      <c r="D28" s="55">
        <f>'Agency North'!V106</f>
        <v>13.790500387296692</v>
      </c>
      <c r="E28" s="55">
        <f>'Agency North'!W106</f>
        <v>14.477977403966896</v>
      </c>
      <c r="F28" s="55">
        <f>'Agency North'!X106</f>
        <v>15.225470258922336</v>
      </c>
      <c r="G28" s="55">
        <f>'Agency North'!Y106</f>
        <v>14.47602908415845</v>
      </c>
      <c r="H28" s="55">
        <f>'Agency North'!Z106</f>
        <v>16.24153933829356</v>
      </c>
      <c r="I28" s="48"/>
      <c r="J28" s="67"/>
      <c r="K28" s="72"/>
      <c r="L28" s="52" t="s">
        <v>14</v>
      </c>
      <c r="M28" s="58">
        <f>'Agency South'!U108</f>
        <v>19.763958158995816</v>
      </c>
      <c r="N28" s="58">
        <f>'Agency South'!V108</f>
        <v>20.146645161290323</v>
      </c>
      <c r="O28" s="58">
        <f>'Agency South'!W108</f>
        <v>20.043893954410304</v>
      </c>
      <c r="P28" s="58">
        <f>'Agency South'!X108</f>
        <v>24.41611569148936</v>
      </c>
      <c r="Q28" s="58">
        <f>'Agency South'!Y108</f>
        <v>23.750707348517437</v>
      </c>
      <c r="R28" s="58">
        <f>'Agency South'!Z108</f>
        <v>26.032885160543891</v>
      </c>
      <c r="S28" s="36"/>
    </row>
    <row r="29" spans="2:19" x14ac:dyDescent="0.25">
      <c r="B29" s="31"/>
      <c r="C29" s="32"/>
      <c r="D29" s="32"/>
      <c r="E29" s="32"/>
      <c r="F29" s="32"/>
      <c r="G29" s="32"/>
      <c r="H29" s="32"/>
      <c r="I29" s="36"/>
      <c r="J29" s="68"/>
      <c r="K29" s="74"/>
      <c r="L29" s="31"/>
      <c r="M29" s="32"/>
      <c r="N29" s="32"/>
      <c r="O29" s="32"/>
      <c r="P29" s="32"/>
      <c r="Q29" s="32"/>
      <c r="R29" s="32"/>
      <c r="S29" s="36"/>
    </row>
    <row r="30" spans="2:19" x14ac:dyDescent="0.25">
      <c r="B30" s="40" t="s">
        <v>40</v>
      </c>
      <c r="C30" s="32"/>
      <c r="D30" s="32"/>
      <c r="E30" s="32"/>
      <c r="F30" s="32"/>
      <c r="G30" s="32"/>
      <c r="H30" s="32"/>
      <c r="I30" s="36"/>
      <c r="J30" s="68"/>
      <c r="K30" s="74"/>
      <c r="L30" s="40" t="s">
        <v>40</v>
      </c>
      <c r="M30" s="32"/>
      <c r="N30" s="32"/>
      <c r="O30" s="32"/>
      <c r="P30" s="32"/>
      <c r="Q30" s="32"/>
      <c r="R30" s="32"/>
      <c r="S30" s="36"/>
    </row>
    <row r="31" spans="2:19" x14ac:dyDescent="0.25">
      <c r="B31" s="41" t="s">
        <v>41</v>
      </c>
      <c r="C31" s="43">
        <v>700</v>
      </c>
      <c r="D31" s="43">
        <f>C33</f>
        <v>720</v>
      </c>
      <c r="E31" s="43">
        <f t="shared" ref="E31:H31" si="11">D33</f>
        <v>740</v>
      </c>
      <c r="F31" s="43">
        <f t="shared" si="11"/>
        <v>760</v>
      </c>
      <c r="G31" s="43">
        <f t="shared" si="11"/>
        <v>780</v>
      </c>
      <c r="H31" s="43">
        <f t="shared" si="11"/>
        <v>800</v>
      </c>
      <c r="I31" s="36"/>
      <c r="J31" s="68"/>
      <c r="K31" s="74"/>
      <c r="L31" s="41" t="s">
        <v>41</v>
      </c>
      <c r="M31" s="43">
        <v>500</v>
      </c>
      <c r="N31" s="43">
        <f>M33</f>
        <v>520</v>
      </c>
      <c r="O31" s="43">
        <f>N33</f>
        <v>540</v>
      </c>
      <c r="P31" s="43">
        <f t="shared" ref="P31:R31" si="12">O33</f>
        <v>560</v>
      </c>
      <c r="Q31" s="43">
        <f t="shared" si="12"/>
        <v>580</v>
      </c>
      <c r="R31" s="43">
        <f t="shared" si="12"/>
        <v>600</v>
      </c>
      <c r="S31" s="36"/>
    </row>
    <row r="32" spans="2:19" x14ac:dyDescent="0.25">
      <c r="B32" s="41" t="s">
        <v>42</v>
      </c>
      <c r="C32" s="43">
        <v>20</v>
      </c>
      <c r="D32" s="43">
        <v>20</v>
      </c>
      <c r="E32" s="43">
        <v>20</v>
      </c>
      <c r="F32" s="43">
        <v>20</v>
      </c>
      <c r="G32" s="43">
        <v>20</v>
      </c>
      <c r="H32" s="43">
        <v>20</v>
      </c>
      <c r="I32" s="36"/>
      <c r="J32" s="68"/>
      <c r="K32" s="74"/>
      <c r="L32" s="41" t="s">
        <v>42</v>
      </c>
      <c r="M32" s="43">
        <v>20</v>
      </c>
      <c r="N32" s="43">
        <v>20</v>
      </c>
      <c r="O32" s="43">
        <v>20</v>
      </c>
      <c r="P32" s="43">
        <v>20</v>
      </c>
      <c r="Q32" s="43">
        <v>20</v>
      </c>
      <c r="R32" s="43">
        <v>20</v>
      </c>
      <c r="S32" s="36"/>
    </row>
    <row r="33" spans="2:19" x14ac:dyDescent="0.25">
      <c r="B33" s="41" t="s">
        <v>43</v>
      </c>
      <c r="C33" s="43">
        <f>C31+C32</f>
        <v>720</v>
      </c>
      <c r="D33" s="43">
        <f>D31+D32</f>
        <v>740</v>
      </c>
      <c r="E33" s="43">
        <f>E31+E32</f>
        <v>760</v>
      </c>
      <c r="F33" s="43">
        <f t="shared" ref="F33:H33" si="13">F31+F32</f>
        <v>780</v>
      </c>
      <c r="G33" s="43">
        <f t="shared" si="13"/>
        <v>800</v>
      </c>
      <c r="H33" s="43">
        <f t="shared" si="13"/>
        <v>820</v>
      </c>
      <c r="I33" s="36"/>
      <c r="J33" s="68"/>
      <c r="K33" s="74"/>
      <c r="L33" s="41" t="s">
        <v>43</v>
      </c>
      <c r="M33" s="43">
        <f>M31+M32</f>
        <v>520</v>
      </c>
      <c r="N33" s="43">
        <f>N31+N32</f>
        <v>540</v>
      </c>
      <c r="O33" s="43">
        <f>O31+O32</f>
        <v>560</v>
      </c>
      <c r="P33" s="43">
        <f t="shared" ref="P33" si="14">P31+P32</f>
        <v>580</v>
      </c>
      <c r="Q33" s="43">
        <f t="shared" ref="Q33" si="15">Q31+Q32</f>
        <v>600</v>
      </c>
      <c r="R33" s="43">
        <f t="shared" ref="R33" si="16">R31+R32</f>
        <v>620</v>
      </c>
      <c r="S33" s="36"/>
    </row>
    <row r="34" spans="2:19" x14ac:dyDescent="0.25">
      <c r="B34" s="41" t="s">
        <v>44</v>
      </c>
      <c r="C34" s="44">
        <v>0.45</v>
      </c>
      <c r="D34" s="44">
        <v>0.45</v>
      </c>
      <c r="E34" s="44">
        <v>0.45</v>
      </c>
      <c r="F34" s="44">
        <v>0.38</v>
      </c>
      <c r="G34" s="44">
        <v>0.38</v>
      </c>
      <c r="H34" s="44">
        <v>0.35</v>
      </c>
      <c r="I34" s="36"/>
      <c r="J34" s="68"/>
      <c r="K34" s="77"/>
      <c r="L34" s="41" t="s">
        <v>44</v>
      </c>
      <c r="M34" s="44">
        <v>0.3</v>
      </c>
      <c r="N34" s="44">
        <v>0.24</v>
      </c>
      <c r="O34" s="44">
        <v>0.24</v>
      </c>
      <c r="P34" s="44">
        <v>0.24</v>
      </c>
      <c r="Q34" s="44">
        <v>0.24</v>
      </c>
      <c r="R34" s="44">
        <v>0.2</v>
      </c>
      <c r="S34" s="36"/>
    </row>
    <row r="35" spans="2:19" x14ac:dyDescent="0.25">
      <c r="B35" s="41" t="s">
        <v>45</v>
      </c>
      <c r="C35" s="45">
        <v>2.5</v>
      </c>
      <c r="D35" s="45">
        <v>2.5</v>
      </c>
      <c r="E35" s="45">
        <v>2.5</v>
      </c>
      <c r="F35" s="45">
        <v>2.2000000000000002</v>
      </c>
      <c r="G35" s="45">
        <v>2.2000000000000002</v>
      </c>
      <c r="H35" s="45">
        <v>1.8</v>
      </c>
      <c r="I35" s="36"/>
      <c r="J35" s="68"/>
      <c r="K35" s="78"/>
      <c r="L35" s="41" t="s">
        <v>45</v>
      </c>
      <c r="M35" s="45">
        <v>2</v>
      </c>
      <c r="N35" s="45">
        <v>2</v>
      </c>
      <c r="O35" s="45">
        <v>2</v>
      </c>
      <c r="P35" s="45">
        <v>1.8</v>
      </c>
      <c r="Q35" s="45">
        <v>1.8</v>
      </c>
      <c r="R35" s="45">
        <v>1.5</v>
      </c>
      <c r="S35" s="36"/>
    </row>
    <row r="36" spans="2:19" x14ac:dyDescent="0.25">
      <c r="B36" s="42" t="s">
        <v>46</v>
      </c>
      <c r="C36" s="46">
        <f>C33*C34*C35</f>
        <v>810</v>
      </c>
      <c r="D36" s="46">
        <f t="shared" ref="D36:H36" si="17">D33*D34*D35</f>
        <v>832.5</v>
      </c>
      <c r="E36" s="46">
        <f t="shared" si="17"/>
        <v>855</v>
      </c>
      <c r="F36" s="46">
        <f t="shared" si="17"/>
        <v>652.08000000000004</v>
      </c>
      <c r="G36" s="46">
        <f t="shared" si="17"/>
        <v>668.80000000000007</v>
      </c>
      <c r="H36" s="46">
        <f t="shared" si="17"/>
        <v>516.6</v>
      </c>
      <c r="I36" s="38"/>
      <c r="J36" s="68"/>
      <c r="K36" s="74"/>
      <c r="L36" s="42" t="s">
        <v>46</v>
      </c>
      <c r="M36" s="46">
        <f>M33*M34*M35</f>
        <v>312</v>
      </c>
      <c r="N36" s="46">
        <f t="shared" ref="N36:O36" si="18">N33*N34*N35</f>
        <v>259.2</v>
      </c>
      <c r="O36" s="46">
        <f t="shared" si="18"/>
        <v>268.8</v>
      </c>
      <c r="P36" s="46">
        <f t="shared" ref="P36:R36" si="19">P33*P34*P35</f>
        <v>250.55999999999997</v>
      </c>
      <c r="Q36" s="46">
        <f t="shared" si="19"/>
        <v>259.2</v>
      </c>
      <c r="R36" s="46">
        <f t="shared" si="19"/>
        <v>186</v>
      </c>
      <c r="S36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62" t="s">
        <v>101</v>
      </c>
      <c r="D3" s="262">
        <v>2016</v>
      </c>
      <c r="E3" s="262">
        <v>2017</v>
      </c>
      <c r="F3" s="262">
        <v>2018</v>
      </c>
      <c r="G3" s="262">
        <v>2019</v>
      </c>
      <c r="H3" s="262">
        <v>2020</v>
      </c>
      <c r="I3" s="262">
        <v>2021</v>
      </c>
      <c r="J3" s="262">
        <v>2022</v>
      </c>
    </row>
    <row r="4" spans="3:10" x14ac:dyDescent="0.25">
      <c r="C4" s="206" t="s">
        <v>114</v>
      </c>
      <c r="D4" s="206">
        <v>20</v>
      </c>
      <c r="E4" s="206">
        <v>25</v>
      </c>
      <c r="F4" s="206">
        <v>25</v>
      </c>
      <c r="G4" s="206">
        <v>15</v>
      </c>
      <c r="H4" s="206">
        <v>15</v>
      </c>
      <c r="I4" s="206">
        <v>10</v>
      </c>
      <c r="J4" s="206">
        <v>10</v>
      </c>
    </row>
    <row r="5" spans="3:10" x14ac:dyDescent="0.25">
      <c r="C5" s="206" t="s">
        <v>115</v>
      </c>
      <c r="D5" s="206">
        <f>D4</f>
        <v>20</v>
      </c>
      <c r="E5" s="206">
        <f>D5+E4</f>
        <v>45</v>
      </c>
      <c r="F5" s="206">
        <f t="shared" ref="F5:J5" si="0">E5+F4</f>
        <v>70</v>
      </c>
      <c r="G5" s="206">
        <f t="shared" si="0"/>
        <v>85</v>
      </c>
      <c r="H5" s="206">
        <f t="shared" si="0"/>
        <v>100</v>
      </c>
      <c r="I5" s="206">
        <f t="shared" si="0"/>
        <v>110</v>
      </c>
      <c r="J5" s="206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42578125" bestFit="1" customWidth="1" collapsed="1"/>
  </cols>
  <sheetData>
    <row r="3" spans="2:3" x14ac:dyDescent="0.25">
      <c r="B3" s="291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zoomScale="80" zoomScaleNormal="80" workbookViewId="0">
      <selection activeCell="R10" sqref="R10"/>
    </sheetView>
  </sheetViews>
  <sheetFormatPr defaultRowHeight="15" x14ac:dyDescent="0.25"/>
  <cols>
    <col min="1" max="1" width="4.42578125" customWidth="1" collapsed="1"/>
    <col min="5" max="7" width="11.140625" bestFit="1" customWidth="1" collapsed="1"/>
    <col min="8" max="9" width="12.5703125" bestFit="1" customWidth="1" collapsed="1"/>
    <col min="10" max="12" width="12.5703125" customWidth="1" collapsed="1"/>
  </cols>
  <sheetData>
    <row r="1" spans="2:14" ht="21" x14ac:dyDescent="0.35">
      <c r="B1" s="248" t="s">
        <v>112</v>
      </c>
      <c r="G1" s="19">
        <f>G2/G22</f>
        <v>0.5476324002757943</v>
      </c>
      <c r="H1" s="19">
        <f t="shared" ref="H1:L1" si="0">H2/H22</f>
        <v>0.62380426426473257</v>
      </c>
      <c r="I1" s="19">
        <f t="shared" si="0"/>
        <v>0.6395478448053028</v>
      </c>
      <c r="J1" s="19">
        <f t="shared" si="0"/>
        <v>0.67246364128257952</v>
      </c>
      <c r="K1" s="19">
        <f t="shared" si="0"/>
        <v>0.68136588897582362</v>
      </c>
      <c r="L1" s="19">
        <f t="shared" si="0"/>
        <v>0.7171255783911874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35" t="s">
        <v>101</v>
      </c>
      <c r="C3" s="236"/>
      <c r="D3" s="237"/>
      <c r="E3" s="238">
        <v>2015</v>
      </c>
      <c r="F3" s="238">
        <v>2016</v>
      </c>
      <c r="G3" s="238">
        <v>2017</v>
      </c>
      <c r="H3" s="238">
        <v>2018</v>
      </c>
      <c r="I3" s="238">
        <v>2019</v>
      </c>
      <c r="J3" s="238">
        <v>2020</v>
      </c>
      <c r="K3" s="238">
        <v>2021</v>
      </c>
      <c r="L3" s="238">
        <v>2022</v>
      </c>
    </row>
    <row r="4" spans="2:14" s="25" customFormat="1" ht="18" customHeight="1" x14ac:dyDescent="0.25">
      <c r="B4" s="253" t="s">
        <v>113</v>
      </c>
      <c r="C4" s="239"/>
      <c r="D4" s="239"/>
      <c r="E4" s="357"/>
      <c r="F4" s="357"/>
      <c r="G4" s="359">
        <f>G13/F13-1</f>
        <v>0.28796063155128748</v>
      </c>
      <c r="H4" s="357"/>
      <c r="I4" s="357"/>
      <c r="J4" s="357"/>
      <c r="K4" s="357"/>
      <c r="L4" s="358"/>
    </row>
    <row r="5" spans="2:14" s="159" customFormat="1" ht="18" customHeight="1" x14ac:dyDescent="0.25">
      <c r="B5" s="254" t="s">
        <v>114</v>
      </c>
      <c r="C5" s="255"/>
      <c r="D5" s="255"/>
      <c r="E5" s="256"/>
      <c r="F5" s="256">
        <v>20</v>
      </c>
      <c r="G5" s="256">
        <v>25</v>
      </c>
      <c r="H5" s="256">
        <v>25</v>
      </c>
      <c r="I5" s="256">
        <v>15</v>
      </c>
      <c r="J5" s="256">
        <f>SUM('Total Agency'!BJ3:BU3)</f>
        <v>8</v>
      </c>
      <c r="K5" s="256">
        <f>SUM('Total Agency'!BV3:CG3)</f>
        <v>6</v>
      </c>
      <c r="L5" s="257">
        <f>SUM('Total Agency'!CH3:CS3)</f>
        <v>6</v>
      </c>
    </row>
    <row r="6" spans="2:14" s="159" customFormat="1" ht="18" customHeight="1" x14ac:dyDescent="0.25">
      <c r="B6" s="258" t="s">
        <v>115</v>
      </c>
      <c r="C6" s="255"/>
      <c r="D6" s="255"/>
      <c r="E6" s="256"/>
      <c r="F6" s="256">
        <f>F5</f>
        <v>20</v>
      </c>
      <c r="G6" s="256">
        <f>F6+G5</f>
        <v>45</v>
      </c>
      <c r="H6" s="256">
        <f t="shared" ref="H6:I6" si="1">G6+H5</f>
        <v>70</v>
      </c>
      <c r="I6" s="256">
        <f t="shared" si="1"/>
        <v>85</v>
      </c>
      <c r="J6" s="256">
        <f t="shared" ref="J6:L6" si="2">I6+J5</f>
        <v>93</v>
      </c>
      <c r="K6" s="256">
        <f t="shared" si="2"/>
        <v>99</v>
      </c>
      <c r="L6" s="256">
        <f t="shared" si="2"/>
        <v>105</v>
      </c>
    </row>
    <row r="7" spans="2:14" ht="18" customHeight="1" x14ac:dyDescent="0.25">
      <c r="B7" s="244" t="s">
        <v>107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2:14" ht="18" customHeight="1" x14ac:dyDescent="0.25">
      <c r="B8" s="241" t="s">
        <v>65</v>
      </c>
      <c r="C8" s="232"/>
      <c r="D8" s="233"/>
      <c r="E8" s="229">
        <f>'Data_KPIs Trend'!C3</f>
        <v>994</v>
      </c>
      <c r="F8" s="229">
        <f>'Data_KPIs Trend'!D3</f>
        <v>2112</v>
      </c>
      <c r="G8" s="229">
        <f>'Data_KPIs Trend'!E3</f>
        <v>2396.5223401634671</v>
      </c>
      <c r="H8" s="229">
        <f>'Data_KPIs Trend'!F3</f>
        <v>2868.3803950018241</v>
      </c>
      <c r="I8" s="229">
        <f>'Data_KPIs Trend'!G3</f>
        <v>3510.6819130832814</v>
      </c>
      <c r="J8" s="229">
        <f>'Data_KPIs Trend'!H3</f>
        <v>3845.7529872561445</v>
      </c>
      <c r="K8" s="229">
        <f>'Data_KPIs Trend'!I3</f>
        <v>4456.8177880373278</v>
      </c>
      <c r="L8" s="229">
        <f>'Data_KPIs Trend'!J3</f>
        <v>5110.9578185630944</v>
      </c>
    </row>
    <row r="9" spans="2:14" ht="18" customHeight="1" x14ac:dyDescent="0.25">
      <c r="B9" s="242" t="s">
        <v>71</v>
      </c>
      <c r="C9" s="232"/>
      <c r="D9" s="233"/>
      <c r="E9" s="231">
        <f>'Data_KPIs Trend'!C4</f>
        <v>0.30862733471686926</v>
      </c>
      <c r="F9" s="231">
        <f>'Data_KPIs Trend'!D4</f>
        <v>0.30751914340201431</v>
      </c>
      <c r="G9" s="231">
        <f>'Data_KPIs Trend'!E4</f>
        <v>0.26499231025736658</v>
      </c>
      <c r="H9" s="231">
        <f>'Data_KPIs Trend'!F4</f>
        <v>0.30431465184737072</v>
      </c>
      <c r="I9" s="231">
        <f>'Data_KPIs Trend'!G4</f>
        <v>0.30256905575748883</v>
      </c>
      <c r="J9" s="231">
        <f>'Data_KPIs Trend'!H4</f>
        <v>0.30116008262502197</v>
      </c>
      <c r="K9" s="231">
        <f>'Data_KPIs Trend'!I4</f>
        <v>0.30191603688075808</v>
      </c>
      <c r="L9" s="231">
        <f>'Data_KPIs Trend'!J4</f>
        <v>0.30195561685590494</v>
      </c>
    </row>
    <row r="10" spans="2:14" ht="18" customHeight="1" x14ac:dyDescent="0.25">
      <c r="B10" s="242" t="s">
        <v>103</v>
      </c>
      <c r="C10" s="232"/>
      <c r="D10" s="233"/>
      <c r="E10" s="228">
        <f>'Data_KPIs Trend'!C5</f>
        <v>1.6916426512968299</v>
      </c>
      <c r="F10" s="228">
        <f>'Data_KPIs Trend'!D5</f>
        <v>1.8139578987293761</v>
      </c>
      <c r="G10" s="228">
        <f>'Data_KPIs Trend'!E5</f>
        <v>2.0499930198230571</v>
      </c>
      <c r="H10" s="228">
        <f>'Data_KPIs Trend'!F5</f>
        <v>1.9634637863553128</v>
      </c>
      <c r="I10" s="228">
        <f>'Data_KPIs Trend'!G5</f>
        <v>1.9884546830387864</v>
      </c>
      <c r="J10" s="228">
        <f>'Data_KPIs Trend'!H5</f>
        <v>1.9746835777758087</v>
      </c>
      <c r="K10" s="228">
        <f>'Data_KPIs Trend'!I5</f>
        <v>1.9767157352705171</v>
      </c>
      <c r="L10" s="228">
        <f>'Data_KPIs Trend'!J5</f>
        <v>1.9772945035984641</v>
      </c>
    </row>
    <row r="11" spans="2:14" ht="18" customHeight="1" x14ac:dyDescent="0.25">
      <c r="B11" s="242" t="s">
        <v>109</v>
      </c>
      <c r="C11" s="232"/>
      <c r="D11" s="233"/>
      <c r="E11" s="229">
        <v>807</v>
      </c>
      <c r="F11" s="229">
        <f>VLOOKUP(F3,'Yearly Summary'!$B$3:$D$10,3,0)</f>
        <v>1430</v>
      </c>
      <c r="G11" s="229">
        <f>VLOOKUP(G3,'Yearly Summary'!$B$3:$D$10,3,0)</f>
        <v>750</v>
      </c>
      <c r="H11" s="229">
        <f>VLOOKUP(H3,'Yearly Summary'!$B$3:$D$10,3,0)</f>
        <v>600</v>
      </c>
      <c r="I11" s="229">
        <f>VLOOKUP(I3,'Yearly Summary'!$B$3:$D$10,3,0)</f>
        <v>460</v>
      </c>
      <c r="J11" s="229">
        <f>VLOOKUP(J3,'Yearly Summary'!$B$3:$D$10,3,0)</f>
        <v>240</v>
      </c>
      <c r="K11" s="229">
        <f>VLOOKUP(K3,'Yearly Summary'!$B$3:$D$10,3,0)</f>
        <v>240</v>
      </c>
      <c r="L11" s="229">
        <f>VLOOKUP(L3,'Yearly Summary'!$B$3:$D$10,3,0)</f>
        <v>240</v>
      </c>
    </row>
    <row r="12" spans="2:14" ht="18" customHeight="1" x14ac:dyDescent="0.25">
      <c r="B12" s="242" t="s">
        <v>108</v>
      </c>
      <c r="C12" s="232"/>
      <c r="D12" s="233"/>
      <c r="E12" s="230">
        <f>'Data_KPIs Trend'!C6</f>
        <v>7797</v>
      </c>
      <c r="F12" s="230">
        <f>'Data_KPIs Trend'!D6</f>
        <v>10917</v>
      </c>
      <c r="G12" s="230">
        <f>'Data_KPIs Trend'!E6</f>
        <v>14473.701809874306</v>
      </c>
      <c r="H12" s="230">
        <f>'Data_KPIs Trend'!F6</f>
        <v>18647.7248911071</v>
      </c>
      <c r="I12" s="230">
        <f>'Data_KPIs Trend'!G6</f>
        <v>22966.019041119333</v>
      </c>
      <c r="J12" s="230">
        <f>'Data_KPIs Trend'!H6</f>
        <v>25771.902453361759</v>
      </c>
      <c r="K12" s="230">
        <f>'Data_KPIs Trend'!I6</f>
        <v>29465.191329946727</v>
      </c>
      <c r="L12" s="230">
        <f>'Data_KPIs Trend'!J6</f>
        <v>33871.381942435815</v>
      </c>
      <c r="M12" s="29"/>
    </row>
    <row r="13" spans="2:14" ht="18" customHeight="1" x14ac:dyDescent="0.25">
      <c r="B13" s="242" t="s">
        <v>9</v>
      </c>
      <c r="C13" s="232"/>
      <c r="D13" s="233"/>
      <c r="E13" s="230">
        <f>'Data_KPIs Trend'!C7</f>
        <v>4117</v>
      </c>
      <c r="F13" s="230">
        <f>'Data_KPIs Trend'!D7</f>
        <v>9845</v>
      </c>
      <c r="G13" s="230">
        <f>'Data_KPIs Trend'!E7</f>
        <v>12679.972417622424</v>
      </c>
      <c r="H13" s="230">
        <f>'Data_KPIs Trend'!F7</f>
        <v>16852.637099128133</v>
      </c>
      <c r="I13" s="230">
        <f>'Data_KPIs Trend'!G7</f>
        <v>21249.569139550018</v>
      </c>
      <c r="J13" s="230">
        <f>'Data_KPIs Trend'!H7</f>
        <v>24130.845965748966</v>
      </c>
      <c r="K13" s="230">
        <f>'Data_KPIs Trend'!I7</f>
        <v>27494.058437080348</v>
      </c>
      <c r="L13" s="230">
        <f>'Data_KPIs Trend'!J7</f>
        <v>31647.415634741392</v>
      </c>
      <c r="M13" s="28"/>
      <c r="N13" s="29"/>
    </row>
    <row r="14" spans="2:14" ht="18" customHeight="1" x14ac:dyDescent="0.25">
      <c r="B14" s="234"/>
      <c r="C14" s="232"/>
      <c r="D14" s="233"/>
      <c r="E14" s="284">
        <f>E13/E8</f>
        <v>4.1418511066398391</v>
      </c>
      <c r="F14" s="284">
        <f t="shared" ref="F14:I14" si="3">F13/F8</f>
        <v>4.661458333333333</v>
      </c>
      <c r="G14" s="284">
        <f t="shared" si="3"/>
        <v>5.2909886150936201</v>
      </c>
      <c r="H14" s="284">
        <f t="shared" si="3"/>
        <v>5.8753145602633419</v>
      </c>
      <c r="I14" s="284">
        <f t="shared" si="3"/>
        <v>6.0528323743484442</v>
      </c>
      <c r="J14" s="284">
        <f t="shared" ref="J14" si="4">J13/J8</f>
        <v>6.2746739184010263</v>
      </c>
      <c r="K14" s="284">
        <f t="shared" ref="K14" si="5">K13/K8</f>
        <v>6.1689886696462972</v>
      </c>
      <c r="L14" s="284">
        <f t="shared" ref="L14" si="6">L13/L8</f>
        <v>6.1920713803971124</v>
      </c>
    </row>
    <row r="15" spans="2:14" ht="18" customHeight="1" x14ac:dyDescent="0.25">
      <c r="B15" s="243" t="s">
        <v>110</v>
      </c>
      <c r="C15" s="232"/>
      <c r="D15" s="233"/>
      <c r="E15" s="230"/>
      <c r="F15" s="230"/>
      <c r="G15" s="230"/>
      <c r="H15" s="230"/>
      <c r="I15" s="230"/>
      <c r="J15" s="230"/>
      <c r="K15" s="230"/>
      <c r="L15" s="230"/>
    </row>
    <row r="16" spans="2:14" ht="18" customHeight="1" x14ac:dyDescent="0.25">
      <c r="B16" s="242" t="s">
        <v>10</v>
      </c>
      <c r="C16" s="232"/>
      <c r="D16" s="233"/>
      <c r="E16" s="230">
        <f>'Data_KPIs Trend'!C8</f>
        <v>5648</v>
      </c>
      <c r="F16" s="230">
        <f>'Data_KPIs Trend'!D8</f>
        <v>16074</v>
      </c>
      <c r="G16" s="230">
        <f>'Data_KPIs Trend'!E8</f>
        <v>20223.477774219285</v>
      </c>
      <c r="H16" s="230">
        <f>'Data_KPIs Trend'!F8</f>
        <v>29985.333400778793</v>
      </c>
      <c r="I16" s="230">
        <f>'Data_KPIs Trend'!G8</f>
        <v>38696.625525405783</v>
      </c>
      <c r="J16" s="230">
        <f>'Data_KPIs Trend'!H8</f>
        <v>46373.10432791982</v>
      </c>
      <c r="K16" s="230">
        <f>'Data_KPIs Trend'!I8</f>
        <v>54045.700088057842</v>
      </c>
      <c r="L16" s="230">
        <f>'Data_KPIs Trend'!J8</f>
        <v>62271.540630540003</v>
      </c>
    </row>
    <row r="17" spans="2:12" ht="18" customHeight="1" x14ac:dyDescent="0.25">
      <c r="B17" s="242" t="s">
        <v>11</v>
      </c>
      <c r="C17" s="232"/>
      <c r="D17" s="233"/>
      <c r="E17" s="231">
        <f>'Data_KPIs Trend'!C9</f>
        <v>0.29070695112849682</v>
      </c>
      <c r="F17" s="231">
        <f>'Data_KPIs Trend'!D9</f>
        <v>0.21117212748627132</v>
      </c>
      <c r="G17" s="231">
        <f>'Data_KPIs Trend'!E9</f>
        <v>0.17633243645746685</v>
      </c>
      <c r="H17" s="231">
        <f>'Data_KPIs Trend'!F9</f>
        <v>0.17302012861081772</v>
      </c>
      <c r="I17" s="231">
        <f>'Data_KPIs Trend'!G9</f>
        <v>0.18166232556016051</v>
      </c>
      <c r="J17" s="231">
        <f>'Data_KPIs Trend'!H9</f>
        <v>0.18134454704221972</v>
      </c>
      <c r="K17" s="231">
        <f>'Data_KPIs Trend'!I9</f>
        <v>0.18659081628412066</v>
      </c>
      <c r="L17" s="231">
        <f>'Data_KPIs Trend'!J9</f>
        <v>0.18736638642453399</v>
      </c>
    </row>
    <row r="18" spans="2:12" ht="18" customHeight="1" x14ac:dyDescent="0.25">
      <c r="B18" s="242" t="s">
        <v>35</v>
      </c>
      <c r="C18" s="232"/>
      <c r="D18" s="233"/>
      <c r="E18" s="228">
        <f>'Data_KPIs Trend'!C10</f>
        <v>1.6303116147308783</v>
      </c>
      <c r="F18" s="228">
        <f>'Data_KPIs Trend'!D10</f>
        <v>1.6149993778773175</v>
      </c>
      <c r="G18" s="228">
        <f>'Data_KPIs Trend'!E10</f>
        <v>1.4348640689988423</v>
      </c>
      <c r="H18" s="228">
        <f>'Data_KPIs Trend'!F10</f>
        <v>1.814820262072889</v>
      </c>
      <c r="I18" s="228">
        <f>'Data_KPIs Trend'!G10</f>
        <v>1.8929644268894599</v>
      </c>
      <c r="J18" s="228">
        <f>'Data_KPIs Trend'!H10</f>
        <v>1.9628603476477688</v>
      </c>
      <c r="K18" s="228">
        <f>'Data_KPIs Trend'!I10</f>
        <v>2.0347159004481785</v>
      </c>
      <c r="L18" s="228">
        <f>'Data_KPIs Trend'!J10</f>
        <v>2.1187511589555066</v>
      </c>
    </row>
    <row r="19" spans="2:12" ht="18" customHeight="1" x14ac:dyDescent="0.25">
      <c r="B19" s="242" t="s">
        <v>14</v>
      </c>
      <c r="C19" s="232"/>
      <c r="D19" s="233"/>
      <c r="E19" s="228">
        <f>'Data_KPIs Trend'!C11</f>
        <v>19.940748262380538</v>
      </c>
      <c r="F19" s="228">
        <f>'Data_KPIs Trend'!D11</f>
        <v>17.732870394268019</v>
      </c>
      <c r="G19" s="228">
        <f>'Data_KPIs Trend'!E11</f>
        <v>20.557551587810242</v>
      </c>
      <c r="H19" s="228">
        <f>'Data_KPIs Trend'!F11</f>
        <v>18.474222022759193</v>
      </c>
      <c r="I19" s="228">
        <f>'Data_KPIs Trend'!G11</f>
        <v>19.437051260100109</v>
      </c>
      <c r="J19" s="228">
        <f>'Data_KPIs Trend'!H11</f>
        <v>20.715698032218196</v>
      </c>
      <c r="K19" s="228">
        <f>'Data_KPIs Trend'!I11</f>
        <v>22.431862167071408</v>
      </c>
      <c r="L19" s="228">
        <f>'Data_KPIs Trend'!J11</f>
        <v>24.417092635562668</v>
      </c>
    </row>
    <row r="20" spans="2:12" ht="18" customHeight="1" x14ac:dyDescent="0.25">
      <c r="B20" s="242" t="s">
        <v>104</v>
      </c>
      <c r="C20" s="232"/>
      <c r="D20" s="233"/>
      <c r="E20" s="228">
        <f>'Data_KPIs Trend'!C12</f>
        <v>32.509633498583568</v>
      </c>
      <c r="F20" s="228">
        <f>'Data_KPIs Trend'!D12</f>
        <v>28.63857465472195</v>
      </c>
      <c r="G20" s="228">
        <f>'Data_KPIs Trend'!E12</f>
        <v>29.497292119939015</v>
      </c>
      <c r="H20" s="228">
        <f>'Data_KPIs Trend'!F12</f>
        <v>33.527392452936574</v>
      </c>
      <c r="I20" s="228">
        <f>'Data_KPIs Trend'!G12</f>
        <v>36.793646598996453</v>
      </c>
      <c r="J20" s="228">
        <f>'Data_KPIs Trend'!H12</f>
        <v>40.66202224128601</v>
      </c>
      <c r="K20" s="228">
        <f>'Data_KPIs Trend'!I12</f>
        <v>45.642466628002126</v>
      </c>
      <c r="L20" s="228">
        <f>'Data_KPIs Trend'!J12</f>
        <v>51.733743319922361</v>
      </c>
    </row>
    <row r="21" spans="2:12" ht="18" customHeight="1" x14ac:dyDescent="0.25">
      <c r="B21" s="242" t="s">
        <v>66</v>
      </c>
      <c r="C21" s="232"/>
      <c r="D21" s="233"/>
      <c r="E21" s="228">
        <f>'Data_KPIs Trend'!C13</f>
        <v>9.4507764366780762</v>
      </c>
      <c r="F21" s="228">
        <f>'Data_KPIs Trend'!D13</f>
        <v>6.0476687380120415</v>
      </c>
      <c r="G21" s="228">
        <f>'Data_KPIs Trend'!E13</f>
        <v>5.2013293884064842</v>
      </c>
      <c r="H21" s="228">
        <f>'Data_KPIs Trend'!F13</f>
        <v>5.8009137541924458</v>
      </c>
      <c r="I21" s="228">
        <f>'Data_KPIs Trend'!G13</f>
        <v>6.6840194070123866</v>
      </c>
      <c r="J21" s="228">
        <f>'Data_KPIs Trend'!H13</f>
        <v>7.3738360051666758</v>
      </c>
      <c r="K21" s="228">
        <f>'Data_KPIs Trend'!I13</f>
        <v>8.5164651053396536</v>
      </c>
      <c r="L21" s="228">
        <f>'Data_KPIs Trend'!J13</f>
        <v>9.693164542068228</v>
      </c>
    </row>
    <row r="22" spans="2:12" ht="18" customHeight="1" x14ac:dyDescent="0.25">
      <c r="B22" s="245" t="s">
        <v>0</v>
      </c>
      <c r="C22" s="246"/>
      <c r="D22" s="247"/>
      <c r="E22" s="259">
        <v>319929.83399999997</v>
      </c>
      <c r="F22" s="259">
        <f>VLOOKUP(F3,'Yearly Summary'!$B$3:$S$10,18,0)</f>
        <v>460336.4490000006</v>
      </c>
      <c r="G22" s="259">
        <f>VLOOKUP(G3,'Yearly Summary'!$B$3:$S$10,18,0)</f>
        <v>596537.83158724033</v>
      </c>
      <c r="H22" s="259">
        <f>VLOOKUP(H3,'Yearly Summary'!$B$3:$S$10,18,0)</f>
        <v>1005330.0407600579</v>
      </c>
      <c r="I22" s="259">
        <f>VLOOKUP(I3,'Yearly Summary'!$B$3:$S$10,18,0)</f>
        <v>1423789.9641554859</v>
      </c>
      <c r="J22" s="259">
        <f>VLOOKUP(J3,'Yearly Summary'!$B$3:$S$10,18,0)</f>
        <v>1885624.1995793523</v>
      </c>
      <c r="K22" s="259">
        <f>VLOOKUP(K3,'Yearly Summary'!$B$3:$S$10,18,0)</f>
        <v>2466779.0626561916</v>
      </c>
      <c r="L22" s="259">
        <f>VLOOKUP(L3,'Yearly Summary'!$B$3:$S$10,18,0)</f>
        <v>3221539.8991164728</v>
      </c>
    </row>
    <row r="23" spans="2:12" ht="18" customHeight="1" x14ac:dyDescent="0.25">
      <c r="B23" s="245" t="s">
        <v>97</v>
      </c>
      <c r="C23" s="246"/>
      <c r="D23" s="247"/>
      <c r="E23" s="260"/>
      <c r="F23" s="261">
        <f>F22/E22-1</f>
        <v>0.43886690167194797</v>
      </c>
      <c r="G23" s="261">
        <f>G22/F22-1</f>
        <v>0.2958735570105584</v>
      </c>
      <c r="H23" s="261">
        <f t="shared" ref="H23:L23" si="7">H22/G22-1</f>
        <v>0.6852745752689684</v>
      </c>
      <c r="I23" s="261">
        <f t="shared" si="7"/>
        <v>0.41624134008674463</v>
      </c>
      <c r="J23" s="261">
        <f t="shared" si="7"/>
        <v>0.32436963811428554</v>
      </c>
      <c r="K23" s="261">
        <f t="shared" si="7"/>
        <v>0.30820290872724487</v>
      </c>
      <c r="L23" s="261">
        <f t="shared" si="7"/>
        <v>0.30597018106987073</v>
      </c>
    </row>
    <row r="24" spans="2:12" ht="18" customHeight="1" x14ac:dyDescent="0.25">
      <c r="B24" s="242" t="s">
        <v>111</v>
      </c>
      <c r="C24" s="232"/>
      <c r="D24" s="233"/>
      <c r="E24" s="231">
        <f>'Data_KPIs Trend'!C39</f>
        <v>0.16912469626074336</v>
      </c>
      <c r="F24" s="231">
        <f>'Data_KPIs Trend'!D39</f>
        <v>0.23088131676490425</v>
      </c>
      <c r="G24" s="231">
        <f>'Data_KPIs Trend'!E39</f>
        <v>0.22123933486179406</v>
      </c>
      <c r="H24" s="231">
        <f>'Data_KPIs Trend'!F39</f>
        <v>0.1692495007441806</v>
      </c>
      <c r="I24" s="231">
        <f>'Data_KPIs Trend'!G39</f>
        <v>0.16962517354681245</v>
      </c>
      <c r="J24" s="231">
        <f>'Data_KPIs Trend'!H39</f>
        <v>0.1582484468705613</v>
      </c>
      <c r="K24" s="231">
        <f>'Data_KPIs Trend'!I39</f>
        <v>0.15793764377202257</v>
      </c>
      <c r="L24" s="231">
        <f>'Data_KPIs Trend'!J39</f>
        <v>0.15788598817030985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9"/>
      <c r="G26" s="15"/>
      <c r="H26" s="15"/>
      <c r="I26" s="15"/>
      <c r="J26" s="19"/>
      <c r="K2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5"/>
  <sheetViews>
    <sheetView showGridLines="0" topLeftCell="A25" zoomScale="90" zoomScaleNormal="90" workbookViewId="0">
      <selection activeCell="C15" sqref="C15"/>
    </sheetView>
  </sheetViews>
  <sheetFormatPr defaultRowHeight="15" x14ac:dyDescent="0.25"/>
  <cols>
    <col min="1" max="1" width="5.42578125" customWidth="1" collapsed="1"/>
    <col min="2" max="2" width="25.140625" bestFit="1" customWidth="1" collapsed="1"/>
    <col min="3" max="3" width="11.140625" bestFit="1" customWidth="1" collapsed="1"/>
    <col min="4" max="4" width="12.42578125" customWidth="1" collapsed="1"/>
    <col min="5" max="5" width="12.140625" customWidth="1" collapsed="1"/>
    <col min="6" max="6" width="11.140625" bestFit="1" customWidth="1" collapsed="1"/>
    <col min="7" max="10" width="12.5703125" bestFit="1" customWidth="1" collapsed="1"/>
  </cols>
  <sheetData>
    <row r="2" spans="2:10" x14ac:dyDescent="0.25">
      <c r="B2" s="225" t="s">
        <v>101</v>
      </c>
      <c r="C2" s="225">
        <v>2015</v>
      </c>
      <c r="D2" s="225">
        <v>2016</v>
      </c>
      <c r="E2" s="225">
        <v>2017</v>
      </c>
      <c r="F2" s="225">
        <v>2018</v>
      </c>
      <c r="G2" s="225">
        <v>2019</v>
      </c>
      <c r="H2" s="225">
        <v>2020</v>
      </c>
      <c r="I2" s="225">
        <v>2021</v>
      </c>
      <c r="J2" s="225">
        <v>2022</v>
      </c>
    </row>
    <row r="3" spans="2:10" s="25" customFormat="1" x14ac:dyDescent="0.25">
      <c r="B3" s="227" t="s">
        <v>106</v>
      </c>
      <c r="C3" s="227">
        <v>994</v>
      </c>
      <c r="D3" s="207">
        <f>VLOOKUP(D$2,'Yearly Summary'!$B$3:$U$10,11,0)</f>
        <v>2112</v>
      </c>
      <c r="E3" s="207">
        <f>VLOOKUP(E$2,'Yearly Summary'!$B$3:$U$10,11,0)</f>
        <v>2396.5223401634671</v>
      </c>
      <c r="F3" s="207">
        <f>VLOOKUP(F$2,'Yearly Summary'!$B$3:$U$10,11,0)</f>
        <v>2868.3803950018241</v>
      </c>
      <c r="G3" s="207">
        <f>VLOOKUP(G$2,'Yearly Summary'!$B$3:$U$10,11,0)</f>
        <v>3510.6819130832814</v>
      </c>
      <c r="H3" s="207">
        <f>VLOOKUP(H$2,'Yearly Summary'!$B$3:$U$10,11,0)</f>
        <v>3845.7529872561445</v>
      </c>
      <c r="I3" s="207">
        <f>VLOOKUP(I$2,'Yearly Summary'!$B$3:$U$10,11,0)</f>
        <v>4456.8177880373278</v>
      </c>
      <c r="J3" s="207">
        <f>VLOOKUP(J$2,'Yearly Summary'!$B$3:$U$10,11,0)</f>
        <v>5110.9578185630944</v>
      </c>
    </row>
    <row r="4" spans="2:10" x14ac:dyDescent="0.25">
      <c r="B4" s="206" t="s">
        <v>71</v>
      </c>
      <c r="C4" s="208">
        <v>0.30862733471686926</v>
      </c>
      <c r="D4" s="208">
        <f>VLOOKUP(D$2,'Yearly Summary'!$B$3:$U$10,6,0)</f>
        <v>0.30751914340201431</v>
      </c>
      <c r="E4" s="208">
        <f>VLOOKUP(E$2,'Yearly Summary'!$B$3:$U$10,6,0)</f>
        <v>0.26499231025736658</v>
      </c>
      <c r="F4" s="208">
        <f>VLOOKUP(F$2,'Yearly Summary'!$B$3:$U$10,6,0)</f>
        <v>0.30431465184737072</v>
      </c>
      <c r="G4" s="208">
        <f>VLOOKUP(G$2,'Yearly Summary'!$B$3:$U$10,6,0)</f>
        <v>0.30256905575748883</v>
      </c>
      <c r="H4" s="208">
        <f>VLOOKUP(H$2,'Yearly Summary'!$B$3:$U$10,6,0)</f>
        <v>0.30116008262502197</v>
      </c>
      <c r="I4" s="208">
        <f>VLOOKUP(I$2,'Yearly Summary'!$B$3:$U$10,6,0)</f>
        <v>0.30191603688075808</v>
      </c>
      <c r="J4" s="208">
        <f>VLOOKUP(J$2,'Yearly Summary'!$B$3:$U$10,6,0)</f>
        <v>0.30195561685590494</v>
      </c>
    </row>
    <row r="5" spans="2:10" x14ac:dyDescent="0.25">
      <c r="B5" s="206" t="s">
        <v>103</v>
      </c>
      <c r="C5" s="209">
        <v>1.6916426512968299</v>
      </c>
      <c r="D5" s="210">
        <f>VLOOKUP(D$2,'Yearly Summary'!$B$3:$U$10,7,0)</f>
        <v>1.8139578987293761</v>
      </c>
      <c r="E5" s="210">
        <f>VLOOKUP(E$2,'Yearly Summary'!$B$3:$U$10,7,0)</f>
        <v>2.0499930198230571</v>
      </c>
      <c r="F5" s="210">
        <f>VLOOKUP(F$2,'Yearly Summary'!$B$3:$U$10,7,0)</f>
        <v>1.9634637863553128</v>
      </c>
      <c r="G5" s="210">
        <f>VLOOKUP(G$2,'Yearly Summary'!$B$3:$U$10,7,0)</f>
        <v>1.9884546830387864</v>
      </c>
      <c r="H5" s="210">
        <f>VLOOKUP(H$2,'Yearly Summary'!$B$3:$U$10,7,0)</f>
        <v>1.9746835777758087</v>
      </c>
      <c r="I5" s="210">
        <f>VLOOKUP(I$2,'Yearly Summary'!$B$3:$U$10,7,0)</f>
        <v>1.9767157352705171</v>
      </c>
      <c r="J5" s="210">
        <f>VLOOKUP(J$2,'Yearly Summary'!$B$3:$U$10,7,0)</f>
        <v>1.9772945035984641</v>
      </c>
    </row>
    <row r="6" spans="2:10" x14ac:dyDescent="0.25">
      <c r="B6" s="206" t="s">
        <v>102</v>
      </c>
      <c r="C6" s="207">
        <v>7797</v>
      </c>
      <c r="D6" s="207">
        <f>VLOOKUP(D$2,'Yearly Summary'!$B$3:$U$10,8,0)</f>
        <v>10917</v>
      </c>
      <c r="E6" s="207">
        <f>VLOOKUP(E$2,'Yearly Summary'!$B$3:$U$10,8,0)</f>
        <v>14473.701809874306</v>
      </c>
      <c r="F6" s="207">
        <f>VLOOKUP(F$2,'Yearly Summary'!$B$3:$U$10,8,0)</f>
        <v>18647.7248911071</v>
      </c>
      <c r="G6" s="207">
        <f>VLOOKUP(G$2,'Yearly Summary'!$B$3:$U$10,8,0)</f>
        <v>22966.019041119333</v>
      </c>
      <c r="H6" s="207">
        <f>VLOOKUP(H$2,'Yearly Summary'!$B$3:$U$10,8,0)</f>
        <v>25771.902453361759</v>
      </c>
      <c r="I6" s="207">
        <f>VLOOKUP(I$2,'Yearly Summary'!$B$3:$U$10,8,0)</f>
        <v>29465.191329946727</v>
      </c>
      <c r="J6" s="207">
        <f>VLOOKUP(J$2,'Yearly Summary'!$B$3:$U$10,8,0)</f>
        <v>33871.381942435815</v>
      </c>
    </row>
    <row r="7" spans="2:10" x14ac:dyDescent="0.25">
      <c r="B7" s="206" t="s">
        <v>9</v>
      </c>
      <c r="C7" s="207">
        <v>4117</v>
      </c>
      <c r="D7" s="207">
        <f>VLOOKUP(D$2,'Yearly Summary'!$B$3:$U$10,12,0)</f>
        <v>9845</v>
      </c>
      <c r="E7" s="207">
        <f>VLOOKUP(E$2,'Yearly Summary'!$B$3:$U$10,12,0)</f>
        <v>12679.972417622424</v>
      </c>
      <c r="F7" s="207">
        <f>VLOOKUP(F$2,'Yearly Summary'!$B$3:$U$10,12,0)</f>
        <v>16852.637099128133</v>
      </c>
      <c r="G7" s="207">
        <f>VLOOKUP(G$2,'Yearly Summary'!$B$3:$U$10,12,0)</f>
        <v>21249.569139550018</v>
      </c>
      <c r="H7" s="207">
        <f>VLOOKUP(H$2,'Yearly Summary'!$B$3:$U$10,12,0)</f>
        <v>24130.845965748966</v>
      </c>
      <c r="I7" s="207">
        <f>VLOOKUP(I$2,'Yearly Summary'!$B$3:$U$10,12,0)</f>
        <v>27494.058437080348</v>
      </c>
      <c r="J7" s="207">
        <f>VLOOKUP(J$2,'Yearly Summary'!$B$3:$U$10,12,0)</f>
        <v>31647.415634741392</v>
      </c>
    </row>
    <row r="8" spans="2:10" x14ac:dyDescent="0.25">
      <c r="B8" s="206" t="s">
        <v>10</v>
      </c>
      <c r="C8" s="207">
        <v>5648</v>
      </c>
      <c r="D8" s="207">
        <f>VLOOKUP(D$2,'Yearly Summary'!$B$3:$U$10,13,0)</f>
        <v>16074</v>
      </c>
      <c r="E8" s="207">
        <f>VLOOKUP(E$2,'Yearly Summary'!$B$3:$U$10,13,0)</f>
        <v>20223.477774219285</v>
      </c>
      <c r="F8" s="207">
        <f>VLOOKUP(F$2,'Yearly Summary'!$B$3:$U$10,13,0)</f>
        <v>29985.333400778793</v>
      </c>
      <c r="G8" s="207">
        <f>VLOOKUP(G$2,'Yearly Summary'!$B$3:$U$10,13,0)</f>
        <v>38696.625525405783</v>
      </c>
      <c r="H8" s="207">
        <f>VLOOKUP(H$2,'Yearly Summary'!$B$3:$U$10,13,0)</f>
        <v>46373.10432791982</v>
      </c>
      <c r="I8" s="207">
        <f>VLOOKUP(I$2,'Yearly Summary'!$B$3:$U$10,13,0)</f>
        <v>54045.700088057842</v>
      </c>
      <c r="J8" s="207">
        <f>VLOOKUP(J$2,'Yearly Summary'!$B$3:$U$10,13,0)</f>
        <v>62271.540630540003</v>
      </c>
    </row>
    <row r="9" spans="2:10" x14ac:dyDescent="0.25">
      <c r="B9" s="206" t="s">
        <v>11</v>
      </c>
      <c r="C9" s="208">
        <v>0.29070695112849682</v>
      </c>
      <c r="D9" s="208">
        <f>VLOOKUP(D$2,'Yearly Summary'!$B$3:$U$10,14,0)</f>
        <v>0.21117212748627132</v>
      </c>
      <c r="E9" s="208">
        <f>VLOOKUP(E$2,'Yearly Summary'!$B$3:$U$10,14,0)</f>
        <v>0.17633243645746685</v>
      </c>
      <c r="F9" s="208">
        <f>VLOOKUP(F$2,'Yearly Summary'!$B$3:$U$10,14,0)</f>
        <v>0.17302012861081772</v>
      </c>
      <c r="G9" s="208">
        <f>VLOOKUP(G$2,'Yearly Summary'!$B$3:$U$10,14,0)</f>
        <v>0.18166232556016051</v>
      </c>
      <c r="H9" s="208">
        <f>VLOOKUP(H$2,'Yearly Summary'!$B$3:$U$10,14,0)</f>
        <v>0.18134454704221972</v>
      </c>
      <c r="I9" s="208">
        <f>VLOOKUP(I$2,'Yearly Summary'!$B$3:$U$10,14,0)</f>
        <v>0.18659081628412066</v>
      </c>
      <c r="J9" s="208">
        <f>VLOOKUP(J$2,'Yearly Summary'!$B$3:$U$10,14,0)</f>
        <v>0.18736638642453399</v>
      </c>
    </row>
    <row r="10" spans="2:10" x14ac:dyDescent="0.25">
      <c r="B10" s="206" t="s">
        <v>35</v>
      </c>
      <c r="C10" s="209">
        <v>1.6303116147308783</v>
      </c>
      <c r="D10" s="209">
        <f>VLOOKUP(D$2,'Yearly Summary'!$B$3:$U$10,15,0)</f>
        <v>1.6149993778773175</v>
      </c>
      <c r="E10" s="209">
        <f>VLOOKUP(E$2,'Yearly Summary'!$B$3:$U$10,15,0)</f>
        <v>1.4348640689988423</v>
      </c>
      <c r="F10" s="209">
        <f>VLOOKUP(F$2,'Yearly Summary'!$B$3:$U$10,15,0)</f>
        <v>1.814820262072889</v>
      </c>
      <c r="G10" s="209">
        <f>VLOOKUP(G$2,'Yearly Summary'!$B$3:$U$10,15,0)</f>
        <v>1.8929644268894599</v>
      </c>
      <c r="H10" s="209">
        <f>VLOOKUP(H$2,'Yearly Summary'!$B$3:$U$10,15,0)</f>
        <v>1.9628603476477688</v>
      </c>
      <c r="I10" s="209">
        <f>VLOOKUP(I$2,'Yearly Summary'!$B$3:$U$10,15,0)</f>
        <v>2.0347159004481785</v>
      </c>
      <c r="J10" s="209">
        <f>VLOOKUP(J$2,'Yearly Summary'!$B$3:$U$10,15,0)</f>
        <v>2.1187511589555066</v>
      </c>
    </row>
    <row r="11" spans="2:10" x14ac:dyDescent="0.25">
      <c r="B11" s="206" t="s">
        <v>14</v>
      </c>
      <c r="C11" s="210">
        <v>19.940748262380538</v>
      </c>
      <c r="D11" s="210">
        <f>VLOOKUP(D$2,'Yearly Summary'!$B$3:$U$10,17,0)</f>
        <v>17.732870394268019</v>
      </c>
      <c r="E11" s="210">
        <f>VLOOKUP(E$2,'Yearly Summary'!$B$3:$U$10,17,0)</f>
        <v>20.557551587810242</v>
      </c>
      <c r="F11" s="210">
        <f>VLOOKUP(F$2,'Yearly Summary'!$B$3:$U$10,17,0)</f>
        <v>18.474222022759193</v>
      </c>
      <c r="G11" s="210">
        <f>VLOOKUP(G$2,'Yearly Summary'!$B$3:$U$10,17,0)</f>
        <v>19.437051260100109</v>
      </c>
      <c r="H11" s="210">
        <f>VLOOKUP(H$2,'Yearly Summary'!$B$3:$U$10,17,0)</f>
        <v>20.715698032218196</v>
      </c>
      <c r="I11" s="210">
        <f>VLOOKUP(I$2,'Yearly Summary'!$B$3:$U$10,17,0)</f>
        <v>22.431862167071408</v>
      </c>
      <c r="J11" s="210">
        <f>VLOOKUP(J$2,'Yearly Summary'!$B$3:$U$10,17,0)</f>
        <v>24.417092635562668</v>
      </c>
    </row>
    <row r="12" spans="2:10" x14ac:dyDescent="0.25">
      <c r="B12" s="206" t="s">
        <v>104</v>
      </c>
      <c r="C12" s="210">
        <v>32.509633498583568</v>
      </c>
      <c r="D12" s="210">
        <f>VLOOKUP(D$2,'Yearly Summary'!$B$3:$U$10,19,0)</f>
        <v>28.63857465472195</v>
      </c>
      <c r="E12" s="210">
        <f>VLOOKUP(E$2,'Yearly Summary'!$B$3:$U$10,19,0)</f>
        <v>29.497292119939015</v>
      </c>
      <c r="F12" s="210">
        <f>VLOOKUP(F$2,'Yearly Summary'!$B$3:$U$10,19,0)</f>
        <v>33.527392452936574</v>
      </c>
      <c r="G12" s="210">
        <f>VLOOKUP(G$2,'Yearly Summary'!$B$3:$U$10,19,0)</f>
        <v>36.793646598996453</v>
      </c>
      <c r="H12" s="210">
        <f>VLOOKUP(H$2,'Yearly Summary'!$B$3:$U$10,19,0)</f>
        <v>40.66202224128601</v>
      </c>
      <c r="I12" s="210">
        <f>VLOOKUP(I$2,'Yearly Summary'!$B$3:$U$10,19,0)</f>
        <v>45.642466628002126</v>
      </c>
      <c r="J12" s="210">
        <f>VLOOKUP(J$2,'Yearly Summary'!$B$3:$U$10,19,0)</f>
        <v>51.733743319922361</v>
      </c>
    </row>
    <row r="13" spans="2:10" x14ac:dyDescent="0.25">
      <c r="B13" s="206" t="s">
        <v>66</v>
      </c>
      <c r="C13" s="210">
        <v>9.4507764366780762</v>
      </c>
      <c r="D13" s="210">
        <f>VLOOKUP(D$2,'Yearly Summary'!$B$3:$U$10,20,0)</f>
        <v>6.0476687380120415</v>
      </c>
      <c r="E13" s="210">
        <f>VLOOKUP(E$2,'Yearly Summary'!$B$3:$U$10,20,0)</f>
        <v>5.2013293884064842</v>
      </c>
      <c r="F13" s="210">
        <f>VLOOKUP(F$2,'Yearly Summary'!$B$3:$U$10,20,0)</f>
        <v>5.8009137541924458</v>
      </c>
      <c r="G13" s="210">
        <f>VLOOKUP(G$2,'Yearly Summary'!$B$3:$U$10,20,0)</f>
        <v>6.6840194070123866</v>
      </c>
      <c r="H13" s="210">
        <f>VLOOKUP(H$2,'Yearly Summary'!$B$3:$U$10,20,0)</f>
        <v>7.3738360051666758</v>
      </c>
      <c r="I13" s="210">
        <f>VLOOKUP(I$2,'Yearly Summary'!$B$3:$U$10,20,0)</f>
        <v>8.5164651053396536</v>
      </c>
      <c r="J13" s="210">
        <f>VLOOKUP(J$2,'Yearly Summary'!$B$3:$U$10,20,0)</f>
        <v>9.693164542068228</v>
      </c>
    </row>
    <row r="15" spans="2:10" x14ac:dyDescent="0.25">
      <c r="C15" s="29">
        <f>C17*1000</f>
        <v>319929.83399999997</v>
      </c>
    </row>
    <row r="16" spans="2:10" x14ac:dyDescent="0.25">
      <c r="B16" s="225"/>
      <c r="C16" s="225">
        <v>2015</v>
      </c>
      <c r="D16" s="225">
        <v>2016</v>
      </c>
      <c r="E16" s="225">
        <v>2017</v>
      </c>
      <c r="F16" s="225">
        <v>2018</v>
      </c>
      <c r="G16" s="225">
        <v>2019</v>
      </c>
      <c r="H16" s="225">
        <v>2020</v>
      </c>
      <c r="I16" s="225">
        <v>2021</v>
      </c>
      <c r="J16" s="225">
        <v>2022</v>
      </c>
    </row>
    <row r="17" spans="2:10" x14ac:dyDescent="0.25">
      <c r="B17" s="206" t="s">
        <v>93</v>
      </c>
      <c r="C17" s="226">
        <f>C35/1000</f>
        <v>319.92983399999997</v>
      </c>
      <c r="D17" s="207">
        <f>VLOOKUP(D16,'Yearly Summary'!$B$2:$S$10,18,0)/1000</f>
        <v>460.33644900000058</v>
      </c>
      <c r="E17" s="207">
        <f>VLOOKUP(E16,'Yearly Summary'!$B$2:$S$10,18,0)/1000</f>
        <v>596.53783158724036</v>
      </c>
      <c r="F17" s="207">
        <f>VLOOKUP(F16,'Yearly Summary'!$B$2:$S$10,18,0)/1000</f>
        <v>1005.3300407600578</v>
      </c>
      <c r="G17" s="207">
        <f>VLOOKUP(G16,'Yearly Summary'!$B$2:$S$10,18,0)/1000</f>
        <v>1423.7899641554859</v>
      </c>
      <c r="H17" s="207">
        <f>VLOOKUP(H16,'Yearly Summary'!$B$2:$S$10,18,0)/1000</f>
        <v>1885.6241995793523</v>
      </c>
      <c r="I17" s="207">
        <f>VLOOKUP(I16,'Yearly Summary'!$B$2:$S$10,18,0)/1000</f>
        <v>2466.7790626561919</v>
      </c>
      <c r="J17" s="207">
        <f>VLOOKUP(J16,'Yearly Summary'!$B$2:$S$10,18,0)/1000</f>
        <v>3221.539899116473</v>
      </c>
    </row>
    <row r="18" spans="2:10" x14ac:dyDescent="0.25">
      <c r="B18" s="206" t="s">
        <v>105</v>
      </c>
      <c r="C18" s="206"/>
      <c r="D18" s="208">
        <f>D17/C17-1</f>
        <v>0.43886690167194797</v>
      </c>
      <c r="E18" s="208">
        <f t="shared" ref="E18:J18" si="0">E17/D17-1</f>
        <v>0.29587355701055862</v>
      </c>
      <c r="F18" s="208">
        <f t="shared" si="0"/>
        <v>0.6852745752689684</v>
      </c>
      <c r="G18" s="208">
        <f t="shared" si="0"/>
        <v>0.41624134008674463</v>
      </c>
      <c r="H18" s="208">
        <f t="shared" si="0"/>
        <v>0.32436963811428554</v>
      </c>
      <c r="I18" s="208">
        <f t="shared" si="0"/>
        <v>0.3082029087272451</v>
      </c>
      <c r="J18" s="208">
        <f t="shared" si="0"/>
        <v>0.30597018106987073</v>
      </c>
    </row>
    <row r="20" spans="2:10" x14ac:dyDescent="0.25">
      <c r="B20" s="225" t="s">
        <v>96</v>
      </c>
      <c r="C20" s="225">
        <v>2015</v>
      </c>
      <c r="D20" s="225">
        <v>2016</v>
      </c>
      <c r="E20" s="225">
        <v>2017</v>
      </c>
      <c r="F20" s="225">
        <v>2018</v>
      </c>
      <c r="G20" s="225">
        <v>2019</v>
      </c>
      <c r="H20" s="225">
        <v>2020</v>
      </c>
      <c r="I20" s="225">
        <v>2021</v>
      </c>
      <c r="J20" s="225">
        <v>2022</v>
      </c>
    </row>
    <row r="21" spans="2:10" x14ac:dyDescent="0.25">
      <c r="B21" s="206" t="s">
        <v>97</v>
      </c>
      <c r="C21" s="206"/>
      <c r="D21" s="212">
        <f>D18</f>
        <v>0.43886690167194797</v>
      </c>
      <c r="E21" s="212">
        <f t="shared" ref="E21:J21" si="1">E18</f>
        <v>0.29587355701055862</v>
      </c>
      <c r="F21" s="212">
        <f t="shared" si="1"/>
        <v>0.6852745752689684</v>
      </c>
      <c r="G21" s="212">
        <f t="shared" si="1"/>
        <v>0.41624134008674463</v>
      </c>
      <c r="H21" s="212">
        <f t="shared" si="1"/>
        <v>0.32436963811428554</v>
      </c>
      <c r="I21" s="212">
        <f t="shared" si="1"/>
        <v>0.3082029087272451</v>
      </c>
      <c r="J21" s="212">
        <f t="shared" si="1"/>
        <v>0.30597018106987073</v>
      </c>
    </row>
    <row r="22" spans="2:10" x14ac:dyDescent="0.25">
      <c r="B22" s="206" t="s">
        <v>98</v>
      </c>
      <c r="C22" s="206"/>
      <c r="D22" s="208">
        <f>D11/C11-1</f>
        <v>-0.11072191670348785</v>
      </c>
      <c r="E22" s="208">
        <f t="shared" ref="E22:J22" si="2">E11/D11-1</f>
        <v>0.15929069184734312</v>
      </c>
      <c r="F22" s="208">
        <f t="shared" si="2"/>
        <v>-0.10134132735370949</v>
      </c>
      <c r="G22" s="208">
        <f t="shared" si="2"/>
        <v>5.2117444304543126E-2</v>
      </c>
      <c r="H22" s="208">
        <f t="shared" si="2"/>
        <v>6.5783989300005619E-2</v>
      </c>
      <c r="I22" s="208">
        <f t="shared" si="2"/>
        <v>8.2843654709782832E-2</v>
      </c>
      <c r="J22" s="208">
        <f t="shared" si="2"/>
        <v>8.8500475515824739E-2</v>
      </c>
    </row>
    <row r="23" spans="2:10" x14ac:dyDescent="0.25">
      <c r="B23" s="206" t="s">
        <v>99</v>
      </c>
      <c r="C23" s="206"/>
      <c r="D23" s="208">
        <f>D8/C8-1</f>
        <v>1.8459631728045327</v>
      </c>
      <c r="E23" s="208">
        <f t="shared" ref="E23:J23" si="3">E8/D8-1</f>
        <v>0.25814842442573638</v>
      </c>
      <c r="F23" s="208">
        <f t="shared" si="3"/>
        <v>0.48269915469256408</v>
      </c>
      <c r="G23" s="208">
        <f t="shared" si="3"/>
        <v>0.29051843473585448</v>
      </c>
      <c r="H23" s="208">
        <f t="shared" si="3"/>
        <v>0.19837592292056949</v>
      </c>
      <c r="I23" s="208">
        <f t="shared" si="3"/>
        <v>0.16545357209391276</v>
      </c>
      <c r="J23" s="208">
        <f t="shared" si="3"/>
        <v>0.15220157254100908</v>
      </c>
    </row>
    <row r="24" spans="2:10" x14ac:dyDescent="0.25">
      <c r="B24" s="206" t="s">
        <v>100</v>
      </c>
      <c r="C24" s="206"/>
      <c r="D24" s="208">
        <f>D10/C10-1</f>
        <v>-9.3922147859373251E-3</v>
      </c>
      <c r="E24" s="208">
        <f t="shared" ref="E24:J24" si="4">E10/D10-1</f>
        <v>-0.11153893391292624</v>
      </c>
      <c r="F24" s="208">
        <f t="shared" si="4"/>
        <v>0.26480291846680371</v>
      </c>
      <c r="G24" s="208">
        <f t="shared" si="4"/>
        <v>4.305890034934623E-2</v>
      </c>
      <c r="H24" s="208">
        <f t="shared" si="4"/>
        <v>3.6924054021005848E-2</v>
      </c>
      <c r="I24" s="208">
        <f t="shared" si="4"/>
        <v>3.6607572661253807E-2</v>
      </c>
      <c r="J24" s="208">
        <f t="shared" si="4"/>
        <v>4.1300733182857652E-2</v>
      </c>
    </row>
    <row r="27" spans="2:10" x14ac:dyDescent="0.25">
      <c r="B27" s="225" t="s">
        <v>94</v>
      </c>
      <c r="C27" s="225">
        <v>2015</v>
      </c>
      <c r="D27" s="225">
        <v>2016</v>
      </c>
      <c r="E27" s="225">
        <v>2017</v>
      </c>
      <c r="F27" s="225">
        <v>2018</v>
      </c>
      <c r="G27" s="225">
        <v>2019</v>
      </c>
      <c r="H27" s="225">
        <v>2020</v>
      </c>
      <c r="I27" s="225">
        <v>2021</v>
      </c>
      <c r="J27" s="225">
        <v>2022</v>
      </c>
    </row>
    <row r="28" spans="2:10" x14ac:dyDescent="0.25">
      <c r="B28" s="206" t="s">
        <v>5</v>
      </c>
      <c r="C28" s="207">
        <f>SUM('Total Agency'!B23:M23)</f>
        <v>54108.036000000036</v>
      </c>
      <c r="D28" s="207">
        <f>SUM('Total Agency'!N23:Y23)</f>
        <v>106283.08550000034</v>
      </c>
      <c r="E28" s="207">
        <f>SUM('Total Agency'!Z23:AK23)</f>
        <v>131977.63308025795</v>
      </c>
      <c r="F28" s="207">
        <f>SUM('Total Agency'!AL23:AW23)</f>
        <v>170151.60748176649</v>
      </c>
      <c r="G28" s="207">
        <f>SUM('Total Agency'!AX23:BI23)</f>
        <v>241510.61976408414</v>
      </c>
      <c r="H28" s="207">
        <f>SUM('Total Agency'!BJ23:BU23)</f>
        <v>298397.10096497776</v>
      </c>
      <c r="I28" s="207">
        <f>SUM('Total Agency'!BV23:CG23)</f>
        <v>389597.27286207734</v>
      </c>
      <c r="J28" s="207">
        <f>SUM('Total Agency'!CH23:CS23)</f>
        <v>508636.01040208479</v>
      </c>
    </row>
    <row r="29" spans="2:10" x14ac:dyDescent="0.25">
      <c r="B29" s="206" t="s">
        <v>6</v>
      </c>
      <c r="C29" s="207">
        <f>SUM('Total Agency'!B24:M24)</f>
        <v>43519.103500000005</v>
      </c>
      <c r="D29" s="207">
        <f>SUM('Total Agency'!N24:Y24)</f>
        <v>62423.481000000051</v>
      </c>
      <c r="E29" s="207">
        <f>SUM('Total Agency'!Z24:AK24)</f>
        <v>65488.968792882792</v>
      </c>
      <c r="F29" s="207">
        <f>SUM('Total Agency'!AL24:AW24)</f>
        <v>102276.91041601702</v>
      </c>
      <c r="G29" s="207">
        <f>SUM('Total Agency'!AX24:BI24)</f>
        <v>142079.04199793172</v>
      </c>
      <c r="H29" s="207">
        <f>SUM('Total Agency'!BJ24:BU24)</f>
        <v>177638.12564021134</v>
      </c>
      <c r="I29" s="207">
        <f>SUM('Total Agency'!BV24:CG24)</f>
        <v>232328.49162795665</v>
      </c>
      <c r="J29" s="207">
        <f>SUM('Total Agency'!CH24:CS24)</f>
        <v>303727.60692394339</v>
      </c>
    </row>
    <row r="30" spans="2:10" x14ac:dyDescent="0.25">
      <c r="B30" s="206" t="s">
        <v>7</v>
      </c>
      <c r="C30" s="207">
        <f>SUM('Total Agency'!B25:M25)</f>
        <v>51220.436499999982</v>
      </c>
      <c r="D30" s="207">
        <f>SUM('Total Agency'!N25:Y25)</f>
        <v>82918.859000000157</v>
      </c>
      <c r="E30" s="207">
        <f>SUM('Total Agency'!Z25:AK25)</f>
        <v>64983.045035675765</v>
      </c>
      <c r="F30" s="207">
        <f>SUM('Total Agency'!AL25:AW25)</f>
        <v>77710.308713394785</v>
      </c>
      <c r="G30" s="207">
        <f>SUM('Total Agency'!AX25:BI25)</f>
        <v>107317.1387349758</v>
      </c>
      <c r="H30" s="207">
        <f>SUM('Total Agency'!BJ25:BU25)</f>
        <v>135577.13854820555</v>
      </c>
      <c r="I30" s="207">
        <f>SUM('Total Agency'!BV25:CG25)</f>
        <v>176623.14527374395</v>
      </c>
      <c r="J30" s="207">
        <f>SUM('Total Agency'!CH25:CS25)</f>
        <v>231136.57375331194</v>
      </c>
    </row>
    <row r="31" spans="2:10" x14ac:dyDescent="0.25">
      <c r="B31" s="206" t="s">
        <v>8</v>
      </c>
      <c r="C31" s="207">
        <f>SUM('Total Agency'!B26:M26)</f>
        <v>44020.06299999998</v>
      </c>
      <c r="D31" s="207">
        <f>SUM('Total Agency'!N26:Y26)</f>
        <v>54125.678000000014</v>
      </c>
      <c r="E31" s="207">
        <f>SUM('Total Agency'!Z26:AK26)</f>
        <v>67432.712531577912</v>
      </c>
      <c r="F31" s="207">
        <f>SUM('Total Agency'!AL26:AW26)</f>
        <v>139706.62501889182</v>
      </c>
      <c r="G31" s="207">
        <f>SUM('Total Agency'!AX26:BI26)</f>
        <v>201108.85643698258</v>
      </c>
      <c r="H31" s="207">
        <f>SUM('Total Agency'!BJ26:BU26)</f>
        <v>258749.59915003108</v>
      </c>
      <c r="I31" s="207">
        <f>SUM('Total Agency'!BV26:CG26)</f>
        <v>332691.72081240267</v>
      </c>
      <c r="J31" s="207">
        <f>SUM('Total Agency'!CH26:CS26)</f>
        <v>436017.93426424597</v>
      </c>
    </row>
    <row r="32" spans="2:10" x14ac:dyDescent="0.25">
      <c r="B32" s="206" t="s">
        <v>1</v>
      </c>
      <c r="C32" s="207">
        <f>SUM('Total Agency'!B27:M27)</f>
        <v>48216.125000000015</v>
      </c>
      <c r="D32" s="207">
        <f>SUM('Total Agency'!N27:Y27)</f>
        <v>59409.800500000027</v>
      </c>
      <c r="E32" s="207">
        <f>SUM('Total Agency'!Z27:AK27)</f>
        <v>52022.454643578902</v>
      </c>
      <c r="F32" s="207">
        <f>SUM('Total Agency'!AL27:AW27)</f>
        <v>290136.37028004153</v>
      </c>
      <c r="G32" s="207">
        <f>SUM('Total Agency'!AX27:BI27)</f>
        <v>398964.81570931617</v>
      </c>
      <c r="H32" s="207">
        <f>SUM('Total Agency'!BJ27:BU27)</f>
        <v>565567.69457665889</v>
      </c>
      <c r="I32" s="207">
        <f>SUM('Total Agency'!BV27:CG27)</f>
        <v>738826.77288862341</v>
      </c>
      <c r="J32" s="207">
        <f>SUM('Total Agency'!CH27:CS27)</f>
        <v>978373.30493251502</v>
      </c>
    </row>
    <row r="33" spans="2:10" x14ac:dyDescent="0.25">
      <c r="B33" s="206" t="s">
        <v>2</v>
      </c>
      <c r="C33" s="207">
        <f>SUM('Total Agency'!B28:M28)</f>
        <v>21055.80049999999</v>
      </c>
      <c r="D33" s="207">
        <f>SUM('Total Agency'!N28:Y28)</f>
        <v>48624.033000000025</v>
      </c>
      <c r="E33" s="207">
        <f>SUM('Total Agency'!Z28:AK28)</f>
        <v>75160.872171643219</v>
      </c>
      <c r="F33" s="207">
        <f>SUM('Total Agency'!AL28:AW28)</f>
        <v>161238.94361167797</v>
      </c>
      <c r="G33" s="207">
        <f>SUM('Total Agency'!AX28:BI28)</f>
        <v>241198.01970284383</v>
      </c>
      <c r="H33" s="207">
        <f>SUM('Total Agency'!BJ28:BU28)</f>
        <v>330165.28451338608</v>
      </c>
      <c r="I33" s="207">
        <f>SUM('Total Agency'!BV28:CG28)</f>
        <v>438833.94083800481</v>
      </c>
      <c r="J33" s="207">
        <f>SUM('Total Agency'!CH28:CS28)</f>
        <v>559946.36378959497</v>
      </c>
    </row>
    <row r="34" spans="2:10" x14ac:dyDescent="0.25">
      <c r="B34" s="206" t="s">
        <v>4</v>
      </c>
      <c r="C34" s="207">
        <f>SUM('Total Agency'!B22:M22)</f>
        <v>57790.26949999998</v>
      </c>
      <c r="D34" s="207">
        <f>SUM('Total Agency'!N22:Y22)</f>
        <v>46551.511999999966</v>
      </c>
      <c r="E34" s="207">
        <f>SUM('Total Agency'!Z22:AK22)</f>
        <v>139472.14533162373</v>
      </c>
      <c r="F34" s="207">
        <f>SUM('Total Agency'!AL22:AW22)</f>
        <v>64109.275238268005</v>
      </c>
      <c r="G34" s="207">
        <f>SUM('Total Agency'!AX22:BI22)</f>
        <v>91611.471809351613</v>
      </c>
      <c r="H34" s="207">
        <f>SUM('Total Agency'!BJ22:BU22)</f>
        <v>119529.25618588126</v>
      </c>
      <c r="I34" s="207">
        <f>SUM('Total Agency'!BV22:CG22)</f>
        <v>157877.71835338292</v>
      </c>
      <c r="J34" s="207">
        <f>SUM('Total Agency'!CH22:CS22)</f>
        <v>203702.10505077738</v>
      </c>
    </row>
    <row r="35" spans="2:10" x14ac:dyDescent="0.25">
      <c r="B35" s="206" t="s">
        <v>95</v>
      </c>
      <c r="C35" s="211">
        <f>SUM(C28:C34)</f>
        <v>319929.83399999997</v>
      </c>
      <c r="D35" s="211">
        <f t="shared" ref="D35:J35" si="5">SUM(D28:D34)</f>
        <v>460336.4490000006</v>
      </c>
      <c r="E35" s="211">
        <f t="shared" si="5"/>
        <v>596537.83158724022</v>
      </c>
      <c r="F35" s="211">
        <f t="shared" si="5"/>
        <v>1005330.0407600576</v>
      </c>
      <c r="G35" s="211">
        <f t="shared" si="5"/>
        <v>1423789.9641554859</v>
      </c>
      <c r="H35" s="211">
        <f t="shared" si="5"/>
        <v>1885624.199579352</v>
      </c>
      <c r="I35" s="211">
        <f t="shared" si="5"/>
        <v>2466779.0626561916</v>
      </c>
      <c r="J35" s="211">
        <f t="shared" si="5"/>
        <v>3221539.8991164737</v>
      </c>
    </row>
    <row r="37" spans="2:10" x14ac:dyDescent="0.25">
      <c r="C37" s="28"/>
    </row>
    <row r="38" spans="2:10" x14ac:dyDescent="0.25">
      <c r="B38" s="225" t="s">
        <v>94</v>
      </c>
      <c r="C38" s="225">
        <v>2015</v>
      </c>
      <c r="D38" s="225">
        <v>2016</v>
      </c>
      <c r="E38" s="225">
        <v>2017</v>
      </c>
      <c r="F38" s="225">
        <v>2018</v>
      </c>
      <c r="G38" s="225">
        <v>2019</v>
      </c>
      <c r="H38" s="225">
        <v>2020</v>
      </c>
      <c r="I38" s="225">
        <v>2021</v>
      </c>
      <c r="J38" s="225">
        <v>2022</v>
      </c>
    </row>
    <row r="39" spans="2:10" x14ac:dyDescent="0.25">
      <c r="B39" s="206" t="s">
        <v>5</v>
      </c>
      <c r="C39" s="208">
        <f t="shared" ref="C39:J39" si="6">C28/C$35</f>
        <v>0.16912469626074336</v>
      </c>
      <c r="D39" s="208">
        <f t="shared" si="6"/>
        <v>0.23088131676490425</v>
      </c>
      <c r="E39" s="208">
        <f t="shared" si="6"/>
        <v>0.22123933486179406</v>
      </c>
      <c r="F39" s="208">
        <f t="shared" si="6"/>
        <v>0.1692495007441806</v>
      </c>
      <c r="G39" s="208">
        <f t="shared" si="6"/>
        <v>0.16962517354681245</v>
      </c>
      <c r="H39" s="208">
        <f t="shared" si="6"/>
        <v>0.1582484468705613</v>
      </c>
      <c r="I39" s="208">
        <f t="shared" si="6"/>
        <v>0.15793764377202257</v>
      </c>
      <c r="J39" s="208">
        <f t="shared" si="6"/>
        <v>0.15788598817030985</v>
      </c>
    </row>
    <row r="40" spans="2:10" x14ac:dyDescent="0.25">
      <c r="B40" s="206" t="s">
        <v>6</v>
      </c>
      <c r="C40" s="208">
        <f t="shared" ref="C40:J40" si="7">C29/C$35</f>
        <v>0.13602702491321897</v>
      </c>
      <c r="D40" s="208">
        <f t="shared" si="7"/>
        <v>0.13560403729838036</v>
      </c>
      <c r="E40" s="208">
        <f t="shared" si="7"/>
        <v>0.10978175284982811</v>
      </c>
      <c r="F40" s="208">
        <f t="shared" si="7"/>
        <v>0.10173466052868849</v>
      </c>
      <c r="G40" s="208">
        <f t="shared" si="7"/>
        <v>9.9789326779111842E-2</v>
      </c>
      <c r="H40" s="208">
        <f t="shared" si="7"/>
        <v>9.4206536848561409E-2</v>
      </c>
      <c r="I40" s="208">
        <f t="shared" si="7"/>
        <v>9.418293480154187E-2</v>
      </c>
      <c r="J40" s="208">
        <f t="shared" si="7"/>
        <v>9.428025616173262E-2</v>
      </c>
    </row>
    <row r="41" spans="2:10" x14ac:dyDescent="0.25">
      <c r="B41" s="206" t="s">
        <v>7</v>
      </c>
      <c r="C41" s="208">
        <f t="shared" ref="C41:J41" si="8">C30/C$35</f>
        <v>0.16009896876325697</v>
      </c>
      <c r="D41" s="208">
        <f t="shared" si="8"/>
        <v>0.18012664254617833</v>
      </c>
      <c r="E41" s="208">
        <f t="shared" si="8"/>
        <v>0.10893365281254985</v>
      </c>
      <c r="F41" s="208">
        <f t="shared" si="8"/>
        <v>7.729830559389593E-2</v>
      </c>
      <c r="G41" s="208">
        <f t="shared" si="8"/>
        <v>7.5374276709858981E-2</v>
      </c>
      <c r="H41" s="208">
        <f t="shared" si="8"/>
        <v>7.1900402306276243E-2</v>
      </c>
      <c r="I41" s="208">
        <f t="shared" si="8"/>
        <v>7.1600715259662828E-2</v>
      </c>
      <c r="J41" s="208">
        <f t="shared" si="8"/>
        <v>7.174723299770476E-2</v>
      </c>
    </row>
    <row r="42" spans="2:10" x14ac:dyDescent="0.25">
      <c r="B42" s="206" t="s">
        <v>8</v>
      </c>
      <c r="C42" s="208">
        <f t="shared" ref="C42:J42" si="9">C31/C$35</f>
        <v>0.13759286669088819</v>
      </c>
      <c r="D42" s="208">
        <f t="shared" si="9"/>
        <v>0.11757851918434541</v>
      </c>
      <c r="E42" s="208">
        <f t="shared" si="9"/>
        <v>0.11304012748387822</v>
      </c>
      <c r="F42" s="208">
        <f t="shared" si="9"/>
        <v>0.13896593094270784</v>
      </c>
      <c r="G42" s="208">
        <f t="shared" si="9"/>
        <v>0.1412489633302545</v>
      </c>
      <c r="H42" s="208">
        <f t="shared" si="9"/>
        <v>0.13722225203078817</v>
      </c>
      <c r="I42" s="208">
        <f t="shared" si="9"/>
        <v>0.13486887652360932</v>
      </c>
      <c r="J42" s="208">
        <f t="shared" si="9"/>
        <v>0.13534457058372193</v>
      </c>
    </row>
    <row r="43" spans="2:10" x14ac:dyDescent="0.25">
      <c r="B43" s="206" t="s">
        <v>1</v>
      </c>
      <c r="C43" s="208">
        <f t="shared" ref="C43:J43" si="10">C32/C$35</f>
        <v>0.15070843627543662</v>
      </c>
      <c r="D43" s="208">
        <f t="shared" si="10"/>
        <v>0.12905734627153095</v>
      </c>
      <c r="E43" s="208">
        <f t="shared" si="10"/>
        <v>8.7207301681370253E-2</v>
      </c>
      <c r="F43" s="208">
        <f t="shared" si="10"/>
        <v>0.28859813048129979</v>
      </c>
      <c r="G43" s="208">
        <f t="shared" si="10"/>
        <v>0.28021325178110817</v>
      </c>
      <c r="H43" s="208">
        <f t="shared" si="10"/>
        <v>0.29993659113137527</v>
      </c>
      <c r="I43" s="208">
        <f t="shared" si="10"/>
        <v>0.29951071989927852</v>
      </c>
      <c r="J43" s="208">
        <f t="shared" si="10"/>
        <v>0.30369740421369285</v>
      </c>
    </row>
    <row r="44" spans="2:10" x14ac:dyDescent="0.25">
      <c r="B44" s="206" t="s">
        <v>2</v>
      </c>
      <c r="C44" s="208">
        <f t="shared" ref="C44:J44" si="11">C33/C$35</f>
        <v>6.5813807473797489E-2</v>
      </c>
      <c r="D44" s="208">
        <f t="shared" si="11"/>
        <v>0.10562716271028967</v>
      </c>
      <c r="E44" s="208">
        <f t="shared" si="11"/>
        <v>0.1259951476533494</v>
      </c>
      <c r="F44" s="208">
        <f t="shared" si="11"/>
        <v>0.16038408987537747</v>
      </c>
      <c r="G44" s="208">
        <f t="shared" si="11"/>
        <v>0.16940561864818965</v>
      </c>
      <c r="H44" s="208">
        <f t="shared" si="11"/>
        <v>0.17509601573157571</v>
      </c>
      <c r="I44" s="208">
        <f t="shared" si="11"/>
        <v>0.17789754562189078</v>
      </c>
      <c r="J44" s="208">
        <f t="shared" si="11"/>
        <v>0.17381326363307298</v>
      </c>
    </row>
    <row r="45" spans="2:10" x14ac:dyDescent="0.25">
      <c r="B45" s="206" t="s">
        <v>4</v>
      </c>
      <c r="C45" s="208">
        <f t="shared" ref="C45:J45" si="12">C34/C$35</f>
        <v>0.18063419962265848</v>
      </c>
      <c r="D45" s="208">
        <f t="shared" si="12"/>
        <v>0.10112497522437096</v>
      </c>
      <c r="E45" s="208">
        <f t="shared" si="12"/>
        <v>0.23380268265723014</v>
      </c>
      <c r="F45" s="208">
        <f t="shared" si="12"/>
        <v>6.3769381833849906E-2</v>
      </c>
      <c r="G45" s="208">
        <f t="shared" si="12"/>
        <v>6.4343389204664411E-2</v>
      </c>
      <c r="H45" s="208">
        <f t="shared" si="12"/>
        <v>6.3389755080861837E-2</v>
      </c>
      <c r="I45" s="208">
        <f t="shared" si="12"/>
        <v>6.4001564121994176E-2</v>
      </c>
      <c r="J45" s="208">
        <f t="shared" si="12"/>
        <v>6.3231284239764929E-2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7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8" customWidth="1" collapsed="1"/>
    <col min="2" max="2" width="10.42578125" style="129" customWidth="1" collapsed="1"/>
    <col min="3" max="6" width="9.5703125" style="199" customWidth="1" collapsed="1"/>
    <col min="7" max="7" width="9.5703125" style="201" customWidth="1" collapsed="1"/>
    <col min="8" max="8" width="9.5703125" style="197" customWidth="1" collapsed="1"/>
    <col min="9" max="9" width="9.5703125" style="199" customWidth="1" collapsed="1"/>
    <col min="10" max="10" width="12.42578125" style="199" bestFit="1" customWidth="1" collapsed="1"/>
    <col min="11" max="11" width="9.5703125" style="201" customWidth="1" collapsed="1"/>
    <col min="12" max="14" width="9.5703125" style="199" customWidth="1" collapsed="1"/>
    <col min="15" max="15" width="9.5703125" style="201" customWidth="1" collapsed="1"/>
    <col min="16" max="16" width="9.5703125" style="205" customWidth="1" collapsed="1"/>
    <col min="17" max="17" width="9.5703125" style="199" customWidth="1" collapsed="1"/>
    <col min="18" max="18" width="9.5703125" style="197" customWidth="1" collapsed="1"/>
    <col min="19" max="19" width="11.85546875" style="199" customWidth="1" collapsed="1"/>
    <col min="20" max="20" width="10.140625" style="197" bestFit="1" customWidth="1" collapsed="1"/>
    <col min="21" max="21" width="10.28515625" style="197" bestFit="1" customWidth="1" collapsed="1"/>
    <col min="22" max="22" width="17.140625" style="215" bestFit="1" customWidth="1" collapsed="1"/>
    <col min="23" max="23" width="17.140625" style="215" customWidth="1" collapsed="1"/>
    <col min="24" max="24" width="10.28515625" style="217" customWidth="1" collapsed="1"/>
    <col min="26" max="26" width="13.42578125" bestFit="1" customWidth="1" collapsed="1"/>
    <col min="27" max="27" width="11" bestFit="1" customWidth="1" collapsed="1"/>
  </cols>
  <sheetData>
    <row r="1" spans="1:28" x14ac:dyDescent="0.25">
      <c r="J1" s="205"/>
      <c r="S1" s="199">
        <f>700000-S5</f>
        <v>103462.16841275967</v>
      </c>
    </row>
    <row r="2" spans="1:28" x14ac:dyDescent="0.25">
      <c r="B2" s="129">
        <v>1</v>
      </c>
      <c r="C2" s="199">
        <v>2</v>
      </c>
      <c r="D2" s="129">
        <v>3</v>
      </c>
      <c r="E2" s="199">
        <v>4</v>
      </c>
      <c r="F2" s="129">
        <v>5</v>
      </c>
      <c r="G2" s="199">
        <v>6</v>
      </c>
      <c r="H2" s="129">
        <v>7</v>
      </c>
      <c r="I2" s="199">
        <v>8</v>
      </c>
      <c r="J2" s="129">
        <v>9</v>
      </c>
      <c r="K2" s="199">
        <v>10</v>
      </c>
      <c r="L2" s="129">
        <v>11</v>
      </c>
      <c r="M2" s="199">
        <v>12</v>
      </c>
      <c r="N2" s="129">
        <v>13</v>
      </c>
      <c r="O2" s="199">
        <v>14</v>
      </c>
      <c r="P2" s="129">
        <v>15</v>
      </c>
      <c r="Q2" s="199">
        <v>16</v>
      </c>
      <c r="R2" s="129">
        <v>17</v>
      </c>
      <c r="S2" s="199">
        <v>18</v>
      </c>
      <c r="T2" s="129">
        <v>19</v>
      </c>
      <c r="U2" s="199">
        <v>20</v>
      </c>
      <c r="X2" s="353"/>
      <c r="AA2" s="28">
        <f>Z3-S4</f>
        <v>11140.738585829386</v>
      </c>
    </row>
    <row r="3" spans="1:28" ht="38.25" x14ac:dyDescent="0.25">
      <c r="B3" s="131" t="s">
        <v>91</v>
      </c>
      <c r="C3" s="198" t="s">
        <v>76</v>
      </c>
      <c r="D3" s="198" t="s">
        <v>77</v>
      </c>
      <c r="E3" s="198" t="s">
        <v>78</v>
      </c>
      <c r="F3" s="198" t="s">
        <v>70</v>
      </c>
      <c r="G3" s="200" t="s">
        <v>71</v>
      </c>
      <c r="H3" s="196" t="s">
        <v>88</v>
      </c>
      <c r="I3" s="198" t="s">
        <v>84</v>
      </c>
      <c r="J3" s="198" t="s">
        <v>85</v>
      </c>
      <c r="K3" s="200" t="s">
        <v>87</v>
      </c>
      <c r="L3" s="198" t="s">
        <v>79</v>
      </c>
      <c r="M3" s="198" t="s">
        <v>80</v>
      </c>
      <c r="N3" s="198" t="s">
        <v>81</v>
      </c>
      <c r="O3" s="200" t="s">
        <v>11</v>
      </c>
      <c r="P3" s="202" t="s">
        <v>82</v>
      </c>
      <c r="Q3" s="198" t="s">
        <v>83</v>
      </c>
      <c r="R3" s="196" t="s">
        <v>14</v>
      </c>
      <c r="S3" s="198" t="s">
        <v>0</v>
      </c>
      <c r="T3" s="196" t="s">
        <v>15</v>
      </c>
      <c r="U3" s="196" t="s">
        <v>86</v>
      </c>
      <c r="V3" s="354"/>
      <c r="W3" s="354"/>
      <c r="X3" s="216"/>
      <c r="Z3" s="15">
        <v>471477.18758582999</v>
      </c>
      <c r="AA3" s="28">
        <f>Z3-S4</f>
        <v>11140.738585829386</v>
      </c>
    </row>
    <row r="4" spans="1:28" x14ac:dyDescent="0.25">
      <c r="B4" s="130">
        <v>2016</v>
      </c>
      <c r="C4" s="137">
        <f>C27</f>
        <v>9051</v>
      </c>
      <c r="D4" s="137">
        <f t="shared" ref="D4:U4" si="0">D27</f>
        <v>1430</v>
      </c>
      <c r="E4" s="137">
        <f t="shared" si="0"/>
        <v>9565</v>
      </c>
      <c r="F4" s="137">
        <f t="shared" si="0"/>
        <v>5273</v>
      </c>
      <c r="G4" s="138">
        <f t="shared" si="0"/>
        <v>0.30751914340201431</v>
      </c>
      <c r="H4" s="136">
        <f t="shared" si="0"/>
        <v>1.8139578987293761</v>
      </c>
      <c r="I4" s="137">
        <f t="shared" si="0"/>
        <v>10917</v>
      </c>
      <c r="J4" s="137">
        <f t="shared" si="0"/>
        <v>5189</v>
      </c>
      <c r="K4" s="138">
        <f t="shared" si="0"/>
        <v>7.3717857650234406E-2</v>
      </c>
      <c r="L4" s="137">
        <f>L27</f>
        <v>2112</v>
      </c>
      <c r="M4" s="137">
        <f t="shared" si="0"/>
        <v>9845</v>
      </c>
      <c r="N4" s="137">
        <f t="shared" si="0"/>
        <v>16074</v>
      </c>
      <c r="O4" s="138">
        <f t="shared" si="0"/>
        <v>0.21117212748627132</v>
      </c>
      <c r="P4" s="203">
        <f t="shared" si="0"/>
        <v>1.6149993778773175</v>
      </c>
      <c r="Q4" s="137">
        <f t="shared" si="0"/>
        <v>25959.5</v>
      </c>
      <c r="R4" s="136">
        <f t="shared" si="0"/>
        <v>17.732870394268019</v>
      </c>
      <c r="S4" s="137">
        <f t="shared" si="0"/>
        <v>460336.4490000006</v>
      </c>
      <c r="T4" s="136">
        <f t="shared" si="0"/>
        <v>28.63857465472195</v>
      </c>
      <c r="U4" s="136">
        <f t="shared" si="0"/>
        <v>6.0476687380120415</v>
      </c>
      <c r="V4" s="362"/>
      <c r="W4" s="353"/>
      <c r="X4" s="217">
        <f>M4/L4</f>
        <v>4.661458333333333</v>
      </c>
      <c r="Y4" s="219"/>
      <c r="Z4" s="143">
        <v>450048.71032794175</v>
      </c>
      <c r="AA4" s="28">
        <f>Z4-S4</f>
        <v>-10287.738672058855</v>
      </c>
    </row>
    <row r="5" spans="1:28" x14ac:dyDescent="0.25">
      <c r="A5" s="15"/>
      <c r="B5" s="130">
        <v>2017</v>
      </c>
      <c r="C5" s="137">
        <f>C42</f>
        <v>12144.488925191814</v>
      </c>
      <c r="D5" s="137">
        <f t="shared" ref="D5:U5" si="1">D42</f>
        <v>750</v>
      </c>
      <c r="E5" s="137">
        <f t="shared" si="1"/>
        <v>13803.701809874306</v>
      </c>
      <c r="F5" s="137">
        <f t="shared" si="1"/>
        <v>6733.5360054375979</v>
      </c>
      <c r="G5" s="138">
        <f t="shared" si="1"/>
        <v>0.26499231025736658</v>
      </c>
      <c r="H5" s="136">
        <f t="shared" si="1"/>
        <v>2.0499930198230571</v>
      </c>
      <c r="I5" s="137">
        <f t="shared" si="1"/>
        <v>14473.701809874306</v>
      </c>
      <c r="J5" s="137">
        <f t="shared" si="1"/>
        <v>11638.729392251882</v>
      </c>
      <c r="K5" s="138">
        <f t="shared" si="1"/>
        <v>0.10405238259080292</v>
      </c>
      <c r="L5" s="137">
        <f t="shared" si="1"/>
        <v>2396.5223401634671</v>
      </c>
      <c r="M5" s="137">
        <f t="shared" si="1"/>
        <v>12679.972417622424</v>
      </c>
      <c r="N5" s="137">
        <f t="shared" si="1"/>
        <v>20223.477774219285</v>
      </c>
      <c r="O5" s="138">
        <f t="shared" si="1"/>
        <v>0.17633243645746685</v>
      </c>
      <c r="P5" s="203">
        <f t="shared" si="1"/>
        <v>1.4348640689988423</v>
      </c>
      <c r="Q5" s="137">
        <f t="shared" si="1"/>
        <v>29017.941608423935</v>
      </c>
      <c r="R5" s="136">
        <f t="shared" si="1"/>
        <v>20.557551587810242</v>
      </c>
      <c r="S5" s="137">
        <f t="shared" si="1"/>
        <v>596537.83158724033</v>
      </c>
      <c r="T5" s="136">
        <f t="shared" si="1"/>
        <v>29.497292119939015</v>
      </c>
      <c r="U5" s="136">
        <f t="shared" si="1"/>
        <v>5.2013293884064842</v>
      </c>
      <c r="V5" s="362">
        <f>5.9-4.8</f>
        <v>1.1000000000000005</v>
      </c>
      <c r="W5" s="353"/>
      <c r="X5" s="217">
        <f t="shared" ref="X5:X10" si="2">M5/L5</f>
        <v>5.2909886150936201</v>
      </c>
      <c r="Y5" s="219">
        <f>S5/S4-1</f>
        <v>0.2958735570105584</v>
      </c>
      <c r="Z5" s="143">
        <v>721970.33417667029</v>
      </c>
      <c r="AA5" s="28">
        <f t="shared" ref="AA5:AA10" si="3">Z5-S5</f>
        <v>125432.50258942996</v>
      </c>
      <c r="AB5" s="19">
        <v>0.5</v>
      </c>
    </row>
    <row r="6" spans="1:28" x14ac:dyDescent="0.25">
      <c r="A6" s="15"/>
      <c r="B6" s="130">
        <v>2018</v>
      </c>
      <c r="C6" s="137">
        <f>C57</f>
        <v>16126.213899307088</v>
      </c>
      <c r="D6" s="137">
        <f t="shared" ref="D6:U6" si="4">D57</f>
        <v>600</v>
      </c>
      <c r="E6" s="137">
        <f t="shared" si="4"/>
        <v>18047.7248911071</v>
      </c>
      <c r="F6" s="137">
        <f t="shared" si="4"/>
        <v>9191.7788433512487</v>
      </c>
      <c r="G6" s="138">
        <f t="shared" si="4"/>
        <v>0.30431465184737072</v>
      </c>
      <c r="H6" s="136">
        <f t="shared" si="4"/>
        <v>1.9634637863553128</v>
      </c>
      <c r="I6" s="137">
        <f t="shared" si="4"/>
        <v>18647.7248911071</v>
      </c>
      <c r="J6" s="137">
        <f t="shared" si="4"/>
        <v>14475.060209601395</v>
      </c>
      <c r="K6" s="138">
        <f t="shared" si="4"/>
        <v>8.5583993177044626E-2</v>
      </c>
      <c r="L6" s="137">
        <f t="shared" si="4"/>
        <v>2868.3803950018241</v>
      </c>
      <c r="M6" s="137">
        <f t="shared" si="4"/>
        <v>16852.637099128133</v>
      </c>
      <c r="N6" s="137">
        <f t="shared" si="4"/>
        <v>29985.333400778793</v>
      </c>
      <c r="O6" s="138">
        <f t="shared" si="4"/>
        <v>0.17302012861081772</v>
      </c>
      <c r="P6" s="203">
        <f t="shared" si="4"/>
        <v>1.814820262072889</v>
      </c>
      <c r="Q6" s="137">
        <f t="shared" si="4"/>
        <v>54417.99062074432</v>
      </c>
      <c r="R6" s="136">
        <f t="shared" si="4"/>
        <v>18.474222022759193</v>
      </c>
      <c r="S6" s="137">
        <f t="shared" si="4"/>
        <v>1005330.0407600579</v>
      </c>
      <c r="T6" s="136">
        <f t="shared" si="4"/>
        <v>33.527392452936574</v>
      </c>
      <c r="U6" s="136">
        <f t="shared" si="4"/>
        <v>5.8009137541924458</v>
      </c>
      <c r="V6" s="355"/>
      <c r="W6" s="353"/>
      <c r="X6" s="217">
        <f t="shared" si="2"/>
        <v>5.8753145602633419</v>
      </c>
      <c r="Y6" s="219">
        <f t="shared" ref="Y6:Y10" si="5">S6/S5-1</f>
        <v>0.6852745752689684</v>
      </c>
      <c r="Z6" s="143">
        <v>1083092.045304813</v>
      </c>
      <c r="AA6" s="28">
        <f t="shared" si="3"/>
        <v>77762.004544755095</v>
      </c>
      <c r="AB6" s="19">
        <v>0.5</v>
      </c>
    </row>
    <row r="7" spans="1:28" x14ac:dyDescent="0.25">
      <c r="A7" s="15"/>
      <c r="B7" s="130">
        <v>2019</v>
      </c>
      <c r="C7" s="137">
        <f>C72</f>
        <v>20517.567243268342</v>
      </c>
      <c r="D7" s="137">
        <f t="shared" ref="D7:U7" si="6">D72</f>
        <v>460</v>
      </c>
      <c r="E7" s="137">
        <f t="shared" si="6"/>
        <v>22506.019041119333</v>
      </c>
      <c r="F7" s="137">
        <f t="shared" si="6"/>
        <v>11318.346469292072</v>
      </c>
      <c r="G7" s="138">
        <f t="shared" si="6"/>
        <v>0.30256905575748883</v>
      </c>
      <c r="H7" s="136">
        <f t="shared" si="6"/>
        <v>1.9884546830387864</v>
      </c>
      <c r="I7" s="137">
        <f t="shared" si="6"/>
        <v>22966.019041119333</v>
      </c>
      <c r="J7" s="137">
        <f t="shared" si="6"/>
        <v>18569.087000697451</v>
      </c>
      <c r="K7" s="138">
        <f t="shared" si="6"/>
        <v>8.9010375791841831E-2</v>
      </c>
      <c r="L7" s="137">
        <f t="shared" si="6"/>
        <v>3510.6819130832814</v>
      </c>
      <c r="M7" s="137">
        <f t="shared" si="6"/>
        <v>21249.569139550018</v>
      </c>
      <c r="N7" s="137">
        <f t="shared" si="6"/>
        <v>38696.625525405783</v>
      </c>
      <c r="O7" s="138">
        <f>O72</f>
        <v>0.18166232556016051</v>
      </c>
      <c r="P7" s="203">
        <f t="shared" si="6"/>
        <v>1.8929644268894599</v>
      </c>
      <c r="Q7" s="137">
        <f t="shared" si="6"/>
        <v>73251.3355602558</v>
      </c>
      <c r="R7" s="136">
        <f t="shared" si="6"/>
        <v>19.437051260100109</v>
      </c>
      <c r="S7" s="137">
        <f t="shared" si="6"/>
        <v>1423789.9641554859</v>
      </c>
      <c r="T7" s="136">
        <f t="shared" si="6"/>
        <v>36.793646598996453</v>
      </c>
      <c r="U7" s="136">
        <f t="shared" si="6"/>
        <v>6.6840194070123866</v>
      </c>
      <c r="V7" s="363"/>
      <c r="W7" s="353"/>
      <c r="X7" s="217">
        <f t="shared" si="2"/>
        <v>6.0528323743484442</v>
      </c>
      <c r="Y7" s="219">
        <f t="shared" si="5"/>
        <v>0.41624134008674463</v>
      </c>
      <c r="Z7" s="143">
        <v>1514852.8884563446</v>
      </c>
      <c r="AA7" s="28">
        <f t="shared" si="3"/>
        <v>91062.924300858751</v>
      </c>
      <c r="AB7" s="19">
        <v>0.4</v>
      </c>
    </row>
    <row r="8" spans="1:28" x14ac:dyDescent="0.25">
      <c r="B8" s="130">
        <v>2020</v>
      </c>
      <c r="C8" s="137">
        <f>C87</f>
        <v>23463.817358162698</v>
      </c>
      <c r="D8" s="137">
        <f t="shared" ref="D8:U8" si="7">D87</f>
        <v>240</v>
      </c>
      <c r="E8" s="137">
        <f t="shared" si="7"/>
        <v>25531.902453361759</v>
      </c>
      <c r="F8" s="137">
        <f t="shared" si="7"/>
        <v>12929.617048884207</v>
      </c>
      <c r="G8" s="138">
        <f t="shared" si="7"/>
        <v>0.30116008262502197</v>
      </c>
      <c r="H8" s="136">
        <f t="shared" si="7"/>
        <v>1.9746835777758087</v>
      </c>
      <c r="I8" s="137">
        <f t="shared" si="7"/>
        <v>25771.902453361759</v>
      </c>
      <c r="J8" s="137">
        <f t="shared" si="7"/>
        <v>22890.625627162812</v>
      </c>
      <c r="K8" s="138">
        <f t="shared" si="7"/>
        <v>9.0535131313069339E-2</v>
      </c>
      <c r="L8" s="137">
        <f t="shared" si="7"/>
        <v>3845.7529872561445</v>
      </c>
      <c r="M8" s="137">
        <f t="shared" si="7"/>
        <v>24130.845965748966</v>
      </c>
      <c r="N8" s="137">
        <f t="shared" si="7"/>
        <v>46373.10432791982</v>
      </c>
      <c r="O8" s="138">
        <f t="shared" si="7"/>
        <v>0.18134454704221972</v>
      </c>
      <c r="P8" s="203">
        <f t="shared" si="7"/>
        <v>1.9628603476477688</v>
      </c>
      <c r="Q8" s="137">
        <f t="shared" si="7"/>
        <v>91023.927682606954</v>
      </c>
      <c r="R8" s="136">
        <f t="shared" si="7"/>
        <v>20.715698032218196</v>
      </c>
      <c r="S8" s="137">
        <f t="shared" si="7"/>
        <v>1885624.1995793523</v>
      </c>
      <c r="T8" s="136">
        <f t="shared" si="7"/>
        <v>40.66202224128601</v>
      </c>
      <c r="U8" s="136">
        <f t="shared" si="7"/>
        <v>7.3738360051666758</v>
      </c>
      <c r="V8" s="355"/>
      <c r="W8" s="353"/>
      <c r="X8" s="217">
        <f t="shared" si="2"/>
        <v>6.2746739184010263</v>
      </c>
      <c r="Y8" s="219">
        <f t="shared" si="5"/>
        <v>0.32436963811428554</v>
      </c>
      <c r="Z8" s="143">
        <v>2066525.2717666051</v>
      </c>
      <c r="AA8" s="28">
        <f t="shared" si="3"/>
        <v>180901.07218725281</v>
      </c>
      <c r="AB8" s="19">
        <v>0.3</v>
      </c>
    </row>
    <row r="9" spans="1:28" x14ac:dyDescent="0.25">
      <c r="B9" s="130">
        <v>2021</v>
      </c>
      <c r="C9" s="137">
        <f>C102</f>
        <v>26693.180823482879</v>
      </c>
      <c r="D9" s="137">
        <f t="shared" ref="D9:U9" si="8">D102</f>
        <v>240</v>
      </c>
      <c r="E9" s="137">
        <f t="shared" si="8"/>
        <v>29225.191329946727</v>
      </c>
      <c r="F9" s="137">
        <f t="shared" si="8"/>
        <v>14784.721347881215</v>
      </c>
      <c r="G9" s="138">
        <f t="shared" si="8"/>
        <v>0.30191603688075808</v>
      </c>
      <c r="H9" s="136">
        <f t="shared" si="8"/>
        <v>1.9767157352705171</v>
      </c>
      <c r="I9" s="137">
        <f t="shared" si="8"/>
        <v>29465.191329946727</v>
      </c>
      <c r="J9" s="137">
        <f t="shared" si="8"/>
        <v>26101.978858615348</v>
      </c>
      <c r="K9" s="138">
        <f t="shared" si="8"/>
        <v>9.1174798039119778E-2</v>
      </c>
      <c r="L9" s="137">
        <f t="shared" si="8"/>
        <v>4456.8177880373278</v>
      </c>
      <c r="M9" s="137">
        <f t="shared" si="8"/>
        <v>27494.058437080348</v>
      </c>
      <c r="N9" s="137">
        <f t="shared" si="8"/>
        <v>54045.700088057842</v>
      </c>
      <c r="O9" s="138">
        <f t="shared" si="8"/>
        <v>0.18659081628412066</v>
      </c>
      <c r="P9" s="203">
        <f t="shared" si="8"/>
        <v>2.0347159004481785</v>
      </c>
      <c r="Q9" s="137">
        <f t="shared" si="8"/>
        <v>109967.64532002481</v>
      </c>
      <c r="R9" s="136">
        <f t="shared" si="8"/>
        <v>22.431862167071408</v>
      </c>
      <c r="S9" s="137">
        <f t="shared" si="8"/>
        <v>2466779.0626561916</v>
      </c>
      <c r="T9" s="136">
        <f t="shared" si="8"/>
        <v>45.642466628002126</v>
      </c>
      <c r="U9" s="136">
        <f t="shared" si="8"/>
        <v>8.5164651053396536</v>
      </c>
      <c r="V9" s="355"/>
      <c r="W9" s="353"/>
      <c r="X9" s="217">
        <f t="shared" si="2"/>
        <v>6.1689886696462972</v>
      </c>
      <c r="Y9" s="219">
        <f t="shared" si="5"/>
        <v>0.30820290872724487</v>
      </c>
      <c r="Z9" s="143">
        <v>2696278.0786708733</v>
      </c>
      <c r="AA9" s="28">
        <f t="shared" si="3"/>
        <v>229499.01601468166</v>
      </c>
      <c r="AB9" s="19">
        <v>0.3</v>
      </c>
    </row>
    <row r="10" spans="1:28" x14ac:dyDescent="0.25">
      <c r="B10" s="130">
        <v>2022</v>
      </c>
      <c r="C10" s="137">
        <f>C117</f>
        <v>30716.716214180953</v>
      </c>
      <c r="D10" s="137">
        <f t="shared" ref="D10:U10" si="9">D117</f>
        <v>240</v>
      </c>
      <c r="E10" s="137">
        <f t="shared" si="9"/>
        <v>33631.381942435815</v>
      </c>
      <c r="F10" s="137">
        <f t="shared" si="9"/>
        <v>17008.787452364988</v>
      </c>
      <c r="G10" s="138">
        <f t="shared" si="9"/>
        <v>0.30195561685590494</v>
      </c>
      <c r="H10" s="136">
        <f t="shared" si="9"/>
        <v>1.9772945035984641</v>
      </c>
      <c r="I10" s="137">
        <f t="shared" si="9"/>
        <v>33871.381942435815</v>
      </c>
      <c r="J10" s="137">
        <f t="shared" si="9"/>
        <v>29718.024744774779</v>
      </c>
      <c r="K10" s="138">
        <f t="shared" si="9"/>
        <v>9.0548973407842584E-2</v>
      </c>
      <c r="L10" s="137">
        <f t="shared" si="9"/>
        <v>5110.9578185630944</v>
      </c>
      <c r="M10" s="137">
        <f t="shared" si="9"/>
        <v>31647.415634741392</v>
      </c>
      <c r="N10" s="137">
        <f t="shared" si="9"/>
        <v>62271.540630540003</v>
      </c>
      <c r="O10" s="138">
        <f t="shared" si="9"/>
        <v>0.18736638642453399</v>
      </c>
      <c r="P10" s="203">
        <f t="shared" si="9"/>
        <v>2.1187511589555066</v>
      </c>
      <c r="Q10" s="137">
        <f t="shared" si="9"/>
        <v>131937.89888090154</v>
      </c>
      <c r="R10" s="136">
        <f t="shared" si="9"/>
        <v>24.417092635562668</v>
      </c>
      <c r="S10" s="137">
        <f t="shared" si="9"/>
        <v>3221539.8991164728</v>
      </c>
      <c r="T10" s="136">
        <f t="shared" si="9"/>
        <v>51.733743319922361</v>
      </c>
      <c r="U10" s="136">
        <f t="shared" si="9"/>
        <v>9.693164542068228</v>
      </c>
      <c r="V10" s="355"/>
      <c r="W10" s="353"/>
      <c r="X10" s="217">
        <f t="shared" si="2"/>
        <v>6.1920713803971124</v>
      </c>
      <c r="Y10" s="219">
        <f t="shared" si="5"/>
        <v>0.30597018106987073</v>
      </c>
      <c r="Z10" s="143">
        <v>3308770.2414658391</v>
      </c>
      <c r="AA10" s="28">
        <f t="shared" si="3"/>
        <v>87230.342349366285</v>
      </c>
      <c r="AB10" s="19">
        <v>0.3</v>
      </c>
    </row>
    <row r="11" spans="1:28" x14ac:dyDescent="0.25">
      <c r="D11" s="205"/>
    </row>
    <row r="14" spans="1:28" ht="38.25" x14ac:dyDescent="0.25">
      <c r="B14" s="131">
        <v>2016</v>
      </c>
      <c r="C14" s="198" t="s">
        <v>76</v>
      </c>
      <c r="D14" s="198" t="s">
        <v>77</v>
      </c>
      <c r="E14" s="198" t="s">
        <v>78</v>
      </c>
      <c r="F14" s="198" t="s">
        <v>70</v>
      </c>
      <c r="G14" s="200" t="s">
        <v>71</v>
      </c>
      <c r="H14" s="196" t="s">
        <v>88</v>
      </c>
      <c r="I14" s="198" t="s">
        <v>84</v>
      </c>
      <c r="J14" s="198" t="s">
        <v>85</v>
      </c>
      <c r="K14" s="200" t="s">
        <v>87</v>
      </c>
      <c r="L14" s="198" t="s">
        <v>79</v>
      </c>
      <c r="M14" s="198" t="s">
        <v>80</v>
      </c>
      <c r="N14" s="198" t="s">
        <v>81</v>
      </c>
      <c r="O14" s="200" t="s">
        <v>11</v>
      </c>
      <c r="P14" s="202" t="s">
        <v>82</v>
      </c>
      <c r="Q14" s="198" t="s">
        <v>83</v>
      </c>
      <c r="R14" s="196" t="s">
        <v>14</v>
      </c>
      <c r="S14" s="198" t="s">
        <v>0</v>
      </c>
      <c r="T14" s="196" t="s">
        <v>15</v>
      </c>
      <c r="U14" s="196" t="s">
        <v>86</v>
      </c>
      <c r="V14" s="354"/>
      <c r="W14" s="354"/>
      <c r="X14" s="216"/>
    </row>
    <row r="15" spans="1:28" x14ac:dyDescent="0.25">
      <c r="A15" s="135">
        <v>1</v>
      </c>
      <c r="B15" s="130">
        <v>1</v>
      </c>
      <c r="C15" s="137">
        <f>INDEX('Total Agency'!$N$42:$CS$42,1,A15)</f>
        <v>4117</v>
      </c>
      <c r="D15" s="137">
        <f>INDEX('Total Agency'!$N$8:$CS$8,1,'Yearly Summary'!A15)</f>
        <v>14</v>
      </c>
      <c r="E15" s="137">
        <f>INDEX('Total Agency'!$N$15:$CS$15,1,'Yearly Summary'!A15)</f>
        <v>191</v>
      </c>
      <c r="F15" s="137">
        <f>INDEX('Total Agency'!$N$13:$CS$13,1,'Yearly Summary'!A15)</f>
        <v>155</v>
      </c>
      <c r="G15" s="138">
        <f>INDEX('Total Agency'!$N$12:$CS$12,1,'Yearly Summary'!A15)</f>
        <v>0.15469061876247506</v>
      </c>
      <c r="H15" s="136">
        <f>INDEX('Total Agency'!$N$14:$CS$14,1,'Yearly Summary'!A15)</f>
        <v>1.232258064516129</v>
      </c>
      <c r="I15" s="137">
        <f>INDEX('Total Agency'!$N$34:$CS$34,1,'Yearly Summary'!A15)</f>
        <v>205</v>
      </c>
      <c r="J15" s="137">
        <f>INDEX('Total Agency'!$N$43:$CS$43,1,'Yearly Summary'!A15)</f>
        <v>166</v>
      </c>
      <c r="K15" s="138">
        <f>INDEX('Total Agency'!$N$44:$CS$44,1,'Yearly Summary'!A15)</f>
        <v>4.0320621811999031E-2</v>
      </c>
      <c r="L15" s="137">
        <f>INDEX('Total Agency'!$N$11:$CS$11,1,'Yearly Summary'!A15)</f>
        <v>1002</v>
      </c>
      <c r="M15" s="137">
        <f>INDEX('Total Agency'!$N$40:$CS$40,1,'Yearly Summary'!A15)</f>
        <v>4156</v>
      </c>
      <c r="N15" s="137">
        <f>INDEX('Total Agency'!$N$55:$CS$55,1,'Yearly Summary'!A15)</f>
        <v>635</v>
      </c>
      <c r="O15" s="138">
        <f>INDEX('Total Agency'!$N$66:$CS$66,1,'Yearly Summary'!A15)</f>
        <v>0.15279114533205004</v>
      </c>
      <c r="P15" s="203">
        <f>INDEX('Total Agency'!$N$88:$CS$88,1,'Yearly Summary'!A15)</f>
        <v>1.2598425196850394</v>
      </c>
      <c r="Q15" s="137">
        <f>INDEX('Total Agency'!$N$77:$CS$77,1,'Yearly Summary'!A15)</f>
        <v>800</v>
      </c>
      <c r="R15" s="136">
        <f>INDEX('Total Agency'!$N$99:$CS$99,1,'Yearly Summary'!A15)</f>
        <v>16.047856249999999</v>
      </c>
      <c r="S15" s="137">
        <f>INDEX('Total Agency'!$N$29:$CS$29,1,'Yearly Summary'!A15)</f>
        <v>12838.284999999998</v>
      </c>
      <c r="T15" s="136">
        <f>INDEX('Total Agency'!$N$110:$CS$110,1,'Yearly Summary'!A15)</f>
        <v>20.217771653543306</v>
      </c>
      <c r="U15" s="136">
        <f>INDEX('Total Agency'!$N$121:$CS$121,1,'Yearly Summary'!A15)</f>
        <v>3.0890964870067368</v>
      </c>
      <c r="V15" s="353"/>
      <c r="W15" s="353"/>
    </row>
    <row r="16" spans="1:28" x14ac:dyDescent="0.25">
      <c r="A16" s="135">
        <v>2</v>
      </c>
      <c r="B16" s="130">
        <v>2</v>
      </c>
      <c r="C16" s="137">
        <f>INDEX('Total Agency'!$N$42:$CS$42,1,A16)</f>
        <v>4156</v>
      </c>
      <c r="D16" s="137">
        <f>INDEX('Total Agency'!$N$8:$CS$8,1,'Yearly Summary'!A16)</f>
        <v>11</v>
      </c>
      <c r="E16" s="137">
        <f>INDEX('Total Agency'!$N$15:$CS$15,1,'Yearly Summary'!A16)</f>
        <v>188</v>
      </c>
      <c r="F16" s="137">
        <f>INDEX('Total Agency'!$N$13:$CS$13,1,'Yearly Summary'!A16)</f>
        <v>129</v>
      </c>
      <c r="G16" s="138">
        <f>INDEX('Total Agency'!$N$12:$CS$12,1,'Yearly Summary'!A16)</f>
        <v>0.12990936555891239</v>
      </c>
      <c r="H16" s="136">
        <f>INDEX('Total Agency'!$N$14:$CS$14,1,'Yearly Summary'!A16)</f>
        <v>1.4573643410852712</v>
      </c>
      <c r="I16" s="137">
        <f>INDEX('Total Agency'!$N$34:$CS$34,1,'Yearly Summary'!A16)</f>
        <v>196</v>
      </c>
      <c r="J16" s="137">
        <f>INDEX('Total Agency'!$N$43:$CS$43,1,'Yearly Summary'!A16)</f>
        <v>285</v>
      </c>
      <c r="K16" s="138">
        <f>INDEX('Total Agency'!$N$44:$CS$44,1,'Yearly Summary'!A16)</f>
        <v>6.8575553416746871E-2</v>
      </c>
      <c r="L16" s="137">
        <f>INDEX('Total Agency'!$N$11:$CS$11,1,'Yearly Summary'!A16)</f>
        <v>993</v>
      </c>
      <c r="M16" s="137">
        <f>INDEX('Total Agency'!$N$40:$CS$40,1,'Yearly Summary'!A16)</f>
        <v>4067</v>
      </c>
      <c r="N16" s="137">
        <f>INDEX('Total Agency'!$N$55:$CS$55,1,'Yearly Summary'!A16)</f>
        <v>620</v>
      </c>
      <c r="O16" s="138">
        <f>INDEX('Total Agency'!$N$66:$CS$66,1,'Yearly Summary'!A16)</f>
        <v>0.15244652077698551</v>
      </c>
      <c r="P16" s="203">
        <f>INDEX('Total Agency'!$N$88:$CS$88,1,'Yearly Summary'!A16)</f>
        <v>1.2983870967741935</v>
      </c>
      <c r="Q16" s="137">
        <f>INDEX('Total Agency'!$N$77:$CS$77,1,'Yearly Summary'!A16)</f>
        <v>805</v>
      </c>
      <c r="R16" s="136">
        <f>INDEX('Total Agency'!$N$99:$CS$99,1,'Yearly Summary'!A16)</f>
        <v>17.109705590062077</v>
      </c>
      <c r="S16" s="137">
        <f>INDEX('Total Agency'!$N$29:$CS$29,1,'Yearly Summary'!A16)</f>
        <v>13773.312999999971</v>
      </c>
      <c r="T16" s="136">
        <f>INDEX('Total Agency'!$N$110:$CS$110,1,'Yearly Summary'!A16)</f>
        <v>22.215020967741889</v>
      </c>
      <c r="U16" s="136">
        <f>INDEX('Total Agency'!$N$121:$CS$121,1,'Yearly Summary'!A16)</f>
        <v>3.3866026555200324</v>
      </c>
      <c r="V16" s="353"/>
      <c r="W16" s="353"/>
    </row>
    <row r="17" spans="1:24" x14ac:dyDescent="0.25">
      <c r="A17" s="135">
        <v>3</v>
      </c>
      <c r="B17" s="130">
        <v>3</v>
      </c>
      <c r="C17" s="137">
        <f>INDEX('Total Agency'!$N$42:$CS$42,1,A17)</f>
        <v>4067</v>
      </c>
      <c r="D17" s="137">
        <f>INDEX('Total Agency'!$N$8:$CS$8,1,'Yearly Summary'!A17)</f>
        <v>65</v>
      </c>
      <c r="E17" s="137">
        <f>INDEX('Total Agency'!$N$15:$CS$15,1,'Yearly Summary'!A17)</f>
        <v>627</v>
      </c>
      <c r="F17" s="137">
        <f>INDEX('Total Agency'!$N$13:$CS$13,1,'Yearly Summary'!A17)</f>
        <v>352</v>
      </c>
      <c r="G17" s="138">
        <f>INDEX('Total Agency'!$N$12:$CS$12,1,'Yearly Summary'!A17)</f>
        <v>0.33684210526315789</v>
      </c>
      <c r="H17" s="136">
        <f>INDEX('Total Agency'!$N$14:$CS$14,1,'Yearly Summary'!A17)</f>
        <v>1.78125</v>
      </c>
      <c r="I17" s="137">
        <f>INDEX('Total Agency'!$N$34:$CS$34,1,'Yearly Summary'!A17)</f>
        <v>683</v>
      </c>
      <c r="J17" s="137">
        <f>INDEX('Total Agency'!$N$43:$CS$43,1,'Yearly Summary'!A17)</f>
        <v>424</v>
      </c>
      <c r="K17" s="138">
        <f>INDEX('Total Agency'!$N$44:$CS$44,1,'Yearly Summary'!A17)</f>
        <v>0.10425374969264814</v>
      </c>
      <c r="L17" s="137">
        <f>INDEX('Total Agency'!$N$11:$CS$11,1,'Yearly Summary'!A17)</f>
        <v>1045</v>
      </c>
      <c r="M17" s="137">
        <f>INDEX('Total Agency'!$N$40:$CS$40,1,'Yearly Summary'!A17)</f>
        <v>4326</v>
      </c>
      <c r="N17" s="137">
        <f>INDEX('Total Agency'!$N$55:$CS$55,1,'Yearly Summary'!A17)</f>
        <v>1116</v>
      </c>
      <c r="O17" s="138">
        <f>INDEX('Total Agency'!$N$66:$CS$66,1,'Yearly Summary'!A17)</f>
        <v>0.2579750346740638</v>
      </c>
      <c r="P17" s="203">
        <f>INDEX('Total Agency'!$N$88:$CS$88,1,'Yearly Summary'!A17)</f>
        <v>1.7114695340501793</v>
      </c>
      <c r="Q17" s="137">
        <f>INDEX('Total Agency'!$N$77:$CS$77,1,'Yearly Summary'!A17)</f>
        <v>1910</v>
      </c>
      <c r="R17" s="136">
        <f>INDEX('Total Agency'!$N$99:$CS$99,1,'Yearly Summary'!A17)</f>
        <v>17.897929842931934</v>
      </c>
      <c r="S17" s="137">
        <f>INDEX('Total Agency'!$N$29:$CS$29,1,'Yearly Summary'!A17)</f>
        <v>34185.045999999995</v>
      </c>
      <c r="T17" s="136">
        <f>INDEX('Total Agency'!$N$110:$CS$110,1,'Yearly Summary'!A17)</f>
        <v>30.631761648745513</v>
      </c>
      <c r="U17" s="136">
        <f>INDEX('Total Agency'!$N$121:$CS$121,1,'Yearly Summary'!A17)</f>
        <v>7.902229773462782</v>
      </c>
      <c r="V17" s="353"/>
      <c r="W17" s="353"/>
    </row>
    <row r="18" spans="1:24" x14ac:dyDescent="0.25">
      <c r="A18" s="135">
        <v>4</v>
      </c>
      <c r="B18" s="130">
        <v>4</v>
      </c>
      <c r="C18" s="137">
        <f>INDEX('Total Agency'!$N$42:$CS$42,1,A18)</f>
        <v>4326</v>
      </c>
      <c r="D18" s="137">
        <f>INDEX('Total Agency'!$N$8:$CS$8,1,'Yearly Summary'!A18)</f>
        <v>74</v>
      </c>
      <c r="E18" s="137">
        <f>INDEX('Total Agency'!$N$15:$CS$15,1,'Yearly Summary'!A18)</f>
        <v>481</v>
      </c>
      <c r="F18" s="137">
        <f>INDEX('Total Agency'!$N$13:$CS$13,1,'Yearly Summary'!A18)</f>
        <v>295</v>
      </c>
      <c r="G18" s="138">
        <f>INDEX('Total Agency'!$N$12:$CS$12,1,'Yearly Summary'!A18)</f>
        <v>0.26129317980513728</v>
      </c>
      <c r="H18" s="136">
        <f>INDEX('Total Agency'!$N$14:$CS$14,1,'Yearly Summary'!A18)</f>
        <v>1.6305084745762712</v>
      </c>
      <c r="I18" s="137">
        <f>INDEX('Total Agency'!$N$34:$CS$34,1,'Yearly Summary'!A18)</f>
        <v>545</v>
      </c>
      <c r="J18" s="137">
        <f>INDEX('Total Agency'!$N$43:$CS$43,1,'Yearly Summary'!A18)</f>
        <v>366</v>
      </c>
      <c r="K18" s="138">
        <f>INDEX('Total Agency'!$N$44:$CS$44,1,'Yearly Summary'!A18)</f>
        <v>8.4604715672676842E-2</v>
      </c>
      <c r="L18" s="137">
        <f>INDEX('Total Agency'!$N$11:$CS$11,1,'Yearly Summary'!A18)</f>
        <v>1129</v>
      </c>
      <c r="M18" s="137">
        <f>INDEX('Total Agency'!$N$40:$CS$40,1,'Yearly Summary'!A18)</f>
        <v>4505</v>
      </c>
      <c r="N18" s="137">
        <f>INDEX('Total Agency'!$N$55:$CS$55,1,'Yearly Summary'!A18)</f>
        <v>979</v>
      </c>
      <c r="O18" s="138">
        <f>INDEX('Total Agency'!$N$66:$CS$66,1,'Yearly Summary'!A18)</f>
        <v>0.21731409544950056</v>
      </c>
      <c r="P18" s="203">
        <f>INDEX('Total Agency'!$N$88:$CS$88,1,'Yearly Summary'!A18)</f>
        <v>1.5117466802860062</v>
      </c>
      <c r="Q18" s="137">
        <f>INDEX('Total Agency'!$N$77:$CS$77,1,'Yearly Summary'!A18)</f>
        <v>1480</v>
      </c>
      <c r="R18" s="136">
        <f>INDEX('Total Agency'!$N$99:$CS$99,1,'Yearly Summary'!A18)</f>
        <v>20.842603378378385</v>
      </c>
      <c r="S18" s="137">
        <f>INDEX('Total Agency'!$N$29:$CS$29,1,'Yearly Summary'!A18)</f>
        <v>30847.053000000011</v>
      </c>
      <c r="T18" s="136">
        <f>INDEX('Total Agency'!$N$110:$CS$110,1,'Yearly Summary'!A18)</f>
        <v>31.508736465781421</v>
      </c>
      <c r="U18" s="136">
        <f>INDEX('Total Agency'!$N$121:$CS$121,1,'Yearly Summary'!A18)</f>
        <v>6.847292563817982</v>
      </c>
      <c r="V18" s="353"/>
      <c r="W18" s="353"/>
    </row>
    <row r="19" spans="1:24" x14ac:dyDescent="0.25">
      <c r="A19" s="135">
        <v>5</v>
      </c>
      <c r="B19" s="130">
        <v>5</v>
      </c>
      <c r="C19" s="137">
        <f>INDEX('Total Agency'!$N$42:$CS$42,1,A19)</f>
        <v>4505</v>
      </c>
      <c r="D19" s="137">
        <f>INDEX('Total Agency'!$N$8:$CS$8,1,'Yearly Summary'!A19)</f>
        <v>131</v>
      </c>
      <c r="E19" s="137">
        <f>INDEX('Total Agency'!$N$15:$CS$15,1,'Yearly Summary'!A19)</f>
        <v>625</v>
      </c>
      <c r="F19" s="137">
        <f>INDEX('Total Agency'!$N$13:$CS$13,1,'Yearly Summary'!A19)</f>
        <v>375</v>
      </c>
      <c r="G19" s="138">
        <f>INDEX('Total Agency'!$N$12:$CS$12,1,'Yearly Summary'!A19)</f>
        <v>0.3094059405940594</v>
      </c>
      <c r="H19" s="136">
        <f>INDEX('Total Agency'!$N$14:$CS$14,1,'Yearly Summary'!A19)</f>
        <v>1.6666666666666667</v>
      </c>
      <c r="I19" s="137">
        <f>INDEX('Total Agency'!$N$34:$CS$34,1,'Yearly Summary'!A19)</f>
        <v>748</v>
      </c>
      <c r="J19" s="137">
        <f>INDEX('Total Agency'!$N$43:$CS$43,1,'Yearly Summary'!A19)</f>
        <v>323</v>
      </c>
      <c r="K19" s="138">
        <f>INDEX('Total Agency'!$N$44:$CS$44,1,'Yearly Summary'!A19)</f>
        <v>7.1698113207547168E-2</v>
      </c>
      <c r="L19" s="137">
        <f>INDEX('Total Agency'!$N$11:$CS$11,1,'Yearly Summary'!A19)</f>
        <v>1212</v>
      </c>
      <c r="M19" s="137">
        <f>INDEX('Total Agency'!$N$40:$CS$40,1,'Yearly Summary'!A19)</f>
        <v>4930</v>
      </c>
      <c r="N19" s="137">
        <f>INDEX('Total Agency'!$N$55:$CS$55,1,'Yearly Summary'!A19)</f>
        <v>1088</v>
      </c>
      <c r="O19" s="138">
        <f>INDEX('Total Agency'!$N$66:$CS$66,1,'Yearly Summary'!A19)</f>
        <v>0.22068965517241379</v>
      </c>
      <c r="P19" s="203">
        <f>INDEX('Total Agency'!$N$88:$CS$88,1,'Yearly Summary'!A19)</f>
        <v>1.4751838235294117</v>
      </c>
      <c r="Q19" s="137">
        <f>INDEX('Total Agency'!$N$77:$CS$77,1,'Yearly Summary'!A19)</f>
        <v>1605</v>
      </c>
      <c r="R19" s="136">
        <f>INDEX('Total Agency'!$N$99:$CS$99,1,'Yearly Summary'!A19)</f>
        <v>17.541184423676011</v>
      </c>
      <c r="S19" s="137">
        <f>INDEX('Total Agency'!$N$29:$CS$29,1,'Yearly Summary'!A19)</f>
        <v>28153.600999999995</v>
      </c>
      <c r="T19" s="136">
        <f>INDEX('Total Agency'!$N$110:$CS$110,1,'Yearly Summary'!A19)</f>
        <v>25.876471507352935</v>
      </c>
      <c r="U19" s="136">
        <f>INDEX('Total Agency'!$N$121:$CS$121,1,'Yearly Summary'!A19)</f>
        <v>5.7106695740365101</v>
      </c>
      <c r="V19" s="353"/>
      <c r="W19" s="353"/>
    </row>
    <row r="20" spans="1:24" x14ac:dyDescent="0.25">
      <c r="A20" s="135">
        <v>6</v>
      </c>
      <c r="B20" s="130">
        <v>6</v>
      </c>
      <c r="C20" s="137">
        <f>INDEX('Total Agency'!$N$42:$CS$42,1,A20)</f>
        <v>4930</v>
      </c>
      <c r="D20" s="137">
        <f>INDEX('Total Agency'!$N$8:$CS$8,1,'Yearly Summary'!A20)</f>
        <v>180</v>
      </c>
      <c r="E20" s="137">
        <f>INDEX('Total Agency'!$N$15:$CS$15,1,'Yearly Summary'!A20)</f>
        <v>1127</v>
      </c>
      <c r="F20" s="137">
        <f>INDEX('Total Agency'!$N$13:$CS$13,1,'Yearly Summary'!A20)</f>
        <v>534</v>
      </c>
      <c r="G20" s="138">
        <f>INDEX('Total Agency'!$N$12:$CS$12,1,'Yearly Summary'!A20)</f>
        <v>0.40639269406392692</v>
      </c>
      <c r="H20" s="136">
        <f>INDEX('Total Agency'!$N$14:$CS$14,1,'Yearly Summary'!A20)</f>
        <v>2.1104868913857677</v>
      </c>
      <c r="I20" s="137">
        <f>INDEX('Total Agency'!$N$34:$CS$34,1,'Yearly Summary'!A20)</f>
        <v>1300</v>
      </c>
      <c r="J20" s="137">
        <f>INDEX('Total Agency'!$N$43:$CS$43,1,'Yearly Summary'!A20)</f>
        <v>411</v>
      </c>
      <c r="K20" s="138">
        <f>INDEX('Total Agency'!$N$44:$CS$44,1,'Yearly Summary'!A20)</f>
        <v>8.3367139959432054E-2</v>
      </c>
      <c r="L20" s="137">
        <f>INDEX('Total Agency'!$N$11:$CS$11,1,'Yearly Summary'!A20)</f>
        <v>1314</v>
      </c>
      <c r="M20" s="137">
        <f>INDEX('Total Agency'!$N$40:$CS$40,1,'Yearly Summary'!A20)</f>
        <v>5819</v>
      </c>
      <c r="N20" s="137">
        <f>INDEX('Total Agency'!$N$55:$CS$55,1,'Yearly Summary'!A20)</f>
        <v>1647</v>
      </c>
      <c r="O20" s="138">
        <f>INDEX('Total Agency'!$N$66:$CS$66,1,'Yearly Summary'!A20)</f>
        <v>0.28303832273586527</v>
      </c>
      <c r="P20" s="203">
        <f>INDEX('Total Agency'!$N$88:$CS$88,1,'Yearly Summary'!A20)</f>
        <v>1.6721311475409837</v>
      </c>
      <c r="Q20" s="137">
        <f>INDEX('Total Agency'!$N$77:$CS$77,1,'Yearly Summary'!A20)</f>
        <v>2754</v>
      </c>
      <c r="R20" s="136">
        <f>INDEX('Total Agency'!$N$99:$CS$99,1,'Yearly Summary'!A20)</f>
        <v>15.312570806100243</v>
      </c>
      <c r="S20" s="137">
        <f>INDEX('Total Agency'!$N$29:$CS$29,1,'Yearly Summary'!A20)</f>
        <v>42170.820000000072</v>
      </c>
      <c r="T20" s="136">
        <f>INDEX('Total Agency'!$N$110:$CS$110,1,'Yearly Summary'!A20)</f>
        <v>25.604626593806966</v>
      </c>
      <c r="U20" s="136">
        <f>INDEX('Total Agency'!$N$121:$CS$121,1,'Yearly Summary'!A20)</f>
        <v>7.2470905653892546</v>
      </c>
      <c r="V20" s="353"/>
      <c r="W20" s="353"/>
    </row>
    <row r="21" spans="1:24" x14ac:dyDescent="0.25">
      <c r="A21" s="135">
        <v>7</v>
      </c>
      <c r="B21" s="130">
        <v>7</v>
      </c>
      <c r="C21" s="137">
        <f>INDEX('Total Agency'!$N$42:$CS$42,1,A21)</f>
        <v>5819</v>
      </c>
      <c r="D21" s="137">
        <f>INDEX('Total Agency'!$N$8:$CS$8,1,'Yearly Summary'!A21)</f>
        <v>103</v>
      </c>
      <c r="E21" s="137">
        <f>INDEX('Total Agency'!$N$15:$CS$15,1,'Yearly Summary'!A21)</f>
        <v>826</v>
      </c>
      <c r="F21" s="137">
        <f>INDEX('Total Agency'!$N$13:$CS$13,1,'Yearly Summary'!A21)</f>
        <v>455</v>
      </c>
      <c r="G21" s="138">
        <f>INDEX('Total Agency'!$N$12:$CS$12,1,'Yearly Summary'!A21)</f>
        <v>0.33438671272139336</v>
      </c>
      <c r="H21" s="136">
        <f>INDEX('Total Agency'!$N$14:$CS$14,1,'Yearly Summary'!A21)</f>
        <v>1.8153846153846154</v>
      </c>
      <c r="I21" s="137">
        <f>INDEX('Total Agency'!$N$34:$CS$34,1,'Yearly Summary'!A21)</f>
        <v>926</v>
      </c>
      <c r="J21" s="137">
        <f>INDEX('Total Agency'!$N$43:$CS$43,1,'Yearly Summary'!A21)</f>
        <v>410</v>
      </c>
      <c r="K21" s="138">
        <f>INDEX('Total Agency'!$N$44:$CS$44,1,'Yearly Summary'!A21)</f>
        <v>7.0458841725382373E-2</v>
      </c>
      <c r="L21" s="137">
        <f>INDEX('Total Agency'!$N$11:$CS$11,1,'Yearly Summary'!A21)</f>
        <v>1360.7</v>
      </c>
      <c r="M21" s="137">
        <f>INDEX('Total Agency'!$N$40:$CS$40,1,'Yearly Summary'!A21)</f>
        <v>6335</v>
      </c>
      <c r="N21" s="137">
        <f>INDEX('Total Agency'!$N$55:$CS$55,1,'Yearly Summary'!A21)</f>
        <v>1310</v>
      </c>
      <c r="O21" s="138">
        <f>INDEX('Total Agency'!$N$66:$CS$66,1,'Yearly Summary'!A21)</f>
        <v>0.20678768745067089</v>
      </c>
      <c r="P21" s="203">
        <f>INDEX('Total Agency'!$N$88:$CS$88,1,'Yearly Summary'!A21)</f>
        <v>1.3503816793893131</v>
      </c>
      <c r="Q21" s="137">
        <f>INDEX('Total Agency'!$N$77:$CS$77,1,'Yearly Summary'!A21)</f>
        <v>1769</v>
      </c>
      <c r="R21" s="136">
        <f>INDEX('Total Agency'!$N$99:$CS$99,1,'Yearly Summary'!A21)</f>
        <v>16.966228377614478</v>
      </c>
      <c r="S21" s="137">
        <f>INDEX('Total Agency'!$N$29:$CS$29,1,'Yearly Summary'!A21)</f>
        <v>30013.258000000013</v>
      </c>
      <c r="T21" s="136">
        <f>INDEX('Total Agency'!$N$110:$CS$110,1,'Yearly Summary'!A21)</f>
        <v>22.910883969465658</v>
      </c>
      <c r="U21" s="136">
        <f>INDEX('Total Agency'!$N$121:$CS$121,1,'Yearly Summary'!A21)</f>
        <v>4.7376887134964507</v>
      </c>
      <c r="V21" s="353"/>
      <c r="W21" s="353"/>
    </row>
    <row r="22" spans="1:24" x14ac:dyDescent="0.25">
      <c r="A22" s="135">
        <v>8</v>
      </c>
      <c r="B22" s="130">
        <v>8</v>
      </c>
      <c r="C22" s="137">
        <f>INDEX('Total Agency'!$N$42:$CS$42,1,A22)</f>
        <v>6335</v>
      </c>
      <c r="D22" s="137">
        <f>INDEX('Total Agency'!$N$8:$CS$8,1,'Yearly Summary'!A22)</f>
        <v>112</v>
      </c>
      <c r="E22" s="137">
        <f>INDEX('Total Agency'!$N$15:$CS$15,1,'Yearly Summary'!A22)</f>
        <v>949</v>
      </c>
      <c r="F22" s="137">
        <f>INDEX('Total Agency'!$N$13:$CS$13,1,'Yearly Summary'!A22)</f>
        <v>481</v>
      </c>
      <c r="G22" s="138">
        <f>INDEX('Total Agency'!$N$12:$CS$12,1,'Yearly Summary'!A22)</f>
        <v>0.32195448460508702</v>
      </c>
      <c r="H22" s="136">
        <f>INDEX('Total Agency'!$N$14:$CS$14,1,'Yearly Summary'!A22)</f>
        <v>1.972972972972973</v>
      </c>
      <c r="I22" s="137">
        <f>INDEX('Total Agency'!$N$34:$CS$34,1,'Yearly Summary'!A22)</f>
        <v>1052</v>
      </c>
      <c r="J22" s="137">
        <f>INDEX('Total Agency'!$N$43:$CS$43,1,'Yearly Summary'!A22)</f>
        <v>417</v>
      </c>
      <c r="K22" s="138">
        <f>INDEX('Total Agency'!$N$44:$CS$44,1,'Yearly Summary'!A22)</f>
        <v>6.5824782951854774E-2</v>
      </c>
      <c r="L22" s="137">
        <f>INDEX('Total Agency'!$N$11:$CS$11,1,'Yearly Summary'!A22)</f>
        <v>1494</v>
      </c>
      <c r="M22" s="137">
        <f>INDEX('Total Agency'!$N$40:$CS$40,1,'Yearly Summary'!A22)</f>
        <v>6970</v>
      </c>
      <c r="N22" s="137">
        <f>INDEX('Total Agency'!$N$55:$CS$55,1,'Yearly Summary'!A22)</f>
        <v>1420</v>
      </c>
      <c r="O22" s="138">
        <f>INDEX('Total Agency'!$N$66:$CS$66,1,'Yearly Summary'!A22)</f>
        <v>0.20373027259684362</v>
      </c>
      <c r="P22" s="203">
        <f>INDEX('Total Agency'!$N$88:$CS$88,1,'Yearly Summary'!A22)</f>
        <v>1.4003521126760563</v>
      </c>
      <c r="Q22" s="137">
        <f>INDEX('Total Agency'!$N$77:$CS$77,1,'Yearly Summary'!A22)</f>
        <v>1988.5</v>
      </c>
      <c r="R22" s="136">
        <f>INDEX('Total Agency'!$N$99:$CS$99,1,'Yearly Summary'!A22)</f>
        <v>16.020025647472984</v>
      </c>
      <c r="S22" s="137">
        <f>INDEX('Total Agency'!$N$29:$CS$29,1,'Yearly Summary'!A22)</f>
        <v>31855.821000000029</v>
      </c>
      <c r="T22" s="136">
        <f>INDEX('Total Agency'!$N$110:$CS$110,1,'Yearly Summary'!A22)</f>
        <v>22.433676760563401</v>
      </c>
      <c r="U22" s="136">
        <f>INDEX('Total Agency'!$N$121:$CS$121,1,'Yearly Summary'!A22)</f>
        <v>4.5704190817790575</v>
      </c>
      <c r="V22" s="353"/>
      <c r="W22" s="353"/>
    </row>
    <row r="23" spans="1:24" x14ac:dyDescent="0.25">
      <c r="A23" s="135">
        <v>9</v>
      </c>
      <c r="B23" s="130">
        <v>9</v>
      </c>
      <c r="C23" s="137">
        <f>INDEX('Total Agency'!$N$42:$CS$42,1,A23)</f>
        <v>6970</v>
      </c>
      <c r="D23" s="137">
        <f>INDEX('Total Agency'!$N$8:$CS$8,1,'Yearly Summary'!A23)</f>
        <v>192</v>
      </c>
      <c r="E23" s="137">
        <f>INDEX('Total Agency'!$N$15:$CS$15,1,'Yearly Summary'!A23)</f>
        <v>1083</v>
      </c>
      <c r="F23" s="137">
        <f>INDEX('Total Agency'!$N$13:$CS$13,1,'Yearly Summary'!A23)</f>
        <v>586</v>
      </c>
      <c r="G23" s="138">
        <f>INDEX('Total Agency'!$N$12:$CS$12,1,'Yearly Summary'!A23)</f>
        <v>0.34129295282469424</v>
      </c>
      <c r="H23" s="136">
        <f>INDEX('Total Agency'!$N$14:$CS$14,1,'Yearly Summary'!A23)</f>
        <v>1.848122866894198</v>
      </c>
      <c r="I23" s="137">
        <f>INDEX('Total Agency'!$N$34:$CS$34,1,'Yearly Summary'!A23)</f>
        <v>1267</v>
      </c>
      <c r="J23" s="137">
        <f>INDEX('Total Agency'!$N$43:$CS$43,1,'Yearly Summary'!A23)</f>
        <v>531</v>
      </c>
      <c r="K23" s="138">
        <f>INDEX('Total Agency'!$N$44:$CS$44,1,'Yearly Summary'!A23)</f>
        <v>7.6183644189383073E-2</v>
      </c>
      <c r="L23" s="137">
        <f>INDEX('Total Agency'!$N$11:$CS$11,1,'Yearly Summary'!A23)</f>
        <v>1717</v>
      </c>
      <c r="M23" s="137">
        <f>INDEX('Total Agency'!$N$40:$CS$40,1,'Yearly Summary'!A23)</f>
        <v>7706</v>
      </c>
      <c r="N23" s="137">
        <f>INDEX('Total Agency'!$N$55:$CS$55,1,'Yearly Summary'!A23)</f>
        <v>1734</v>
      </c>
      <c r="O23" s="138">
        <f>INDEX('Total Agency'!$N$66:$CS$66,1,'Yearly Summary'!A23)</f>
        <v>0.22501946535167403</v>
      </c>
      <c r="P23" s="203">
        <f>INDEX('Total Agency'!$N$88:$CS$88,1,'Yearly Summary'!A23)</f>
        <v>1.7303921568627452</v>
      </c>
      <c r="Q23" s="137">
        <f>INDEX('Total Agency'!$N$77:$CS$77,1,'Yearly Summary'!A23)</f>
        <v>3000.5</v>
      </c>
      <c r="R23" s="136">
        <f>INDEX('Total Agency'!$N$99:$CS$99,1,'Yearly Summary'!A23)</f>
        <v>16.349668721879709</v>
      </c>
      <c r="S23" s="137">
        <f>INDEX('Total Agency'!$N$29:$CS$29,1,'Yearly Summary'!A23)</f>
        <v>49057.181000000062</v>
      </c>
      <c r="T23" s="136">
        <f>INDEX('Total Agency'!$N$110:$CS$110,1,'Yearly Summary'!A23)</f>
        <v>28.291338523644789</v>
      </c>
      <c r="U23" s="136">
        <f>INDEX('Total Agency'!$N$121:$CS$121,1,'Yearly Summary'!A23)</f>
        <v>6.3661018686737689</v>
      </c>
      <c r="V23" s="353"/>
      <c r="W23" s="353"/>
    </row>
    <row r="24" spans="1:24" x14ac:dyDescent="0.25">
      <c r="A24" s="135">
        <v>10</v>
      </c>
      <c r="B24" s="130">
        <v>10</v>
      </c>
      <c r="C24" s="137">
        <f>INDEX('Total Agency'!$N$42:$CS$42,1,A24)</f>
        <v>7706</v>
      </c>
      <c r="D24" s="137">
        <f>INDEX('Total Agency'!$N$8:$CS$8,1,'Yearly Summary'!A24)</f>
        <v>176</v>
      </c>
      <c r="E24" s="137">
        <f>INDEX('Total Agency'!$N$15:$CS$15,1,'Yearly Summary'!A24)</f>
        <v>1014</v>
      </c>
      <c r="F24" s="137">
        <f>INDEX('Total Agency'!$N$13:$CS$13,1,'Yearly Summary'!A24)</f>
        <v>568</v>
      </c>
      <c r="G24" s="138">
        <f>INDEX('Total Agency'!$N$12:$CS$12,1,'Yearly Summary'!A24)</f>
        <v>0.32360984503190521</v>
      </c>
      <c r="H24" s="136">
        <f>INDEX('Total Agency'!$N$14:$CS$14,1,'Yearly Summary'!A24)</f>
        <v>1.7852112676056338</v>
      </c>
      <c r="I24" s="137">
        <f>INDEX('Total Agency'!$N$34:$CS$34,1,'Yearly Summary'!A24)</f>
        <v>1186</v>
      </c>
      <c r="J24" s="137">
        <f>INDEX('Total Agency'!$N$43:$CS$43,1,'Yearly Summary'!A24)</f>
        <v>484</v>
      </c>
      <c r="K24" s="138">
        <f>INDEX('Total Agency'!$N$44:$CS$44,1,'Yearly Summary'!A24)</f>
        <v>6.2808201401505323E-2</v>
      </c>
      <c r="L24" s="137">
        <f>INDEX('Total Agency'!$N$11:$CS$11,1,'Yearly Summary'!A24)</f>
        <v>1755.2</v>
      </c>
      <c r="M24" s="137">
        <f>INDEX('Total Agency'!$N$40:$CS$40,1,'Yearly Summary'!A24)</f>
        <v>8408</v>
      </c>
      <c r="N24" s="137">
        <f>INDEX('Total Agency'!$N$55:$CS$55,1,'Yearly Summary'!A24)</f>
        <v>1466</v>
      </c>
      <c r="O24" s="138">
        <f>INDEX('Total Agency'!$N$66:$CS$66,1,'Yearly Summary'!A24)</f>
        <v>0.17435775451950522</v>
      </c>
      <c r="P24" s="203">
        <f>INDEX('Total Agency'!$N$88:$CS$88,1,'Yearly Summary'!A24)</f>
        <v>1.4877216916780354</v>
      </c>
      <c r="Q24" s="137">
        <f>INDEX('Total Agency'!$N$77:$CS$77,1,'Yearly Summary'!A24)</f>
        <v>2181</v>
      </c>
      <c r="R24" s="136">
        <f>INDEX('Total Agency'!$N$99:$CS$99,1,'Yearly Summary'!A24)</f>
        <v>18.3943677212288</v>
      </c>
      <c r="S24" s="137">
        <f>INDEX('Total Agency'!$N$29:$CS$29,1,'Yearly Summary'!A24)</f>
        <v>40118.116000000016</v>
      </c>
      <c r="T24" s="136">
        <f>INDEX('Total Agency'!$N$110:$CS$110,1,'Yearly Summary'!A24)</f>
        <v>27.365699863574363</v>
      </c>
      <c r="U24" s="136">
        <f>INDEX('Total Agency'!$N$121:$CS$121,1,'Yearly Summary'!A24)</f>
        <v>4.7714219790675569</v>
      </c>
      <c r="V24" s="353"/>
      <c r="W24" s="353"/>
    </row>
    <row r="25" spans="1:24" x14ac:dyDescent="0.25">
      <c r="A25" s="135">
        <v>11</v>
      </c>
      <c r="B25" s="130">
        <v>11</v>
      </c>
      <c r="C25" s="137">
        <f>INDEX('Total Agency'!$N$42:$CS$42,1,A25)</f>
        <v>8408</v>
      </c>
      <c r="D25" s="137">
        <f>INDEX('Total Agency'!$N$8:$CS$8,1,'Yearly Summary'!A25)</f>
        <v>219</v>
      </c>
      <c r="E25" s="137">
        <f>INDEX('Total Agency'!$N$15:$CS$15,1,'Yearly Summary'!A25)</f>
        <v>1100</v>
      </c>
      <c r="F25" s="137">
        <f>INDEX('Total Agency'!$N$13:$CS$13,1,'Yearly Summary'!A25)</f>
        <v>633</v>
      </c>
      <c r="G25" s="138">
        <f>INDEX('Total Agency'!$N$12:$CS$12,1,'Yearly Summary'!A25)</f>
        <v>0.31445603576751119</v>
      </c>
      <c r="H25" s="136">
        <f>INDEX('Total Agency'!$N$14:$CS$14,1,'Yearly Summary'!A25)</f>
        <v>1.7377567140600316</v>
      </c>
      <c r="I25" s="137">
        <f>INDEX('Total Agency'!$N$34:$CS$34,1,'Yearly Summary'!A25)</f>
        <v>1312</v>
      </c>
      <c r="J25" s="137">
        <f>INDEX('Total Agency'!$N$43:$CS$43,1,'Yearly Summary'!A25)</f>
        <v>669</v>
      </c>
      <c r="K25" s="138">
        <f>INDEX('Total Agency'!$N$44:$CS$44,1,'Yearly Summary'!A25)</f>
        <v>7.9567078972407237E-2</v>
      </c>
      <c r="L25" s="137">
        <f>INDEX('Total Agency'!$N$11:$CS$11,1,'Yearly Summary'!A25)</f>
        <v>2013</v>
      </c>
      <c r="M25" s="137">
        <f>INDEX('Total Agency'!$N$40:$CS$40,1,'Yearly Summary'!A25)</f>
        <v>9051</v>
      </c>
      <c r="N25" s="137">
        <f>INDEX('Total Agency'!$N$55:$CS$55,1,'Yearly Summary'!A25)</f>
        <v>1539</v>
      </c>
      <c r="O25" s="138">
        <f>INDEX('Total Agency'!$N$66:$CS$66,1,'Yearly Summary'!A25)</f>
        <v>0.17003646005966191</v>
      </c>
      <c r="P25" s="203">
        <f>INDEX('Total Agency'!$N$88:$CS$88,1,'Yearly Summary'!A25)</f>
        <v>1.8060428849902534</v>
      </c>
      <c r="Q25" s="137">
        <f>INDEX('Total Agency'!$N$77:$CS$77,1,'Yearly Summary'!A25)</f>
        <v>2779.5</v>
      </c>
      <c r="R25" s="136">
        <f>INDEX('Total Agency'!$N$99:$CS$99,1,'Yearly Summary'!A25)</f>
        <v>18.358413743479073</v>
      </c>
      <c r="S25" s="137">
        <f>INDEX('Total Agency'!$N$29:$CS$29,1,'Yearly Summary'!A25)</f>
        <v>51027.211000000083</v>
      </c>
      <c r="T25" s="136">
        <f>INDEX('Total Agency'!$N$110:$CS$110,1,'Yearly Summary'!A25)</f>
        <v>33.156082521117661</v>
      </c>
      <c r="U25" s="136">
        <f>INDEX('Total Agency'!$N$121:$CS$121,1,'Yearly Summary'!A25)</f>
        <v>5.6377429013368783</v>
      </c>
      <c r="V25" s="353"/>
      <c r="W25" s="353"/>
    </row>
    <row r="26" spans="1:24" x14ac:dyDescent="0.25">
      <c r="A26" s="135">
        <v>12</v>
      </c>
      <c r="B26" s="130">
        <v>12</v>
      </c>
      <c r="C26" s="137">
        <f>INDEX('Total Agency'!$N$42:$CS$42,1,A26)</f>
        <v>9051</v>
      </c>
      <c r="D26" s="137">
        <f>INDEX('Total Agency'!$N$8:$CS$8,1,'Yearly Summary'!A26)</f>
        <v>153</v>
      </c>
      <c r="E26" s="137">
        <f>INDEX('Total Agency'!$N$15:$CS$15,1,'Yearly Summary'!A26)</f>
        <v>1354</v>
      </c>
      <c r="F26" s="137">
        <f>INDEX('Total Agency'!$N$13:$CS$13,1,'Yearly Summary'!A26)</f>
        <v>710</v>
      </c>
      <c r="G26" s="138">
        <f>INDEX('Total Agency'!$N$12:$CS$12,1,'Yearly Summary'!A26)</f>
        <v>0.33617424242424243</v>
      </c>
      <c r="H26" s="136">
        <f>INDEX('Total Agency'!$N$14:$CS$14,1,'Yearly Summary'!A26)</f>
        <v>1.9070422535211267</v>
      </c>
      <c r="I26" s="137">
        <f>INDEX('Total Agency'!$N$34:$CS$34,1,'Yearly Summary'!A26)</f>
        <v>1497</v>
      </c>
      <c r="J26" s="137">
        <f>INDEX('Total Agency'!$N$43:$CS$43,1,'Yearly Summary'!A26)</f>
        <v>703</v>
      </c>
      <c r="K26" s="138">
        <f>INDEX('Total Agency'!$N$44:$CS$44,1,'Yearly Summary'!A26)</f>
        <v>7.7670975582808527E-2</v>
      </c>
      <c r="L26" s="137">
        <f>INDEX('Total Agency'!$N$11:$CS$11,1,'Yearly Summary'!A26)</f>
        <v>2112</v>
      </c>
      <c r="M26" s="137">
        <f>INDEX('Total Agency'!$N$40:$CS$40,1,'Yearly Summary'!A26)</f>
        <v>9845</v>
      </c>
      <c r="N26" s="137">
        <f>INDEX('Total Agency'!$N$55:$CS$55,1,'Yearly Summary'!A26)</f>
        <v>2520</v>
      </c>
      <c r="O26" s="138">
        <f>INDEX('Total Agency'!$N$66:$CS$66,1,'Yearly Summary'!A26)</f>
        <v>0.25596749619095988</v>
      </c>
      <c r="P26" s="203">
        <f>INDEX('Total Agency'!$N$88:$CS$88,1,'Yearly Summary'!A26)</f>
        <v>1.9392857142857143</v>
      </c>
      <c r="Q26" s="137">
        <f>INDEX('Total Agency'!$N$77:$CS$77,1,'Yearly Summary'!A26)</f>
        <v>4887</v>
      </c>
      <c r="R26" s="136">
        <f>INDEX('Total Agency'!$N$99:$CS$99,1,'Yearly Summary'!A26)</f>
        <v>19.704674442398264</v>
      </c>
      <c r="S26" s="137">
        <f>INDEX('Total Agency'!$N$29:$CS$29,1,'Yearly Summary'!A26)</f>
        <v>96296.744000000326</v>
      </c>
      <c r="T26" s="136">
        <f>INDEX('Total Agency'!$N$110:$CS$110,1,'Yearly Summary'!A26)</f>
        <v>38.212993650793777</v>
      </c>
      <c r="U26" s="136">
        <f>INDEX('Total Agency'!$N$121:$CS$121,1,'Yearly Summary'!A26)</f>
        <v>9.7812843067547313</v>
      </c>
      <c r="V26" s="353"/>
      <c r="W26" s="353"/>
    </row>
    <row r="27" spans="1:24" s="1" customFormat="1" ht="30" x14ac:dyDescent="0.25">
      <c r="B27" s="139" t="s">
        <v>90</v>
      </c>
      <c r="C27" s="142">
        <f>C26</f>
        <v>9051</v>
      </c>
      <c r="D27" s="142">
        <f>SUM(D15:D26)</f>
        <v>1430</v>
      </c>
      <c r="E27" s="142">
        <f>SUM(E15:E26)</f>
        <v>9565</v>
      </c>
      <c r="F27" s="142">
        <f>SUM(F15:F26)</f>
        <v>5273</v>
      </c>
      <c r="G27" s="140">
        <f>SUM(F15:F26)/SUM(L15:L26)</f>
        <v>0.30751914340201431</v>
      </c>
      <c r="H27" s="141">
        <f>E27/F27</f>
        <v>1.8139578987293761</v>
      </c>
      <c r="I27" s="142">
        <f>SUM(I15:I26)</f>
        <v>10917</v>
      </c>
      <c r="J27" s="142">
        <f>SUM(J15:J26)</f>
        <v>5189</v>
      </c>
      <c r="K27" s="140">
        <f>SUM(J15:J26)/SUM(C15:C26)</f>
        <v>7.3717857650234406E-2</v>
      </c>
      <c r="L27" s="142">
        <f>L26</f>
        <v>2112</v>
      </c>
      <c r="M27" s="142">
        <f>M26</f>
        <v>9845</v>
      </c>
      <c r="N27" s="142">
        <f>SUM(N15:N26)</f>
        <v>16074</v>
      </c>
      <c r="O27" s="140">
        <f>N27/SUM(M15:M26)</f>
        <v>0.21117212748627132</v>
      </c>
      <c r="P27" s="204">
        <f>Q27/N27</f>
        <v>1.6149993778773175</v>
      </c>
      <c r="Q27" s="142">
        <f>SUM(Q15:Q26)</f>
        <v>25959.5</v>
      </c>
      <c r="R27" s="141">
        <f>S27/Q27</f>
        <v>17.732870394268019</v>
      </c>
      <c r="S27" s="142">
        <f>SUM(S15:S26)</f>
        <v>460336.4490000006</v>
      </c>
      <c r="T27" s="141">
        <f>S27/N27</f>
        <v>28.63857465472195</v>
      </c>
      <c r="U27" s="141">
        <f>S27/SUM(M15:M26)</f>
        <v>6.0476687380120415</v>
      </c>
      <c r="V27" s="356"/>
      <c r="W27" s="356"/>
      <c r="X27" s="218"/>
    </row>
    <row r="29" spans="1:24" ht="38.25" x14ac:dyDescent="0.25">
      <c r="B29" s="131">
        <v>2017</v>
      </c>
      <c r="C29" s="198" t="s">
        <v>76</v>
      </c>
      <c r="D29" s="198" t="s">
        <v>77</v>
      </c>
      <c r="E29" s="198" t="s">
        <v>78</v>
      </c>
      <c r="F29" s="198" t="s">
        <v>70</v>
      </c>
      <c r="G29" s="200" t="s">
        <v>71</v>
      </c>
      <c r="H29" s="196" t="s">
        <v>88</v>
      </c>
      <c r="I29" s="198" t="s">
        <v>84</v>
      </c>
      <c r="J29" s="198" t="s">
        <v>85</v>
      </c>
      <c r="K29" s="200" t="s">
        <v>87</v>
      </c>
      <c r="L29" s="198" t="s">
        <v>79</v>
      </c>
      <c r="M29" s="198" t="s">
        <v>80</v>
      </c>
      <c r="N29" s="198" t="s">
        <v>81</v>
      </c>
      <c r="O29" s="200" t="s">
        <v>11</v>
      </c>
      <c r="P29" s="202" t="s">
        <v>82</v>
      </c>
      <c r="Q29" s="198" t="s">
        <v>83</v>
      </c>
      <c r="R29" s="196" t="s">
        <v>14</v>
      </c>
      <c r="S29" s="198" t="s">
        <v>0</v>
      </c>
      <c r="T29" s="196" t="s">
        <v>15</v>
      </c>
      <c r="U29" s="196" t="s">
        <v>86</v>
      </c>
      <c r="V29" s="354"/>
      <c r="W29" s="354"/>
      <c r="X29" s="216"/>
    </row>
    <row r="30" spans="1:24" x14ac:dyDescent="0.25">
      <c r="A30" s="135">
        <v>13</v>
      </c>
      <c r="B30" s="130">
        <v>1</v>
      </c>
      <c r="C30" s="137">
        <f>INDEX('Total Agency'!$N$42:$CS$42,1,A30)</f>
        <v>9845</v>
      </c>
      <c r="D30" s="137">
        <f>INDEX('Total Agency'!$N$8:$CS$8,1,'Yearly Summary'!A30)</f>
        <v>78</v>
      </c>
      <c r="E30" s="137">
        <f>INDEX('Total Agency'!$N$15:$CS$15,1,'Yearly Summary'!A30)</f>
        <v>431</v>
      </c>
      <c r="F30" s="137">
        <f>INDEX('Total Agency'!$N$13:$CS$13,1,'Yearly Summary'!A30)</f>
        <v>314</v>
      </c>
      <c r="G30" s="138">
        <f>INDEX('Total Agency'!$N$12:$CS$12,1,'Yearly Summary'!A30)</f>
        <v>0.16172229089410797</v>
      </c>
      <c r="H30" s="136">
        <f>INDEX('Total Agency'!$N$14:$CS$14,1,'Yearly Summary'!A30)</f>
        <v>1.3726114649681529</v>
      </c>
      <c r="I30" s="137">
        <f>INDEX('Total Agency'!$N$34:$CS$34,1,'Yearly Summary'!A30)</f>
        <v>509</v>
      </c>
      <c r="J30" s="137">
        <f>INDEX('Total Agency'!$N$43:$CS$43,1,'Yearly Summary'!A30)</f>
        <v>324</v>
      </c>
      <c r="K30" s="138">
        <f>INDEX('Total Agency'!$N$44:$CS$44,1,'Yearly Summary'!A30)</f>
        <v>3.2910106653123411E-2</v>
      </c>
      <c r="L30" s="137">
        <f>INDEX('Total Agency'!$N$11:$CS$11,1,'Yearly Summary'!A30)</f>
        <v>1941.6</v>
      </c>
      <c r="M30" s="137">
        <f>INDEX('Total Agency'!$N$40:$CS$40,1,'Yearly Summary'!A30)</f>
        <v>10030</v>
      </c>
      <c r="N30" s="137">
        <f>INDEX('Total Agency'!$N$55:$CS$55,1,'Yearly Summary'!A30)</f>
        <v>1021</v>
      </c>
      <c r="O30" s="138">
        <f>INDEX('Total Agency'!$N$66:$CS$66,1,'Yearly Summary'!A30)</f>
        <v>0.10179461615154536</v>
      </c>
      <c r="P30" s="203">
        <f>INDEX('Total Agency'!$N$88:$CS$88,1,'Yearly Summary'!A30)</f>
        <v>1.3496571988246817</v>
      </c>
      <c r="Q30" s="137">
        <f>INDEX('Total Agency'!$N$77:$CS$77,1,'Yearly Summary'!A30)</f>
        <v>1378</v>
      </c>
      <c r="R30" s="136">
        <f>INDEX('Total Agency'!$N$99:$CS$99,1,'Yearly Summary'!A30)</f>
        <v>18.599565312046444</v>
      </c>
      <c r="S30" s="137">
        <f>INDEX('Total Agency'!$N$29:$CS$29,1,'Yearly Summary'!A30)</f>
        <v>25630.201000000001</v>
      </c>
      <c r="T30" s="136">
        <f>INDEX('Total Agency'!$N$110:$CS$110,1,'Yearly Summary'!A30)</f>
        <v>25.10303721841332</v>
      </c>
      <c r="U30" s="136">
        <f>INDEX('Total Agency'!$N$121:$CS$121,1,'Yearly Summary'!A30)</f>
        <v>2.5553540378863411</v>
      </c>
      <c r="V30" s="353"/>
      <c r="W30" s="353"/>
    </row>
    <row r="31" spans="1:24" x14ac:dyDescent="0.25">
      <c r="A31" s="135">
        <v>14</v>
      </c>
      <c r="B31" s="130">
        <v>2</v>
      </c>
      <c r="C31" s="137">
        <f>INDEX('Total Agency'!$N$42:$CS$42,1,A31)</f>
        <v>10030</v>
      </c>
      <c r="D31" s="137">
        <f>INDEX('Total Agency'!$N$8:$CS$8,1,'Yearly Summary'!A31)</f>
        <v>132</v>
      </c>
      <c r="E31" s="137">
        <f>INDEX('Total Agency'!$N$15:$CS$15,1,'Yearly Summary'!A31)</f>
        <v>920</v>
      </c>
      <c r="F31" s="137">
        <f>INDEX('Total Agency'!$N$13:$CS$13,1,'Yearly Summary'!A31)</f>
        <v>509</v>
      </c>
      <c r="G31" s="138">
        <f>INDEX('Total Agency'!$N$12:$CS$12,1,'Yearly Summary'!A31)</f>
        <v>0.23031674208144795</v>
      </c>
      <c r="H31" s="136">
        <f>INDEX('Total Agency'!$N$14:$CS$14,1,'Yearly Summary'!A31)</f>
        <v>1.8074656188605107</v>
      </c>
      <c r="I31" s="137">
        <f>INDEX('Total Agency'!$N$34:$CS$34,1,'Yearly Summary'!A31)</f>
        <v>1045</v>
      </c>
      <c r="J31" s="137">
        <f>INDEX('Total Agency'!$N$43:$CS$43,1,'Yearly Summary'!A31)</f>
        <v>3399</v>
      </c>
      <c r="K31" s="138">
        <f>INDEX('Total Agency'!$N$44:$CS$44,1,'Yearly Summary'!A31)</f>
        <v>0.33888334995014957</v>
      </c>
      <c r="L31" s="137">
        <f>INDEX('Total Agency'!$N$11:$CS$11,1,'Yearly Summary'!A31)</f>
        <v>2210</v>
      </c>
      <c r="M31" s="137">
        <f>INDEX('Total Agency'!$N$40:$CS$40,1,'Yearly Summary'!A31)</f>
        <v>7676</v>
      </c>
      <c r="N31" s="137">
        <f>INDEX('Total Agency'!$N$55:$CS$55,1,'Yearly Summary'!A31)</f>
        <v>1442</v>
      </c>
      <c r="O31" s="138">
        <f>INDEX('Total Agency'!$N$66:$CS$66,1,'Yearly Summary'!A31)</f>
        <v>0.18785825951016155</v>
      </c>
      <c r="P31" s="203">
        <f>INDEX('Total Agency'!$N$88:$CS$88,1,'Yearly Summary'!A31)</f>
        <v>1.3304438280166435</v>
      </c>
      <c r="Q31" s="137">
        <f>INDEX('Total Agency'!$N$77:$CS$77,1,'Yearly Summary'!A31)</f>
        <v>1918.5</v>
      </c>
      <c r="R31" s="136">
        <f>INDEX('Total Agency'!$N$99:$CS$99,1,'Yearly Summary'!A31)</f>
        <v>20.509494396664078</v>
      </c>
      <c r="S31" s="137">
        <f>INDEX('Total Agency'!$N$29:$CS$29,1,'Yearly Summary'!A31)</f>
        <v>39347.465000000033</v>
      </c>
      <c r="T31" s="136">
        <f>INDEX('Total Agency'!$N$110:$CS$110,1,'Yearly Summary'!A31)</f>
        <v>27.286730235783658</v>
      </c>
      <c r="U31" s="136">
        <f>INDEX('Total Agency'!$N$121:$CS$121,1,'Yearly Summary'!A31)</f>
        <v>5.1260376498176177</v>
      </c>
      <c r="V31" s="353"/>
      <c r="W31" s="353"/>
    </row>
    <row r="32" spans="1:24" x14ac:dyDescent="0.25">
      <c r="A32" s="135">
        <v>15</v>
      </c>
      <c r="B32" s="130">
        <v>3</v>
      </c>
      <c r="C32" s="137">
        <f>INDEX('Total Agency'!$N$42:$CS$42,1,A32)</f>
        <v>7676</v>
      </c>
      <c r="D32" s="137">
        <f>INDEX('Total Agency'!$N$8:$CS$8,1,'Yearly Summary'!A32)</f>
        <v>58</v>
      </c>
      <c r="E32" s="137">
        <f>INDEX('Total Agency'!$N$15:$CS$15,1,'Yearly Summary'!A32)</f>
        <v>1151</v>
      </c>
      <c r="F32" s="137">
        <f>INDEX('Total Agency'!$N$13:$CS$13,1,'Yearly Summary'!A32)</f>
        <v>572</v>
      </c>
      <c r="G32" s="138">
        <f>INDEX('Total Agency'!$N$12:$CS$12,1,'Yearly Summary'!A32)</f>
        <v>0.24923747276688454</v>
      </c>
      <c r="H32" s="136">
        <f>INDEX('Total Agency'!$N$14:$CS$14,1,'Yearly Summary'!A32)</f>
        <v>2.0122377622377621</v>
      </c>
      <c r="I32" s="137">
        <f>INDEX('Total Agency'!$N$34:$CS$34,1,'Yearly Summary'!A32)</f>
        <v>1201</v>
      </c>
      <c r="J32" s="137">
        <f>INDEX('Total Agency'!$N$43:$CS$43,1,'Yearly Summary'!A32)</f>
        <v>1100</v>
      </c>
      <c r="K32" s="138">
        <f>INDEX('Total Agency'!$N$44:$CS$44,1,'Yearly Summary'!A32)</f>
        <v>0.14330380406461699</v>
      </c>
      <c r="L32" s="137">
        <f>INDEX('Total Agency'!$N$11:$CS$11,1,'Yearly Summary'!A32)</f>
        <v>2295</v>
      </c>
      <c r="M32" s="137">
        <f>INDEX('Total Agency'!$N$40:$CS$40,1,'Yearly Summary'!A32)</f>
        <v>7777</v>
      </c>
      <c r="N32" s="137">
        <f>INDEX('Total Agency'!$N$55:$CS$55,1,'Yearly Summary'!A32)</f>
        <v>1915</v>
      </c>
      <c r="O32" s="138">
        <f>INDEX('Total Agency'!$N$66:$CS$66,1,'Yearly Summary'!A32)</f>
        <v>0.24623890960524625</v>
      </c>
      <c r="P32" s="203">
        <f>INDEX('Total Agency'!$N$88:$CS$88,1,'Yearly Summary'!A32)</f>
        <v>1.5835509138381201</v>
      </c>
      <c r="Q32" s="137">
        <f>INDEX('Total Agency'!$N$77:$CS$77,1,'Yearly Summary'!A32)</f>
        <v>3032.5</v>
      </c>
      <c r="R32" s="136">
        <f>INDEX('Total Agency'!$N$99:$CS$99,1,'Yearly Summary'!A32)</f>
        <v>18.44506842539159</v>
      </c>
      <c r="S32" s="137">
        <f>INDEX('Total Agency'!$N$29:$CS$29,1,'Yearly Summary'!A32)</f>
        <v>55934.67</v>
      </c>
      <c r="T32" s="136">
        <f>INDEX('Total Agency'!$N$110:$CS$110,1,'Yearly Summary'!A32)</f>
        <v>29.208704960835508</v>
      </c>
      <c r="U32" s="136">
        <f>INDEX('Total Agency'!$N$121:$CS$121,1,'Yearly Summary'!A32)</f>
        <v>7.192319660537482</v>
      </c>
      <c r="V32" s="353"/>
      <c r="W32" s="353"/>
    </row>
    <row r="33" spans="1:24" x14ac:dyDescent="0.25">
      <c r="A33" s="135">
        <v>16</v>
      </c>
      <c r="B33" s="130">
        <v>4</v>
      </c>
      <c r="C33" s="137">
        <f>INDEX('Total Agency'!$N$42:$CS$42,1,A33)</f>
        <v>7777</v>
      </c>
      <c r="D33" s="137">
        <f>INDEX('Total Agency'!$N$8:$CS$8,1,'Yearly Summary'!A33)</f>
        <v>57</v>
      </c>
      <c r="E33" s="137">
        <f>INDEX('Total Agency'!$N$15:$CS$15,1,'Yearly Summary'!A33)</f>
        <v>905</v>
      </c>
      <c r="F33" s="137">
        <f>INDEX('Total Agency'!$N$13:$CS$13,1,'Yearly Summary'!A33)</f>
        <v>467</v>
      </c>
      <c r="G33" s="138">
        <f>INDEX('Total Agency'!$N$12:$CS$12,1,'Yearly Summary'!A33)</f>
        <v>0.22913947577598304</v>
      </c>
      <c r="H33" s="136">
        <f>INDEX('Total Agency'!$N$14:$CS$14,1,'Yearly Summary'!A33)</f>
        <v>1.9379014989293362</v>
      </c>
      <c r="I33" s="137">
        <f>INDEX('Total Agency'!$N$34:$CS$34,1,'Yearly Summary'!A33)</f>
        <v>939</v>
      </c>
      <c r="J33" s="137">
        <f>INDEX('Total Agency'!$N$43:$CS$43,1,'Yearly Summary'!A33)</f>
        <v>1659</v>
      </c>
      <c r="K33" s="138">
        <f>INDEX('Total Agency'!$N$44:$CS$44,1,'Yearly Summary'!A33)</f>
        <v>0.21332133213321333</v>
      </c>
      <c r="L33" s="137">
        <f>INDEX('Total Agency'!$N$11:$CS$11,1,'Yearly Summary'!A33)</f>
        <v>2038.06</v>
      </c>
      <c r="M33" s="137">
        <f>INDEX('Total Agency'!$N$40:$CS$40,1,'Yearly Summary'!A33)</f>
        <v>7057</v>
      </c>
      <c r="N33" s="137">
        <f>INDEX('Total Agency'!$N$55:$CS$55,1,'Yearly Summary'!A33)</f>
        <v>1683</v>
      </c>
      <c r="O33" s="138">
        <f>INDEX('Total Agency'!$N$66:$CS$66,1,'Yearly Summary'!A33)</f>
        <v>0.23848660904066885</v>
      </c>
      <c r="P33" s="203">
        <f>INDEX('Total Agency'!$N$88:$CS$88,1,'Yearly Summary'!A33)</f>
        <v>1.2700534759358288</v>
      </c>
      <c r="Q33" s="137">
        <f>INDEX('Total Agency'!$N$77:$CS$77,1,'Yearly Summary'!A33)</f>
        <v>2137.5</v>
      </c>
      <c r="R33" s="136">
        <f>INDEX('Total Agency'!$N$99:$CS$99,1,'Yearly Summary'!A33)</f>
        <v>22.547602339181285</v>
      </c>
      <c r="S33" s="137">
        <f>INDEX('Total Agency'!$N$29:$CS$29,1,'Yearly Summary'!A33)</f>
        <v>48195.5</v>
      </c>
      <c r="T33" s="136">
        <f>INDEX('Total Agency'!$N$110:$CS$110,1,'Yearly Summary'!A33)</f>
        <v>28.636660724896018</v>
      </c>
      <c r="U33" s="136">
        <f>INDEX('Total Agency'!$N$121:$CS$121,1,'Yearly Summary'!A33)</f>
        <v>6.8294601105285535</v>
      </c>
      <c r="V33" s="353"/>
      <c r="W33" s="353"/>
    </row>
    <row r="34" spans="1:24" x14ac:dyDescent="0.25">
      <c r="A34" s="135">
        <v>17</v>
      </c>
      <c r="B34" s="130">
        <v>5</v>
      </c>
      <c r="C34" s="137">
        <f>INDEX('Total Agency'!$N$42:$CS$42,1,A34)</f>
        <v>7057</v>
      </c>
      <c r="D34" s="137">
        <f>INDEX('Total Agency'!$N$8:$CS$8,1,'Yearly Summary'!A34)</f>
        <v>54</v>
      </c>
      <c r="E34" s="137">
        <f>INDEX('Total Agency'!$N$15:$CS$15,1,'Yearly Summary'!A34)</f>
        <v>899</v>
      </c>
      <c r="F34" s="137">
        <f>INDEX('Total Agency'!$N$13:$CS$13,1,'Yearly Summary'!A34)</f>
        <v>443</v>
      </c>
      <c r="G34" s="138">
        <f>INDEX('Total Agency'!$N$12:$CS$12,1,'Yearly Summary'!A34)</f>
        <v>0.21035137701804368</v>
      </c>
      <c r="H34" s="136">
        <f>INDEX('Total Agency'!$N$14:$CS$14,1,'Yearly Summary'!A34)</f>
        <v>2.0293453724604964</v>
      </c>
      <c r="I34" s="137">
        <f>INDEX('Total Agency'!$N$34:$CS$34,1,'Yearly Summary'!A34)</f>
        <v>934</v>
      </c>
      <c r="J34" s="137">
        <f>INDEX('Total Agency'!$N$43:$CS$43,1,'Yearly Summary'!A34)</f>
        <v>611</v>
      </c>
      <c r="K34" s="138">
        <f>INDEX('Total Agency'!$N$44:$CS$44,1,'Yearly Summary'!A34)</f>
        <v>8.6580700014170328E-2</v>
      </c>
      <c r="L34" s="137">
        <f>INDEX('Total Agency'!$N$11:$CS$11,1,'Yearly Summary'!A34)</f>
        <v>2106</v>
      </c>
      <c r="M34" s="137">
        <f>INDEX('Total Agency'!$N$40:$CS$40,1,'Yearly Summary'!A34)</f>
        <v>7380</v>
      </c>
      <c r="N34" s="137">
        <f>INDEX('Total Agency'!$N$55:$CS$55,1,'Yearly Summary'!A34)</f>
        <v>1467</v>
      </c>
      <c r="O34" s="138">
        <f>INDEX('Total Agency'!$N$66:$CS$66,1,'Yearly Summary'!A34)</f>
        <v>0.19878048780487806</v>
      </c>
      <c r="P34" s="203">
        <f>INDEX('Total Agency'!$N$88:$CS$88,1,'Yearly Summary'!A34)</f>
        <v>1.799931833674165</v>
      </c>
      <c r="Q34" s="137">
        <f>INDEX('Total Agency'!$N$77:$CS$77,1,'Yearly Summary'!A34)</f>
        <v>2640.5</v>
      </c>
      <c r="R34" s="136">
        <f>INDEX('Total Agency'!$N$99:$CS$99,1,'Yearly Summary'!A34)</f>
        <v>19.604169664836203</v>
      </c>
      <c r="S34" s="137">
        <f>INDEX('Total Agency'!$N$29:$CS$29,1,'Yearly Summary'!A34)</f>
        <v>51764.81</v>
      </c>
      <c r="T34" s="136">
        <f>INDEX('Total Agency'!$N$110:$CS$110,1,'Yearly Summary'!A34)</f>
        <v>35.28616905248807</v>
      </c>
      <c r="U34" s="136">
        <f>INDEX('Total Agency'!$N$121:$CS$121,1,'Yearly Summary'!A34)</f>
        <v>7.0142018970189701</v>
      </c>
      <c r="V34" s="353"/>
      <c r="W34" s="353"/>
    </row>
    <row r="35" spans="1:24" x14ac:dyDescent="0.25">
      <c r="A35" s="135">
        <v>18</v>
      </c>
      <c r="B35" s="130">
        <v>6</v>
      </c>
      <c r="C35" s="137">
        <f>INDEX('Total Agency'!$N$42:$CS$42,1,A35)</f>
        <v>7380</v>
      </c>
      <c r="D35" s="137">
        <f>INDEX('Total Agency'!$N$8:$CS$8,1,'Yearly Summary'!A35)</f>
        <v>55</v>
      </c>
      <c r="E35" s="137">
        <f>INDEX('Total Agency'!$N$15:$CS$15,1,'Yearly Summary'!A35)</f>
        <v>1684</v>
      </c>
      <c r="F35" s="137">
        <f>INDEX('Total Agency'!$N$13:$CS$13,1,'Yearly Summary'!A35)</f>
        <v>672</v>
      </c>
      <c r="G35" s="138">
        <f>INDEX('Total Agency'!$N$12:$CS$12,1,'Yearly Summary'!A35)</f>
        <v>0.31154381084840055</v>
      </c>
      <c r="H35" s="136">
        <f>INDEX('Total Agency'!$N$14:$CS$14,1,'Yearly Summary'!A35)</f>
        <v>2.5059523809523809</v>
      </c>
      <c r="I35" s="137">
        <f>INDEX('Total Agency'!$N$34:$CS$34,1,'Yearly Summary'!A35)</f>
        <v>1717</v>
      </c>
      <c r="J35" s="137">
        <f>INDEX('Total Agency'!$N$43:$CS$43,1,'Yearly Summary'!A35)</f>
        <v>1082</v>
      </c>
      <c r="K35" s="138">
        <f>INDEX('Total Agency'!$N$44:$CS$44,1,'Yearly Summary'!A35)</f>
        <v>0.14661246612466125</v>
      </c>
      <c r="L35" s="137">
        <f>INDEX('Total Agency'!$N$11:$CS$11,1,'Yearly Summary'!A35)</f>
        <v>2157</v>
      </c>
      <c r="M35" s="137">
        <f>INDEX('Total Agency'!$N$40:$CS$40,1,'Yearly Summary'!A35)</f>
        <v>8015</v>
      </c>
      <c r="N35" s="137">
        <f>INDEX('Total Agency'!$N$55:$CS$55,1,'Yearly Summary'!A35)</f>
        <v>1888</v>
      </c>
      <c r="O35" s="138">
        <f>INDEX('Total Agency'!$N$66:$CS$66,1,'Yearly Summary'!A35)</f>
        <v>0.23555832813474734</v>
      </c>
      <c r="P35" s="203">
        <f>INDEX('Total Agency'!$N$88:$CS$88,1,'Yearly Summary'!A35)</f>
        <v>1.409957627118644</v>
      </c>
      <c r="Q35" s="137">
        <f>INDEX('Total Agency'!$N$77:$CS$77,1,'Yearly Summary'!A35)</f>
        <v>2662</v>
      </c>
      <c r="R35" s="136">
        <f>INDEX('Total Agency'!$N$99:$CS$99,1,'Yearly Summary'!A35)</f>
        <v>21.492975206611575</v>
      </c>
      <c r="S35" s="137">
        <f>INDEX('Total Agency'!$N$29:$CS$29,1,'Yearly Summary'!A35)</f>
        <v>57214.30000000001</v>
      </c>
      <c r="T35" s="136">
        <f>INDEX('Total Agency'!$N$110:$CS$110,1,'Yearly Summary'!A35)</f>
        <v>30.304184322033905</v>
      </c>
      <c r="U35" s="136">
        <f>INDEX('Total Agency'!$N$121:$CS$121,1,'Yearly Summary'!A35)</f>
        <v>7.1384029943855287</v>
      </c>
      <c r="V35" s="353"/>
      <c r="W35" s="353"/>
    </row>
    <row r="36" spans="1:24" x14ac:dyDescent="0.25">
      <c r="A36" s="135">
        <v>19</v>
      </c>
      <c r="B36" s="130">
        <v>7</v>
      </c>
      <c r="C36" s="137">
        <f>INDEX('Total Agency'!$N$42:$CS$42,1,A36)</f>
        <v>8015</v>
      </c>
      <c r="D36" s="137">
        <f>INDEX('Total Agency'!$N$8:$CS$8,1,'Yearly Summary'!A36)</f>
        <v>61</v>
      </c>
      <c r="E36" s="137">
        <f>INDEX('Total Agency'!$N$15:$CS$15,1,'Yearly Summary'!A36)</f>
        <v>1103</v>
      </c>
      <c r="F36" s="137">
        <f>INDEX('Total Agency'!$N$13:$CS$13,1,'Yearly Summary'!A36)</f>
        <v>471</v>
      </c>
      <c r="G36" s="138">
        <f>INDEX('Total Agency'!$N$12:$CS$12,1,'Yearly Summary'!A36)</f>
        <v>0.24781126357437497</v>
      </c>
      <c r="H36" s="136">
        <f>INDEX('Total Agency'!$N$14:$CS$14,1,'Yearly Summary'!A36)</f>
        <v>2.3418259023354566</v>
      </c>
      <c r="I36" s="137">
        <f>INDEX('Total Agency'!$N$34:$CS$34,1,'Yearly Summary'!A36)</f>
        <v>1163</v>
      </c>
      <c r="J36" s="137">
        <f>INDEX('Total Agency'!$N$43:$CS$43,1,'Yearly Summary'!A36)</f>
        <v>1315</v>
      </c>
      <c r="K36" s="138">
        <f>INDEX('Total Agency'!$N$44:$CS$44,1,'Yearly Summary'!A36)</f>
        <v>0.16406737367436058</v>
      </c>
      <c r="L36" s="137">
        <f>INDEX('Total Agency'!$N$11:$CS$11,1,'Yearly Summary'!A36)</f>
        <v>1900.6399999999999</v>
      </c>
      <c r="M36" s="137">
        <f>INDEX('Total Agency'!$N$40:$CS$40,1,'Yearly Summary'!A36)</f>
        <v>7863</v>
      </c>
      <c r="N36" s="137">
        <f>INDEX('Total Agency'!$N$55:$CS$55,1,'Yearly Summary'!A36)</f>
        <v>1431</v>
      </c>
      <c r="O36" s="138">
        <f>INDEX('Total Agency'!$N$66:$CS$66,1,'Yearly Summary'!A36)</f>
        <v>0.18199160625715377</v>
      </c>
      <c r="P36" s="203">
        <f>INDEX('Total Agency'!$N$88:$CS$88,1,'Yearly Summary'!A36)</f>
        <v>1.428721174004193</v>
      </c>
      <c r="Q36" s="137">
        <f>INDEX('Total Agency'!$N$77:$CS$77,1,'Yearly Summary'!A36)</f>
        <v>2044.5</v>
      </c>
      <c r="R36" s="136">
        <f>INDEX('Total Agency'!$N$99:$CS$99,1,'Yearly Summary'!A36)</f>
        <v>21.684979212521402</v>
      </c>
      <c r="S36" s="137">
        <f>INDEX('Total Agency'!$N$29:$CS$29,1,'Yearly Summary'!A36)</f>
        <v>44334.94</v>
      </c>
      <c r="T36" s="136">
        <f>INDEX('Total Agency'!$N$110:$CS$110,1,'Yearly Summary'!A36)</f>
        <v>30.981788958770093</v>
      </c>
      <c r="U36" s="136">
        <f>INDEX('Total Agency'!$N$121:$CS$121,1,'Yearly Summary'!A36)</f>
        <v>5.6384255373267207</v>
      </c>
      <c r="V36" s="353"/>
      <c r="W36" s="353"/>
    </row>
    <row r="37" spans="1:24" x14ac:dyDescent="0.25">
      <c r="A37" s="135">
        <v>20</v>
      </c>
      <c r="B37" s="130">
        <v>8</v>
      </c>
      <c r="C37" s="137">
        <f>INDEX('Total Agency'!$N$42:$CS$42,1,A37)</f>
        <v>7863</v>
      </c>
      <c r="D37" s="137">
        <f>INDEX('Total Agency'!$N$8:$CS$8,1,'Yearly Summary'!A37)</f>
        <v>55</v>
      </c>
      <c r="E37" s="137">
        <f>INDEX('Total Agency'!$N$15:$CS$15,1,'Yearly Summary'!A37)</f>
        <v>1201.1566156462995</v>
      </c>
      <c r="F37" s="137">
        <f>INDEX('Total Agency'!$N$13:$CS$13,1,'Yearly Summary'!A37)</f>
        <v>609.18258849805238</v>
      </c>
      <c r="G37" s="138">
        <f>INDEX('Total Agency'!$N$12:$CS$12,1,'Yearly Summary'!A37)</f>
        <v>0.31367761030138197</v>
      </c>
      <c r="H37" s="136">
        <f>INDEX('Total Agency'!$N$14:$CS$14,1,'Yearly Summary'!A37)</f>
        <v>1.9717513900188233</v>
      </c>
      <c r="I37" s="137">
        <f>INDEX('Total Agency'!$N$34:$CS$34,1,'Yearly Summary'!A37)</f>
        <v>1256.1566156462995</v>
      </c>
      <c r="J37" s="137">
        <f>INDEX('Total Agency'!$N$43:$CS$43,1,'Yearly Summary'!A37)</f>
        <v>-1788.8849325156261</v>
      </c>
      <c r="K37" s="138">
        <f>INDEX('Total Agency'!$N$44:$CS$44,1,'Yearly Summary'!A37)</f>
        <v>-0.22750666825837798</v>
      </c>
      <c r="L37" s="137">
        <f>INDEX('Total Agency'!$N$11:$CS$11,1,'Yearly Summary'!A37)</f>
        <v>1942.0658934271678</v>
      </c>
      <c r="M37" s="137">
        <f>INDEX('Total Agency'!$N$40:$CS$40,1,'Yearly Summary'!A37)</f>
        <v>10908.041548161926</v>
      </c>
      <c r="N37" s="137">
        <f>INDEX('Total Agency'!$N$55:$CS$55,1,'Yearly Summary'!A37)</f>
        <v>1681.9167958046917</v>
      </c>
      <c r="O37" s="138">
        <f>INDEX('Total Agency'!$N$66:$CS$66,1,'Yearly Summary'!A37)</f>
        <v>0.15419053808867325</v>
      </c>
      <c r="P37" s="203">
        <f>INDEX('Total Agency'!$N$88:$CS$88,1,'Yearly Summary'!A37)</f>
        <v>1.3876718127922034</v>
      </c>
      <c r="Q37" s="137">
        <f>INDEX('Total Agency'!$N$77:$CS$77,1,'Yearly Summary'!A37)</f>
        <v>2333.9485289999507</v>
      </c>
      <c r="R37" s="136">
        <f>INDEX('Total Agency'!$N$99:$CS$99,1,'Yearly Summary'!A37)</f>
        <v>21.116956092258096</v>
      </c>
      <c r="S37" s="137">
        <f>INDEX('Total Agency'!$N$29:$CS$29,1,'Yearly Summary'!A37)</f>
        <v>49285.888608482332</v>
      </c>
      <c r="T37" s="136">
        <f>INDEX('Total Agency'!$N$110:$CS$110,1,'Yearly Summary'!A37)</f>
        <v>29.303404741197156</v>
      </c>
      <c r="U37" s="136">
        <f>INDEX('Total Agency'!$N$121:$CS$121,1,'Yearly Summary'!A37)</f>
        <v>4.5183077448753686</v>
      </c>
      <c r="V37" s="353"/>
      <c r="W37" s="353"/>
    </row>
    <row r="38" spans="1:24" x14ac:dyDescent="0.25">
      <c r="A38" s="135">
        <v>21</v>
      </c>
      <c r="B38" s="130">
        <v>9</v>
      </c>
      <c r="C38" s="137">
        <f>INDEX('Total Agency'!$N$42:$CS$42,1,A38)</f>
        <v>10908.041548161926</v>
      </c>
      <c r="D38" s="137">
        <f>INDEX('Total Agency'!$N$8:$CS$8,1,'Yearly Summary'!A38)</f>
        <v>55</v>
      </c>
      <c r="E38" s="137">
        <f>INDEX('Total Agency'!$N$15:$CS$15,1,'Yearly Summary'!A38)</f>
        <v>1400.9818694918749</v>
      </c>
      <c r="F38" s="137">
        <f>INDEX('Total Agency'!$N$13:$CS$13,1,'Yearly Summary'!A38)</f>
        <v>654.15364672093745</v>
      </c>
      <c r="G38" s="138">
        <f>INDEX('Total Agency'!$N$12:$CS$12,1,'Yearly Summary'!A38)</f>
        <v>0.31255788993993244</v>
      </c>
      <c r="H38" s="136">
        <f>INDEX('Total Agency'!$N$14:$CS$14,1,'Yearly Summary'!A38)</f>
        <v>2.1416709614240448</v>
      </c>
      <c r="I38" s="137">
        <f>INDEX('Total Agency'!$N$34:$CS$34,1,'Yearly Summary'!A38)</f>
        <v>1455.9818694918749</v>
      </c>
      <c r="J38" s="137">
        <f>INDEX('Total Agency'!$N$43:$CS$43,1,'Yearly Summary'!A38)</f>
        <v>902.1362247252182</v>
      </c>
      <c r="K38" s="138">
        <f>INDEX('Total Agency'!$N$44:$CS$44,1,'Yearly Summary'!A38)</f>
        <v>8.270377599333896E-2</v>
      </c>
      <c r="L38" s="137">
        <f>INDEX('Total Agency'!$N$11:$CS$11,1,'Yearly Summary'!A38)</f>
        <v>2092.9039636358343</v>
      </c>
      <c r="M38" s="137">
        <f>INDEX('Total Agency'!$N$40:$CS$40,1,'Yearly Summary'!A38)</f>
        <v>11461.887192928581</v>
      </c>
      <c r="N38" s="137">
        <f>INDEX('Total Agency'!$N$55:$CS$55,1,'Yearly Summary'!A38)</f>
        <v>1829.8429665514107</v>
      </c>
      <c r="O38" s="138">
        <f>INDEX('Total Agency'!$N$66:$CS$66,1,'Yearly Summary'!A38)</f>
        <v>0.15964587120350771</v>
      </c>
      <c r="P38" s="203">
        <f>INDEX('Total Agency'!$N$88:$CS$88,1,'Yearly Summary'!A38)</f>
        <v>1.4472235676415461</v>
      </c>
      <c r="Q38" s="137">
        <f>INDEX('Total Agency'!$N$77:$CS$77,1,'Yearly Summary'!A38)</f>
        <v>2648.1918662763228</v>
      </c>
      <c r="R38" s="136">
        <f>INDEX('Total Agency'!$N$99:$CS$99,1,'Yearly Summary'!A38)</f>
        <v>20.641543527772324</v>
      </c>
      <c r="S38" s="137">
        <f>INDEX('Total Agency'!$N$29:$CS$29,1,'Yearly Summary'!A38)</f>
        <v>54662.76767763534</v>
      </c>
      <c r="T38" s="136">
        <f>INDEX('Total Agency'!$N$110:$CS$110,1,'Yearly Summary'!A38)</f>
        <v>29.872928265890927</v>
      </c>
      <c r="U38" s="136">
        <f>INDEX('Total Agency'!$N$121:$CS$121,1,'Yearly Summary'!A38)</f>
        <v>4.7690896584080473</v>
      </c>
      <c r="V38" s="353"/>
      <c r="W38" s="353"/>
    </row>
    <row r="39" spans="1:24" x14ac:dyDescent="0.25">
      <c r="A39" s="135">
        <v>22</v>
      </c>
      <c r="B39" s="130">
        <v>10</v>
      </c>
      <c r="C39" s="137">
        <f>INDEX('Total Agency'!$N$42:$CS$42,1,A39)</f>
        <v>11461.887192928581</v>
      </c>
      <c r="D39" s="137">
        <f>INDEX('Total Agency'!$N$8:$CS$8,1,'Yearly Summary'!A39)</f>
        <v>55</v>
      </c>
      <c r="E39" s="137">
        <f>INDEX('Total Agency'!$N$15:$CS$15,1,'Yearly Summary'!A39)</f>
        <v>1154.0634445765686</v>
      </c>
      <c r="F39" s="137">
        <f>INDEX('Total Agency'!$N$13:$CS$13,1,'Yearly Summary'!A39)</f>
        <v>586.30173213569401</v>
      </c>
      <c r="G39" s="138">
        <f>INDEX('Total Agency'!$N$12:$CS$12,1,'Yearly Summary'!A39)</f>
        <v>0.28058950164832575</v>
      </c>
      <c r="H39" s="136">
        <f>INDEX('Total Agency'!$N$14:$CS$14,1,'Yearly Summary'!A39)</f>
        <v>1.9683780233306074</v>
      </c>
      <c r="I39" s="137">
        <f>INDEX('Total Agency'!$N$34:$CS$34,1,'Yearly Summary'!A39)</f>
        <v>1209.0634445765686</v>
      </c>
      <c r="J39" s="137">
        <f>INDEX('Total Agency'!$N$43:$CS$43,1,'Yearly Summary'!A39)</f>
        <v>973.84750898332095</v>
      </c>
      <c r="K39" s="138">
        <f>INDEX('Total Agency'!$N$44:$CS$44,1,'Yearly Summary'!A39)</f>
        <v>8.4963976053100299E-2</v>
      </c>
      <c r="L39" s="137">
        <f>INDEX('Total Agency'!$N$11:$CS$11,1,'Yearly Summary'!A39)</f>
        <v>2089.5355267800783</v>
      </c>
      <c r="M39" s="137">
        <f>INDEX('Total Agency'!$N$40:$CS$40,1,'Yearly Summary'!A39)</f>
        <v>11697.103128521829</v>
      </c>
      <c r="N39" s="137">
        <f>INDEX('Total Agency'!$N$55:$CS$55,1,'Yearly Summary'!A39)</f>
        <v>1834.5528539411564</v>
      </c>
      <c r="O39" s="138">
        <f>INDEX('Total Agency'!$N$66:$CS$66,1,'Yearly Summary'!A39)</f>
        <v>0.15683822171900352</v>
      </c>
      <c r="P39" s="203">
        <f>INDEX('Total Agency'!$N$88:$CS$88,1,'Yearly Summary'!A39)</f>
        <v>1.3327303699393664</v>
      </c>
      <c r="Q39" s="137">
        <f>INDEX('Total Agency'!$N$77:$CS$77,1,'Yearly Summary'!A39)</f>
        <v>2444.9643037063179</v>
      </c>
      <c r="R39" s="136">
        <f>INDEX('Total Agency'!$N$99:$CS$99,1,'Yearly Summary'!A39)</f>
        <v>20.961323242140285</v>
      </c>
      <c r="S39" s="137">
        <f>INDEX('Total Agency'!$N$29:$CS$29,1,'Yearly Summary'!A39)</f>
        <v>51249.687085482583</v>
      </c>
      <c r="T39" s="136">
        <f>INDEX('Total Agency'!$N$110:$CS$110,1,'Yearly Summary'!A39)</f>
        <v>27.935792078916265</v>
      </c>
      <c r="U39" s="136">
        <f>INDEX('Total Agency'!$N$121:$CS$121,1,'Yearly Summary'!A39)</f>
        <v>4.3813999519690512</v>
      </c>
      <c r="V39" s="353"/>
      <c r="W39" s="353"/>
    </row>
    <row r="40" spans="1:24" x14ac:dyDescent="0.25">
      <c r="A40" s="135">
        <v>23</v>
      </c>
      <c r="B40" s="130">
        <v>11</v>
      </c>
      <c r="C40" s="137">
        <f>INDEX('Total Agency'!$N$42:$CS$42,1,A40)</f>
        <v>11697.103128521829</v>
      </c>
      <c r="D40" s="137">
        <f>INDEX('Total Agency'!$N$8:$CS$8,1,'Yearly Summary'!A40)</f>
        <v>45</v>
      </c>
      <c r="E40" s="137">
        <f>INDEX('Total Agency'!$N$15:$CS$15,1,'Yearly Summary'!A40)</f>
        <v>1373.4353701778541</v>
      </c>
      <c r="F40" s="137">
        <f>INDEX('Total Agency'!$N$13:$CS$13,1,'Yearly Summary'!A40)</f>
        <v>696.9898610829988</v>
      </c>
      <c r="G40" s="138">
        <f>INDEX('Total Agency'!$N$12:$CS$12,1,'Yearly Summary'!A40)</f>
        <v>0.31102019141909709</v>
      </c>
      <c r="H40" s="136">
        <f>INDEX('Total Agency'!$N$14:$CS$14,1,'Yearly Summary'!A40)</f>
        <v>1.9705241738291268</v>
      </c>
      <c r="I40" s="137">
        <f>INDEX('Total Agency'!$N$34:$CS$34,1,'Yearly Summary'!A40)</f>
        <v>1418.4353701778541</v>
      </c>
      <c r="J40" s="137">
        <f>INDEX('Total Agency'!$N$43:$CS$43,1,'Yearly Summary'!A40)</f>
        <v>971.04957350787117</v>
      </c>
      <c r="K40" s="138">
        <f>INDEX('Total Agency'!$N$44:$CS$44,1,'Yearly Summary'!A40)</f>
        <v>8.3016244521269211E-2</v>
      </c>
      <c r="L40" s="137">
        <f>INDEX('Total Agency'!$N$11:$CS$11,1,'Yearly Summary'!A40)</f>
        <v>2240.979461503227</v>
      </c>
      <c r="M40" s="137">
        <f>INDEX('Total Agency'!$N$40:$CS$40,1,'Yearly Summary'!A40)</f>
        <v>12144.488925191812</v>
      </c>
      <c r="N40" s="137">
        <f>INDEX('Total Agency'!$N$55:$CS$55,1,'Yearly Summary'!A40)</f>
        <v>1943.0609184844634</v>
      </c>
      <c r="O40" s="138">
        <f>INDEX('Total Agency'!$N$66:$CS$66,1,'Yearly Summary'!A40)</f>
        <v>0.15999528102445648</v>
      </c>
      <c r="P40" s="203">
        <f>INDEX('Total Agency'!$N$88:$CS$88,1,'Yearly Summary'!A40)</f>
        <v>1.3964785958060955</v>
      </c>
      <c r="Q40" s="137">
        <f>INDEX('Total Agency'!$N$77:$CS$77,1,'Yearly Summary'!A40)</f>
        <v>2713.4429830108857</v>
      </c>
      <c r="R40" s="136">
        <f>INDEX('Total Agency'!$N$99:$CS$99,1,'Yearly Summary'!A40)</f>
        <v>20.848989169076845</v>
      </c>
      <c r="S40" s="137">
        <f>INDEX('Total Agency'!$N$29:$CS$29,1,'Yearly Summary'!A40)</f>
        <v>56572.543363701523</v>
      </c>
      <c r="T40" s="136">
        <f>INDEX('Total Agency'!$N$110:$CS$110,1,'Yearly Summary'!A40)</f>
        <v>29.115167118808927</v>
      </c>
      <c r="U40" s="136">
        <f>INDEX('Total Agency'!$N$121:$CS$121,1,'Yearly Summary'!A40)</f>
        <v>4.6582893452478489</v>
      </c>
      <c r="V40" s="353"/>
      <c r="W40" s="353"/>
    </row>
    <row r="41" spans="1:24" x14ac:dyDescent="0.25">
      <c r="A41" s="135">
        <v>24</v>
      </c>
      <c r="B41" s="130">
        <v>12</v>
      </c>
      <c r="C41" s="137">
        <f>INDEX('Total Agency'!$N$42:$CS$42,1,A41)</f>
        <v>12144.488925191814</v>
      </c>
      <c r="D41" s="137">
        <f>INDEX('Total Agency'!$N$8:$CS$8,1,'Yearly Summary'!A41)</f>
        <v>45</v>
      </c>
      <c r="E41" s="137">
        <f>INDEX('Total Agency'!$N$15:$CS$15,1,'Yearly Summary'!A41)</f>
        <v>1581.0645099817095</v>
      </c>
      <c r="F41" s="137">
        <f>INDEX('Total Agency'!$N$13:$CS$13,1,'Yearly Summary'!A41)</f>
        <v>738.90817699991601</v>
      </c>
      <c r="G41" s="138">
        <f>INDEX('Total Agency'!$N$12:$CS$12,1,'Yearly Summary'!A41)</f>
        <v>0.30832517795328168</v>
      </c>
      <c r="H41" s="136">
        <f>INDEX('Total Agency'!$N$14:$CS$14,1,'Yearly Summary'!A41)</f>
        <v>2.1397306988820741</v>
      </c>
      <c r="I41" s="137">
        <f>INDEX('Total Agency'!$N$34:$CS$34,1,'Yearly Summary'!A41)</f>
        <v>1626.0645099817095</v>
      </c>
      <c r="J41" s="137">
        <f>INDEX('Total Agency'!$N$43:$CS$43,1,'Yearly Summary'!A41)</f>
        <v>1090.5810175510978</v>
      </c>
      <c r="K41" s="138">
        <f>INDEX('Total Agency'!$N$44:$CS$44,1,'Yearly Summary'!A41)</f>
        <v>8.9800486810841476E-2</v>
      </c>
      <c r="L41" s="137">
        <f>INDEX('Total Agency'!$N$11:$CS$11,1,'Yearly Summary'!A41)</f>
        <v>2396.5223401634671</v>
      </c>
      <c r="M41" s="137">
        <f>INDEX('Total Agency'!$N$40:$CS$40,1,'Yearly Summary'!A41)</f>
        <v>12679.972417622424</v>
      </c>
      <c r="N41" s="137">
        <f>INDEX('Total Agency'!$N$55:$CS$55,1,'Yearly Summary'!A41)</f>
        <v>2087.104239437565</v>
      </c>
      <c r="O41" s="138">
        <f>INDEX('Total Agency'!$N$66:$CS$66,1,'Yearly Summary'!A41)</f>
        <v>0.16459848418415648</v>
      </c>
      <c r="P41" s="203">
        <f>INDEX('Total Agency'!$N$88:$CS$88,1,'Yearly Summary'!A41)</f>
        <v>1.4680119318123372</v>
      </c>
      <c r="Q41" s="137">
        <f>INDEX('Total Agency'!$N$77:$CS$77,1,'Yearly Summary'!A41)</f>
        <v>3063.8939264304586</v>
      </c>
      <c r="R41" s="136">
        <f>INDEX('Total Agency'!$N$99:$CS$99,1,'Yearly Summary'!A41)</f>
        <v>20.348308508373382</v>
      </c>
      <c r="S41" s="137">
        <f>INDEX('Total Agency'!$N$29:$CS$29,1,'Yearly Summary'!A41)</f>
        <v>62345.058851938426</v>
      </c>
      <c r="T41" s="136">
        <f>INDEX('Total Agency'!$N$110:$CS$110,1,'Yearly Summary'!A41)</f>
        <v>29.871559682490624</v>
      </c>
      <c r="U41" s="136">
        <f>INDEX('Total Agency'!$N$121:$CS$121,1,'Yearly Summary'!A41)</f>
        <v>4.9168134439545197</v>
      </c>
      <c r="V41" s="353"/>
      <c r="W41" s="353"/>
    </row>
    <row r="42" spans="1:24" s="1" customFormat="1" ht="30" x14ac:dyDescent="0.25">
      <c r="B42" s="139" t="s">
        <v>90</v>
      </c>
      <c r="C42" s="142">
        <f>C41</f>
        <v>12144.488925191814</v>
      </c>
      <c r="D42" s="142">
        <f>SUM(D30:D41)</f>
        <v>750</v>
      </c>
      <c r="E42" s="142">
        <f>SUM(E30:E41)</f>
        <v>13803.701809874306</v>
      </c>
      <c r="F42" s="142">
        <f>SUM(F30:F41)</f>
        <v>6733.5360054375979</v>
      </c>
      <c r="G42" s="140">
        <f>SUM(F30:F41)/SUM(L30:L41)</f>
        <v>0.26499231025736658</v>
      </c>
      <c r="H42" s="141">
        <f>E42/F42</f>
        <v>2.0499930198230571</v>
      </c>
      <c r="I42" s="142">
        <f>SUM(I30:I41)</f>
        <v>14473.701809874306</v>
      </c>
      <c r="J42" s="142">
        <f>SUM(J30:J41)</f>
        <v>11638.729392251882</v>
      </c>
      <c r="K42" s="140">
        <f>SUM(J30:J41)/SUM(C30:C41)</f>
        <v>0.10405238259080292</v>
      </c>
      <c r="L42" s="142">
        <f>L41</f>
        <v>2396.5223401634671</v>
      </c>
      <c r="M42" s="142">
        <f>M41</f>
        <v>12679.972417622424</v>
      </c>
      <c r="N42" s="142">
        <f>SUM(N30:N41)</f>
        <v>20223.477774219285</v>
      </c>
      <c r="O42" s="140">
        <f>N42/SUM(M30:M41)</f>
        <v>0.17633243645746685</v>
      </c>
      <c r="P42" s="204">
        <f>Q42/N42</f>
        <v>1.4348640689988423</v>
      </c>
      <c r="Q42" s="142">
        <f>SUM(Q30:Q41)</f>
        <v>29017.941608423935</v>
      </c>
      <c r="R42" s="141">
        <f>S42/Q42</f>
        <v>20.557551587810242</v>
      </c>
      <c r="S42" s="142">
        <f>SUM(S30:S41)</f>
        <v>596537.83158724033</v>
      </c>
      <c r="T42" s="141">
        <f>S42/N42</f>
        <v>29.497292119939015</v>
      </c>
      <c r="U42" s="141">
        <f>S42/SUM(M30:M41)</f>
        <v>5.2013293884064842</v>
      </c>
      <c r="V42" s="356"/>
      <c r="W42" s="356"/>
      <c r="X42" s="218"/>
    </row>
    <row r="44" spans="1:24" ht="38.25" x14ac:dyDescent="0.25">
      <c r="B44" s="131">
        <v>2018</v>
      </c>
      <c r="C44" s="198" t="s">
        <v>76</v>
      </c>
      <c r="D44" s="198" t="s">
        <v>77</v>
      </c>
      <c r="E44" s="198" t="s">
        <v>78</v>
      </c>
      <c r="F44" s="198" t="s">
        <v>70</v>
      </c>
      <c r="G44" s="200" t="s">
        <v>71</v>
      </c>
      <c r="H44" s="196" t="s">
        <v>88</v>
      </c>
      <c r="I44" s="198" t="s">
        <v>84</v>
      </c>
      <c r="J44" s="198" t="s">
        <v>85</v>
      </c>
      <c r="K44" s="200" t="s">
        <v>87</v>
      </c>
      <c r="L44" s="198" t="s">
        <v>79</v>
      </c>
      <c r="M44" s="198" t="s">
        <v>80</v>
      </c>
      <c r="N44" s="198" t="s">
        <v>81</v>
      </c>
      <c r="O44" s="200" t="s">
        <v>11</v>
      </c>
      <c r="P44" s="202" t="s">
        <v>82</v>
      </c>
      <c r="Q44" s="198" t="s">
        <v>83</v>
      </c>
      <c r="R44" s="196" t="s">
        <v>14</v>
      </c>
      <c r="S44" s="198" t="s">
        <v>0</v>
      </c>
      <c r="T44" s="196" t="s">
        <v>15</v>
      </c>
      <c r="U44" s="196" t="s">
        <v>86</v>
      </c>
      <c r="V44" s="354"/>
      <c r="W44" s="354"/>
      <c r="X44" s="216"/>
    </row>
    <row r="45" spans="1:24" x14ac:dyDescent="0.25">
      <c r="A45" s="135">
        <v>25</v>
      </c>
      <c r="B45" s="130">
        <v>1</v>
      </c>
      <c r="C45" s="137">
        <f>INDEX('Total Agency'!$N$42:$CS$42,1,A45)</f>
        <v>12679.972417622424</v>
      </c>
      <c r="D45" s="137">
        <f>INDEX('Total Agency'!$N$8:$CS$8,1,'Yearly Summary'!A45)</f>
        <v>20</v>
      </c>
      <c r="E45" s="137">
        <f>INDEX('Total Agency'!$N$15:$CS$15,1,'Yearly Summary'!A45)</f>
        <v>492.9611106254298</v>
      </c>
      <c r="F45" s="137">
        <f>INDEX('Total Agency'!$N$13:$CS$13,1,'Yearly Summary'!A45)</f>
        <v>328.64074041695318</v>
      </c>
      <c r="G45" s="138">
        <f>INDEX('Total Agency'!$N$12:$CS$12,1,'Yearly Summary'!A45)</f>
        <v>0.14999999999999997</v>
      </c>
      <c r="H45" s="136">
        <f>INDEX('Total Agency'!$N$14:$CS$14,1,'Yearly Summary'!A45)</f>
        <v>1.5</v>
      </c>
      <c r="I45" s="137">
        <f>INDEX('Total Agency'!$N$34:$CS$34,1,'Yearly Summary'!A45)</f>
        <v>512.9611106254298</v>
      </c>
      <c r="J45" s="137">
        <f>INDEX('Total Agency'!$N$43:$CS$43,1,'Yearly Summary'!A45)</f>
        <v>188.46227227840609</v>
      </c>
      <c r="K45" s="138">
        <f>INDEX('Total Agency'!$N$44:$CS$44,1,'Yearly Summary'!A45)</f>
        <v>1.4862987557960632E-2</v>
      </c>
      <c r="L45" s="137">
        <f>INDEX('Total Agency'!$N$11:$CS$11,1,'Yearly Summary'!A45)</f>
        <v>2190.9382694463552</v>
      </c>
      <c r="M45" s="137">
        <f>INDEX('Total Agency'!$N$40:$CS$40,1,'Yearly Summary'!A45)</f>
        <v>13004.471255969449</v>
      </c>
      <c r="N45" s="137">
        <f>INDEX('Total Agency'!$N$55:$CS$55,1,'Yearly Summary'!A45)</f>
        <v>1393.7022794738616</v>
      </c>
      <c r="O45" s="138">
        <f>INDEX('Total Agency'!$N$66:$CS$66,1,'Yearly Summary'!A45)</f>
        <v>0.10717100695917257</v>
      </c>
      <c r="P45" s="203">
        <f>INDEX('Total Agency'!$N$88:$CS$88,1,'Yearly Summary'!A45)</f>
        <v>1.2785136208800569</v>
      </c>
      <c r="Q45" s="137">
        <f>INDEX('Total Agency'!$N$77:$CS$77,1,'Yearly Summary'!A45)</f>
        <v>1781.8673477589159</v>
      </c>
      <c r="R45" s="136">
        <f>INDEX('Total Agency'!$N$99:$CS$99,1,'Yearly Summary'!A45)</f>
        <v>20.195606903126261</v>
      </c>
      <c r="S45" s="137">
        <f>INDEX('Total Agency'!$N$29:$CS$29,1,'Yearly Summary'!A45)</f>
        <v>35985.892508855242</v>
      </c>
      <c r="T45" s="136">
        <f>INDEX('Total Agency'!$N$110:$CS$110,1,'Yearly Summary'!A45)</f>
        <v>25.820358507586228</v>
      </c>
      <c r="U45" s="136">
        <f>INDEX('Total Agency'!$N$121:$CS$121,1,'Yearly Summary'!A45)</f>
        <v>2.7671938213048546</v>
      </c>
      <c r="V45" s="353"/>
      <c r="W45" s="353"/>
    </row>
    <row r="46" spans="1:24" x14ac:dyDescent="0.25">
      <c r="A46" s="135">
        <v>26</v>
      </c>
      <c r="B46" s="130">
        <v>2</v>
      </c>
      <c r="C46" s="137">
        <f>INDEX('Total Agency'!$N$42:$CS$42,1,A46)</f>
        <v>13004.471255969447</v>
      </c>
      <c r="D46" s="137">
        <f>INDEX('Total Agency'!$N$8:$CS$8,1,'Yearly Summary'!A46)</f>
        <v>20</v>
      </c>
      <c r="E46" s="137">
        <f>INDEX('Total Agency'!$N$15:$CS$15,1,'Yearly Summary'!A46)</f>
        <v>514.53727616076776</v>
      </c>
      <c r="F46" s="137">
        <f>INDEX('Total Agency'!$N$13:$CS$13,1,'Yearly Summary'!A46)</f>
        <v>343.02485077384517</v>
      </c>
      <c r="G46" s="138">
        <f>INDEX('Total Agency'!$N$12:$CS$12,1,'Yearly Summary'!A46)</f>
        <v>0.14999999999999997</v>
      </c>
      <c r="H46" s="136">
        <f>INDEX('Total Agency'!$N$14:$CS$14,1,'Yearly Summary'!A46)</f>
        <v>1.5</v>
      </c>
      <c r="I46" s="137">
        <f>INDEX('Total Agency'!$N$34:$CS$34,1,'Yearly Summary'!A46)</f>
        <v>534.53727616076776</v>
      </c>
      <c r="J46" s="137">
        <f>INDEX('Total Agency'!$N$43:$CS$43,1,'Yearly Summary'!A46)</f>
        <v>1166.4036868203893</v>
      </c>
      <c r="K46" s="138">
        <f>INDEX('Total Agency'!$N$44:$CS$44,1,'Yearly Summary'!A46)</f>
        <v>8.9692511434094221E-2</v>
      </c>
      <c r="L46" s="137">
        <f>INDEX('Total Agency'!$N$11:$CS$11,1,'Yearly Summary'!A46)</f>
        <v>2286.8323384923015</v>
      </c>
      <c r="M46" s="137">
        <f>INDEX('Total Agency'!$N$40:$CS$40,1,'Yearly Summary'!A46)</f>
        <v>12372.604845309828</v>
      </c>
      <c r="N46" s="137">
        <f>INDEX('Total Agency'!$N$55:$CS$55,1,'Yearly Summary'!A46)</f>
        <v>1502.9981376641213</v>
      </c>
      <c r="O46" s="138">
        <f>INDEX('Total Agency'!$N$66:$CS$66,1,'Yearly Summary'!A46)</f>
        <v>0.1214779067508871</v>
      </c>
      <c r="P46" s="203">
        <f>INDEX('Total Agency'!$N$88:$CS$88,1,'Yearly Summary'!A46)</f>
        <v>1.3431650438726084</v>
      </c>
      <c r="Q46" s="137">
        <f>INDEX('Total Agency'!$N$77:$CS$77,1,'Yearly Summary'!A46)</f>
        <v>2018.7745595160782</v>
      </c>
      <c r="R46" s="136">
        <f>INDEX('Total Agency'!$N$99:$CS$99,1,'Yearly Summary'!A46)</f>
        <v>20.71126707839252</v>
      </c>
      <c r="S46" s="137">
        <f>INDEX('Total Agency'!$N$29:$CS$29,1,'Yearly Summary'!A46)</f>
        <v>41811.379073201715</v>
      </c>
      <c r="T46" s="136">
        <f>INDEX('Total Agency'!$N$110:$CS$110,1,'Yearly Summary'!A46)</f>
        <v>27.818649954006403</v>
      </c>
      <c r="U46" s="136">
        <f>INDEX('Total Agency'!$N$121:$CS$121,1,'Yearly Summary'!A46)</f>
        <v>3.3793513650483593</v>
      </c>
      <c r="V46" s="353"/>
      <c r="W46" s="353"/>
    </row>
    <row r="47" spans="1:24" x14ac:dyDescent="0.25">
      <c r="A47" s="135">
        <v>27</v>
      </c>
      <c r="B47" s="130">
        <v>3</v>
      </c>
      <c r="C47" s="137">
        <f>INDEX('Total Agency'!$N$42:$CS$42,1,A47)</f>
        <v>12372.604845309826</v>
      </c>
      <c r="D47" s="137">
        <f>INDEX('Total Agency'!$N$8:$CS$8,1,'Yearly Summary'!A47)</f>
        <v>60</v>
      </c>
      <c r="E47" s="137">
        <f>INDEX('Total Agency'!$N$15:$CS$15,1,'Yearly Summary'!A47)</f>
        <v>1605.0179417570557</v>
      </c>
      <c r="F47" s="137">
        <f>INDEX('Total Agency'!$N$13:$CS$13,1,'Yearly Summary'!A47)</f>
        <v>802.50897087852786</v>
      </c>
      <c r="G47" s="138">
        <f>INDEX('Total Agency'!$N$12:$CS$12,1,'Yearly Summary'!A47)</f>
        <v>0.33072791200642515</v>
      </c>
      <c r="H47" s="136">
        <f>INDEX('Total Agency'!$N$14:$CS$14,1,'Yearly Summary'!A47)</f>
        <v>2</v>
      </c>
      <c r="I47" s="137">
        <f>INDEX('Total Agency'!$N$34:$CS$34,1,'Yearly Summary'!A47)</f>
        <v>1665.0179417570557</v>
      </c>
      <c r="J47" s="137">
        <f>INDEX('Total Agency'!$N$43:$CS$43,1,'Yearly Summary'!A47)</f>
        <v>1097.8537599940937</v>
      </c>
      <c r="K47" s="138">
        <f>INDEX('Total Agency'!$N$44:$CS$44,1,'Yearly Summary'!A47)</f>
        <v>8.8732629363029003E-2</v>
      </c>
      <c r="L47" s="137">
        <f>INDEX('Total Agency'!$N$11:$CS$11,1,'Yearly Summary'!A47)</f>
        <v>2426.4930226479864</v>
      </c>
      <c r="M47" s="137">
        <f>INDEX('Total Agency'!$N$40:$CS$40,1,'Yearly Summary'!A47)</f>
        <v>12939.769027072791</v>
      </c>
      <c r="N47" s="137">
        <f>INDEX('Total Agency'!$N$55:$CS$55,1,'Yearly Summary'!A47)</f>
        <v>2959.752091454171</v>
      </c>
      <c r="O47" s="138">
        <f>INDEX('Total Agency'!$N$66:$CS$66,1,'Yearly Summary'!A47)</f>
        <v>0.22873299247163767</v>
      </c>
      <c r="P47" s="203">
        <f>INDEX('Total Agency'!$N$88:$CS$88,1,'Yearly Summary'!A47)</f>
        <v>1.5950330449617185</v>
      </c>
      <c r="Q47" s="137">
        <f>INDEX('Total Agency'!$N$77:$CS$77,1,'Yearly Summary'!A47)</f>
        <v>4720.9023907639612</v>
      </c>
      <c r="R47" s="136">
        <f>INDEX('Total Agency'!$N$99:$CS$99,1,'Yearly Summary'!A47)</f>
        <v>18.051074315822024</v>
      </c>
      <c r="S47" s="137">
        <f>INDEX('Total Agency'!$N$29:$CS$29,1,'Yearly Summary'!A47)</f>
        <v>85217.359893422137</v>
      </c>
      <c r="T47" s="136">
        <f>INDEX('Total Agency'!$N$110:$CS$110,1,'Yearly Summary'!A47)</f>
        <v>28.792060030795877</v>
      </c>
      <c r="U47" s="136">
        <f>INDEX('Total Agency'!$N$121:$CS$121,1,'Yearly Summary'!A47)</f>
        <v>6.585694050266973</v>
      </c>
      <c r="V47" s="353"/>
      <c r="W47" s="353"/>
    </row>
    <row r="48" spans="1:24" x14ac:dyDescent="0.25">
      <c r="A48" s="135">
        <v>28</v>
      </c>
      <c r="B48" s="130">
        <v>4</v>
      </c>
      <c r="C48" s="137">
        <f>INDEX('Total Agency'!$N$42:$CS$42,1,A48)</f>
        <v>12939.769027072787</v>
      </c>
      <c r="D48" s="137">
        <f>INDEX('Total Agency'!$N$8:$CS$8,1,'Yearly Summary'!A48)</f>
        <v>60</v>
      </c>
      <c r="E48" s="137">
        <f>INDEX('Total Agency'!$N$15:$CS$15,1,'Yearly Summary'!A48)</f>
        <v>1434.2498422770138</v>
      </c>
      <c r="F48" s="137">
        <f>INDEX('Total Agency'!$N$13:$CS$13,1,'Yearly Summary'!A48)</f>
        <v>717.12492113850692</v>
      </c>
      <c r="G48" s="138">
        <f>INDEX('Total Agency'!$N$12:$CS$12,1,'Yearly Summary'!A48)</f>
        <v>0.30774680806401</v>
      </c>
      <c r="H48" s="136">
        <f>INDEX('Total Agency'!$N$14:$CS$14,1,'Yearly Summary'!A48)</f>
        <v>2</v>
      </c>
      <c r="I48" s="137">
        <f>INDEX('Total Agency'!$N$34:$CS$34,1,'Yearly Summary'!A48)</f>
        <v>1494.2498422770138</v>
      </c>
      <c r="J48" s="137">
        <f>INDEX('Total Agency'!$N$43:$CS$43,1,'Yearly Summary'!A48)</f>
        <v>1140.4871364062528</v>
      </c>
      <c r="K48" s="138">
        <f>INDEX('Total Agency'!$N$44:$CS$44,1,'Yearly Summary'!A48)</f>
        <v>8.813813708885436E-2</v>
      </c>
      <c r="L48" s="137">
        <f>INDEX('Total Agency'!$N$11:$CS$11,1,'Yearly Summary'!A48)</f>
        <v>2330.2432465500929</v>
      </c>
      <c r="M48" s="137">
        <f>INDEX('Total Agency'!$N$40:$CS$40,1,'Yearly Summary'!A48)</f>
        <v>13293.531732943551</v>
      </c>
      <c r="N48" s="137">
        <f>INDEX('Total Agency'!$N$55:$CS$55,1,'Yearly Summary'!A48)</f>
        <v>2654.8944404967765</v>
      </c>
      <c r="O48" s="138">
        <f>INDEX('Total Agency'!$N$66:$CS$66,1,'Yearly Summary'!A48)</f>
        <v>0.19971325106311011</v>
      </c>
      <c r="P48" s="203">
        <f>INDEX('Total Agency'!$N$88:$CS$88,1,'Yearly Summary'!A48)</f>
        <v>1.6615664250059448</v>
      </c>
      <c r="Q48" s="137">
        <f>INDEX('Total Agency'!$N$77:$CS$77,1,'Yearly Summary'!A48)</f>
        <v>4411.2834642643866</v>
      </c>
      <c r="R48" s="136">
        <f>INDEX('Total Agency'!$N$99:$CS$99,1,'Yearly Summary'!A48)</f>
        <v>18.489574254549776</v>
      </c>
      <c r="S48" s="137">
        <f>INDEX('Total Agency'!$N$29:$CS$29,1,'Yearly Summary'!A48)</f>
        <v>81562.753170383949</v>
      </c>
      <c r="T48" s="136">
        <f>INDEX('Total Agency'!$N$110:$CS$110,1,'Yearly Summary'!A48)</f>
        <v>30.721655794014225</v>
      </c>
      <c r="U48" s="136">
        <f>INDEX('Total Agency'!$N$121:$CS$121,1,'Yearly Summary'!A48)</f>
        <v>6.1355217566644145</v>
      </c>
      <c r="V48" s="353"/>
      <c r="W48" s="353"/>
    </row>
    <row r="49" spans="1:24" x14ac:dyDescent="0.25">
      <c r="A49" s="135">
        <v>29</v>
      </c>
      <c r="B49" s="130">
        <v>5</v>
      </c>
      <c r="C49" s="137">
        <f>INDEX('Total Agency'!$N$42:$CS$42,1,A49)</f>
        <v>13293.531732943551</v>
      </c>
      <c r="D49" s="137">
        <f>INDEX('Total Agency'!$N$8:$CS$8,1,'Yearly Summary'!A49)</f>
        <v>55</v>
      </c>
      <c r="E49" s="137">
        <f>INDEX('Total Agency'!$N$15:$CS$15,1,'Yearly Summary'!A49)</f>
        <v>1658.8353608031484</v>
      </c>
      <c r="F49" s="137">
        <f>INDEX('Total Agency'!$N$13:$CS$13,1,'Yearly Summary'!A49)</f>
        <v>829.41768040157422</v>
      </c>
      <c r="G49" s="138">
        <f>INDEX('Total Agency'!$N$12:$CS$12,1,'Yearly Summary'!A49)</f>
        <v>0.33830507319249353</v>
      </c>
      <c r="H49" s="136">
        <f>INDEX('Total Agency'!$N$14:$CS$14,1,'Yearly Summary'!A49)</f>
        <v>2</v>
      </c>
      <c r="I49" s="137">
        <f>INDEX('Total Agency'!$N$34:$CS$34,1,'Yearly Summary'!A49)</f>
        <v>1713.8353608031484</v>
      </c>
      <c r="J49" s="137">
        <f>INDEX('Total Agency'!$N$43:$CS$43,1,'Yearly Summary'!A49)</f>
        <v>1243.0350577284553</v>
      </c>
      <c r="K49" s="138">
        <f>INDEX('Total Agency'!$N$44:$CS$44,1,'Yearly Summary'!A49)</f>
        <v>9.3506758226484729E-2</v>
      </c>
      <c r="L49" s="137">
        <f>INDEX('Total Agency'!$N$11:$CS$11,1,'Yearly Summary'!A49)</f>
        <v>2451.6856119672807</v>
      </c>
      <c r="M49" s="137">
        <f>INDEX('Total Agency'!$N$40:$CS$40,1,'Yearly Summary'!A49)</f>
        <v>13764.332036018244</v>
      </c>
      <c r="N49" s="137">
        <f>INDEX('Total Agency'!$N$55:$CS$55,1,'Yearly Summary'!A49)</f>
        <v>2509.2443139581051</v>
      </c>
      <c r="O49" s="138">
        <f>INDEX('Total Agency'!$N$66:$CS$66,1,'Yearly Summary'!A49)</f>
        <v>0.18230047832266483</v>
      </c>
      <c r="P49" s="203">
        <f>INDEX('Total Agency'!$N$88:$CS$88,1,'Yearly Summary'!A49)</f>
        <v>3.7121433706977354</v>
      </c>
      <c r="Q49" s="137">
        <f>INDEX('Total Agency'!$N$77:$CS$77,1,'Yearly Summary'!A49)</f>
        <v>9314.6746455205666</v>
      </c>
      <c r="R49" s="136">
        <f>INDEX('Total Agency'!$N$99:$CS$99,1,'Yearly Summary'!A49)</f>
        <v>18.742207024289801</v>
      </c>
      <c r="S49" s="137">
        <f>INDEX('Total Agency'!$N$29:$CS$29,1,'Yearly Summary'!A49)</f>
        <v>174577.56057024968</v>
      </c>
      <c r="T49" s="136">
        <f>INDEX('Total Agency'!$N$110:$CS$110,1,'Yearly Summary'!A49)</f>
        <v>69.573759557461912</v>
      </c>
      <c r="U49" s="136">
        <f>INDEX('Total Agency'!$N$121:$CS$121,1,'Yearly Summary'!A49)</f>
        <v>12.683329646031382</v>
      </c>
      <c r="V49" s="353"/>
      <c r="W49" s="353"/>
    </row>
    <row r="50" spans="1:24" x14ac:dyDescent="0.25">
      <c r="A50" s="135">
        <v>30</v>
      </c>
      <c r="B50" s="130">
        <v>6</v>
      </c>
      <c r="C50" s="137">
        <f>INDEX('Total Agency'!$N$42:$CS$42,1,A50)</f>
        <v>13764.332036018244</v>
      </c>
      <c r="D50" s="137">
        <f>INDEX('Total Agency'!$N$8:$CS$8,1,'Yearly Summary'!A50)</f>
        <v>55</v>
      </c>
      <c r="E50" s="137">
        <f>INDEX('Total Agency'!$N$15:$CS$15,1,'Yearly Summary'!A50)</f>
        <v>1804.0024300565087</v>
      </c>
      <c r="F50" s="137">
        <f>INDEX('Total Agency'!$N$13:$CS$13,1,'Yearly Summary'!A50)</f>
        <v>902.00121502825436</v>
      </c>
      <c r="G50" s="138">
        <f>INDEX('Total Agency'!$N$12:$CS$12,1,'Yearly Summary'!A50)</f>
        <v>0.34999999999999992</v>
      </c>
      <c r="H50" s="136">
        <f>INDEX('Total Agency'!$N$14:$CS$14,1,'Yearly Summary'!A50)</f>
        <v>2</v>
      </c>
      <c r="I50" s="137">
        <f>INDEX('Total Agency'!$N$34:$CS$34,1,'Yearly Summary'!A50)</f>
        <v>1859.0024300565087</v>
      </c>
      <c r="J50" s="137">
        <f>INDEX('Total Agency'!$N$43:$CS$43,1,'Yearly Summary'!A50)</f>
        <v>1133.2020445971521</v>
      </c>
      <c r="K50" s="138">
        <f>INDEX('Total Agency'!$N$44:$CS$44,1,'Yearly Summary'!A50)</f>
        <v>8.2328880299589569E-2</v>
      </c>
      <c r="L50" s="137">
        <f>INDEX('Total Agency'!$N$11:$CS$11,1,'Yearly Summary'!A50)</f>
        <v>2577.1463286521557</v>
      </c>
      <c r="M50" s="137">
        <f>INDEX('Total Agency'!$N$40:$CS$40,1,'Yearly Summary'!A50)</f>
        <v>14490.132421477601</v>
      </c>
      <c r="N50" s="137">
        <f>INDEX('Total Agency'!$N$55:$CS$55,1,'Yearly Summary'!A50)</f>
        <v>2939.089105957959</v>
      </c>
      <c r="O50" s="138">
        <f>INDEX('Total Agency'!$N$66:$CS$66,1,'Yearly Summary'!A50)</f>
        <v>0.2028338334300917</v>
      </c>
      <c r="P50" s="203">
        <f>INDEX('Total Agency'!$N$88:$CS$88,1,'Yearly Summary'!A50)</f>
        <v>1.7636567703010473</v>
      </c>
      <c r="Q50" s="137">
        <f>INDEX('Total Agency'!$N$77:$CS$77,1,'Yearly Summary'!A50)</f>
        <v>5183.5444002408067</v>
      </c>
      <c r="R50" s="136">
        <f>INDEX('Total Agency'!$N$99:$CS$99,1,'Yearly Summary'!A50)</f>
        <v>18.140780739800057</v>
      </c>
      <c r="S50" s="137">
        <f>INDEX('Total Agency'!$N$29:$CS$29,1,'Yearly Summary'!A50)</f>
        <v>94033.542419786856</v>
      </c>
      <c r="T50" s="136">
        <f>INDEX('Total Agency'!$N$110:$CS$110,1,'Yearly Summary'!A50)</f>
        <v>31.994110770295212</v>
      </c>
      <c r="U50" s="136">
        <f>INDEX('Total Agency'!$N$121:$CS$121,1,'Yearly Summary'!A50)</f>
        <v>6.4894881347259616</v>
      </c>
      <c r="V50" s="353"/>
      <c r="W50" s="353"/>
    </row>
    <row r="51" spans="1:24" x14ac:dyDescent="0.25">
      <c r="A51" s="135">
        <v>31</v>
      </c>
      <c r="B51" s="130">
        <v>7</v>
      </c>
      <c r="C51" s="137">
        <f>INDEX('Total Agency'!$N$42:$CS$42,1,A51)</f>
        <v>14490.132421477601</v>
      </c>
      <c r="D51" s="137">
        <f>INDEX('Total Agency'!$N$8:$CS$8,1,'Yearly Summary'!A51)</f>
        <v>55</v>
      </c>
      <c r="E51" s="137">
        <f>INDEX('Total Agency'!$N$15:$CS$15,1,'Yearly Summary'!A51)</f>
        <v>1512.5916358498339</v>
      </c>
      <c r="F51" s="137">
        <f>INDEX('Total Agency'!$N$13:$CS$13,1,'Yearly Summary'!A51)</f>
        <v>756.29581792491695</v>
      </c>
      <c r="G51" s="138">
        <f>INDEX('Total Agency'!$N$12:$CS$12,1,'Yearly Summary'!A51)</f>
        <v>0.30790026824491507</v>
      </c>
      <c r="H51" s="136">
        <f>INDEX('Total Agency'!$N$14:$CS$14,1,'Yearly Summary'!A51)</f>
        <v>2</v>
      </c>
      <c r="I51" s="137">
        <f>INDEX('Total Agency'!$N$34:$CS$34,1,'Yearly Summary'!A51)</f>
        <v>1567.5916358498339</v>
      </c>
      <c r="J51" s="137">
        <f>INDEX('Total Agency'!$N$43:$CS$43,1,'Yearly Summary'!A51)</f>
        <v>1603.3760931210345</v>
      </c>
      <c r="K51" s="138">
        <f>INDEX('Total Agency'!$N$44:$CS$44,1,'Yearly Summary'!A51)</f>
        <v>0.1106529634432101</v>
      </c>
      <c r="L51" s="137">
        <f>INDEX('Total Agency'!$N$11:$CS$11,1,'Yearly Summary'!A51)</f>
        <v>2456.3012635095588</v>
      </c>
      <c r="M51" s="137">
        <f>INDEX('Total Agency'!$N$40:$CS$40,1,'Yearly Summary'!A51)</f>
        <v>14454.347964206401</v>
      </c>
      <c r="N51" s="137">
        <f>INDEX('Total Agency'!$N$55:$CS$55,1,'Yearly Summary'!A51)</f>
        <v>2404.0758382108074</v>
      </c>
      <c r="O51" s="138">
        <f>INDEX('Total Agency'!$N$66:$CS$66,1,'Yearly Summary'!A51)</f>
        <v>0.16632198451040958</v>
      </c>
      <c r="P51" s="203">
        <f>INDEX('Total Agency'!$N$88:$CS$88,1,'Yearly Summary'!A51)</f>
        <v>1.8638249542687877</v>
      </c>
      <c r="Q51" s="137">
        <f>INDEX('Total Agency'!$N$77:$CS$77,1,'Yearly Summary'!A51)</f>
        <v>4480.7765392119554</v>
      </c>
      <c r="R51" s="136">
        <f>INDEX('Total Agency'!$N$99:$CS$99,1,'Yearly Summary'!A51)</f>
        <v>18.466799857550455</v>
      </c>
      <c r="S51" s="137">
        <f>INDEX('Total Agency'!$N$29:$CS$29,1,'Yearly Summary'!A51)</f>
        <v>82745.603556034766</v>
      </c>
      <c r="T51" s="136">
        <f>INDEX('Total Agency'!$N$110:$CS$110,1,'Yearly Summary'!A51)</f>
        <v>34.418882399989833</v>
      </c>
      <c r="U51" s="136">
        <f>INDEX('Total Agency'!$N$121:$CS$121,1,'Yearly Summary'!A51)</f>
        <v>5.7246168253967182</v>
      </c>
      <c r="V51" s="353"/>
      <c r="W51" s="353"/>
    </row>
    <row r="52" spans="1:24" x14ac:dyDescent="0.25">
      <c r="A52" s="135">
        <v>32</v>
      </c>
      <c r="B52" s="130">
        <v>8</v>
      </c>
      <c r="C52" s="137">
        <f>INDEX('Total Agency'!$N$42:$CS$42,1,A52)</f>
        <v>14454.347964206401</v>
      </c>
      <c r="D52" s="137">
        <f>INDEX('Total Agency'!$N$8:$CS$8,1,'Yearly Summary'!A52)</f>
        <v>55</v>
      </c>
      <c r="E52" s="137">
        <f>INDEX('Total Agency'!$N$15:$CS$15,1,'Yearly Summary'!A52)</f>
        <v>1747.2732789465922</v>
      </c>
      <c r="F52" s="137">
        <f>INDEX('Total Agency'!$N$13:$CS$13,1,'Yearly Summary'!A52)</f>
        <v>873.6366394732961</v>
      </c>
      <c r="G52" s="138">
        <f>INDEX('Total Agency'!$N$12:$CS$12,1,'Yearly Summary'!A52)</f>
        <v>0.33810184165613488</v>
      </c>
      <c r="H52" s="136">
        <f>INDEX('Total Agency'!$N$14:$CS$14,1,'Yearly Summary'!A52)</f>
        <v>2</v>
      </c>
      <c r="I52" s="137">
        <f>INDEX('Total Agency'!$N$34:$CS$34,1,'Yearly Summary'!A52)</f>
        <v>1802.2732789465922</v>
      </c>
      <c r="J52" s="137">
        <f>INDEX('Total Agency'!$N$43:$CS$43,1,'Yearly Summary'!A52)</f>
        <v>1400.0065592695573</v>
      </c>
      <c r="K52" s="138">
        <f>INDEX('Total Agency'!$N$44:$CS$44,1,'Yearly Summary'!A52)</f>
        <v>9.6857123042590532E-2</v>
      </c>
      <c r="L52" s="137">
        <f>INDEX('Total Agency'!$N$11:$CS$11,1,'Yearly Summary'!A52)</f>
        <v>2583.945225479797</v>
      </c>
      <c r="M52" s="137">
        <f>INDEX('Total Agency'!$N$40:$CS$40,1,'Yearly Summary'!A52)</f>
        <v>14856.614683883436</v>
      </c>
      <c r="N52" s="137">
        <f>INDEX('Total Agency'!$N$55:$CS$55,1,'Yearly Summary'!A52)</f>
        <v>2522.4136241820715</v>
      </c>
      <c r="O52" s="138">
        <f>INDEX('Total Agency'!$N$66:$CS$66,1,'Yearly Summary'!A52)</f>
        <v>0.16978387592688962</v>
      </c>
      <c r="P52" s="203">
        <f>INDEX('Total Agency'!$N$88:$CS$88,1,'Yearly Summary'!A52)</f>
        <v>1.6343449474791056</v>
      </c>
      <c r="Q52" s="137">
        <f>INDEX('Total Agency'!$N$77:$CS$77,1,'Yearly Summary'!A52)</f>
        <v>4122.4939621344283</v>
      </c>
      <c r="R52" s="136">
        <f>INDEX('Total Agency'!$N$99:$CS$99,1,'Yearly Summary'!A52)</f>
        <v>18.269574097341689</v>
      </c>
      <c r="S52" s="137">
        <f>INDEX('Total Agency'!$N$29:$CS$29,1,'Yearly Summary'!A52)</f>
        <v>75316.208907058666</v>
      </c>
      <c r="T52" s="136">
        <f>INDEX('Total Agency'!$N$110:$CS$110,1,'Yearly Summary'!A52)</f>
        <v>29.858786118585535</v>
      </c>
      <c r="U52" s="136">
        <f>INDEX('Total Agency'!$N$121:$CS$121,1,'Yearly Summary'!A52)</f>
        <v>5.0695404376854603</v>
      </c>
      <c r="V52" s="353"/>
      <c r="W52" s="353"/>
    </row>
    <row r="53" spans="1:24" x14ac:dyDescent="0.25">
      <c r="A53" s="135">
        <v>33</v>
      </c>
      <c r="B53" s="130">
        <v>9</v>
      </c>
      <c r="C53" s="137">
        <f>INDEX('Total Agency'!$N$42:$CS$42,1,A53)</f>
        <v>14856.614683883436</v>
      </c>
      <c r="D53" s="137">
        <f>INDEX('Total Agency'!$N$8:$CS$8,1,'Yearly Summary'!A53)</f>
        <v>55</v>
      </c>
      <c r="E53" s="137">
        <f>INDEX('Total Agency'!$N$15:$CS$15,1,'Yearly Summary'!A53)</f>
        <v>1901.0163031656384</v>
      </c>
      <c r="F53" s="137">
        <f>INDEX('Total Agency'!$N$13:$CS$13,1,'Yearly Summary'!A53)</f>
        <v>950.50815158281921</v>
      </c>
      <c r="G53" s="138">
        <f>INDEX('Total Agency'!$N$12:$CS$12,1,'Yearly Summary'!A53)</f>
        <v>0.35</v>
      </c>
      <c r="H53" s="136">
        <f>INDEX('Total Agency'!$N$14:$CS$14,1,'Yearly Summary'!A53)</f>
        <v>2</v>
      </c>
      <c r="I53" s="137">
        <f>INDEX('Total Agency'!$N$34:$CS$34,1,'Yearly Summary'!A53)</f>
        <v>1956.0163031656384</v>
      </c>
      <c r="J53" s="137">
        <f>INDEX('Total Agency'!$N$43:$CS$43,1,'Yearly Summary'!A53)</f>
        <v>1301.9490782881912</v>
      </c>
      <c r="K53" s="138">
        <f>INDEX('Total Agency'!$N$44:$CS$44,1,'Yearly Summary'!A53)</f>
        <v>8.7634303371989256E-2</v>
      </c>
      <c r="L53" s="137">
        <f>INDEX('Total Agency'!$N$11:$CS$11,1,'Yearly Summary'!A53)</f>
        <v>2715.7375759509123</v>
      </c>
      <c r="M53" s="137">
        <f>INDEX('Total Agency'!$N$40:$CS$40,1,'Yearly Summary'!A53)</f>
        <v>15510.681908760882</v>
      </c>
      <c r="N53" s="137">
        <f>INDEX('Total Agency'!$N$55:$CS$55,1,'Yearly Summary'!A53)</f>
        <v>2689.0258959873504</v>
      </c>
      <c r="O53" s="138">
        <f>INDEX('Total Agency'!$N$66:$CS$66,1,'Yearly Summary'!A53)</f>
        <v>0.17336606551569539</v>
      </c>
      <c r="P53" s="203">
        <f>INDEX('Total Agency'!$N$88:$CS$88,1,'Yearly Summary'!A53)</f>
        <v>1.6860687567151513</v>
      </c>
      <c r="Q53" s="137">
        <f>INDEX('Total Agency'!$N$77:$CS$77,1,'Yearly Summary'!A53)</f>
        <v>4533.8825492222377</v>
      </c>
      <c r="R53" s="136">
        <f>INDEX('Total Agency'!$N$99:$CS$99,1,'Yearly Summary'!A53)</f>
        <v>18.078628790897319</v>
      </c>
      <c r="S53" s="137">
        <f>INDEX('Total Agency'!$N$29:$CS$29,1,'Yearly Summary'!A53)</f>
        <v>81966.379588916083</v>
      </c>
      <c r="T53" s="136">
        <f>INDEX('Total Agency'!$N$110:$CS$110,1,'Yearly Summary'!A53)</f>
        <v>30.481811168582983</v>
      </c>
      <c r="U53" s="136">
        <f>INDEX('Total Agency'!$N$121:$CS$121,1,'Yearly Summary'!A53)</f>
        <v>5.2845116720896135</v>
      </c>
      <c r="V53" s="353"/>
      <c r="W53" s="353"/>
    </row>
    <row r="54" spans="1:24" x14ac:dyDescent="0.25">
      <c r="A54" s="135">
        <v>34</v>
      </c>
      <c r="B54" s="130">
        <v>10</v>
      </c>
      <c r="C54" s="137">
        <f>INDEX('Total Agency'!$N$42:$CS$42,1,A54)</f>
        <v>15510.681908760882</v>
      </c>
      <c r="D54" s="137">
        <f>INDEX('Total Agency'!$N$8:$CS$8,1,'Yearly Summary'!A54)</f>
        <v>55</v>
      </c>
      <c r="E54" s="137">
        <f>INDEX('Total Agency'!$N$15:$CS$15,1,'Yearly Summary'!A54)</f>
        <v>1595.7061312315923</v>
      </c>
      <c r="F54" s="137">
        <f>INDEX('Total Agency'!$N$13:$CS$13,1,'Yearly Summary'!A54)</f>
        <v>797.85306561579614</v>
      </c>
      <c r="G54" s="138">
        <f>INDEX('Total Agency'!$N$12:$CS$12,1,'Yearly Summary'!A54)</f>
        <v>0.30800025462807101</v>
      </c>
      <c r="H54" s="136">
        <f>INDEX('Total Agency'!$N$14:$CS$14,1,'Yearly Summary'!A54)</f>
        <v>2</v>
      </c>
      <c r="I54" s="137">
        <f>INDEX('Total Agency'!$N$34:$CS$34,1,'Yearly Summary'!A54)</f>
        <v>1650.7061312315923</v>
      </c>
      <c r="J54" s="137">
        <f>INDEX('Total Agency'!$N$43:$CS$43,1,'Yearly Summary'!A54)</f>
        <v>1521.2624714531248</v>
      </c>
      <c r="K54" s="138">
        <f>INDEX('Total Agency'!$N$44:$CS$44,1,'Yearly Summary'!A54)</f>
        <v>9.8078374658297371E-2</v>
      </c>
      <c r="L54" s="137">
        <f>INDEX('Total Agency'!$N$11:$CS$11,1,'Yearly Summary'!A54)</f>
        <v>2590.4298896741243</v>
      </c>
      <c r="M54" s="137">
        <f>INDEX('Total Agency'!$N$40:$CS$40,1,'Yearly Summary'!A54)</f>
        <v>15640.12556853935</v>
      </c>
      <c r="N54" s="137">
        <f>INDEX('Total Agency'!$N$55:$CS$55,1,'Yearly Summary'!A54)</f>
        <v>2662.8937508743861</v>
      </c>
      <c r="O54" s="138">
        <f>INDEX('Total Agency'!$N$66:$CS$66,1,'Yearly Summary'!A54)</f>
        <v>0.17026038181118497</v>
      </c>
      <c r="P54" s="203">
        <f>INDEX('Total Agency'!$N$88:$CS$88,1,'Yearly Summary'!A54)</f>
        <v>1.5816536232170548</v>
      </c>
      <c r="Q54" s="137">
        <f>INDEX('Total Agency'!$N$77:$CS$77,1,'Yearly Summary'!A54)</f>
        <v>4211.775549312526</v>
      </c>
      <c r="R54" s="136">
        <f>INDEX('Total Agency'!$N$99:$CS$99,1,'Yearly Summary'!A54)</f>
        <v>18.214561424072851</v>
      </c>
      <c r="S54" s="137">
        <f>INDEX('Total Agency'!$N$29:$CS$29,1,'Yearly Summary'!A54)</f>
        <v>76715.644447361177</v>
      </c>
      <c r="T54" s="136">
        <f>INDEX('Total Agency'!$N$110:$CS$110,1,'Yearly Summary'!A54)</f>
        <v>28.809127071694423</v>
      </c>
      <c r="U54" s="136">
        <f>INDEX('Total Agency'!$N$121:$CS$121,1,'Yearly Summary'!A54)</f>
        <v>4.9050529748736373</v>
      </c>
      <c r="V54" s="353"/>
      <c r="W54" s="353"/>
    </row>
    <row r="55" spans="1:24" x14ac:dyDescent="0.25">
      <c r="A55" s="135">
        <v>35</v>
      </c>
      <c r="B55" s="130">
        <v>11</v>
      </c>
      <c r="C55" s="137">
        <f>INDEX('Total Agency'!$N$42:$CS$42,1,A55)</f>
        <v>15640.12556853935</v>
      </c>
      <c r="D55" s="137">
        <f>INDEX('Total Agency'!$N$8:$CS$8,1,'Yearly Summary'!A55)</f>
        <v>55</v>
      </c>
      <c r="E55" s="137">
        <f>INDEX('Total Agency'!$N$15:$CS$15,1,'Yearly Summary'!A55)</f>
        <v>1843.0263012834116</v>
      </c>
      <c r="F55" s="137">
        <f>INDEX('Total Agency'!$N$13:$CS$13,1,'Yearly Summary'!A55)</f>
        <v>921.51315064170581</v>
      </c>
      <c r="G55" s="138">
        <f>INDEX('Total Agency'!$N$12:$CS$12,1,'Yearly Summary'!A55)</f>
        <v>0.33795686461213303</v>
      </c>
      <c r="H55" s="136">
        <f>INDEX('Total Agency'!$N$14:$CS$14,1,'Yearly Summary'!A55)</f>
        <v>2</v>
      </c>
      <c r="I55" s="137">
        <f>INDEX('Total Agency'!$N$34:$CS$34,1,'Yearly Summary'!A55)</f>
        <v>1898.0263012834116</v>
      </c>
      <c r="J55" s="137">
        <f>INDEX('Total Agency'!$N$43:$CS$43,1,'Yearly Summary'!A55)</f>
        <v>1411.9379705156734</v>
      </c>
      <c r="K55" s="138">
        <f>INDEX('Total Agency'!$N$44:$CS$44,1,'Yearly Summary'!A55)</f>
        <v>9.027663904155829E-2</v>
      </c>
      <c r="L55" s="137">
        <f>INDEX('Total Agency'!$N$11:$CS$11,1,'Yearly Summary'!A55)</f>
        <v>2726.7182505652304</v>
      </c>
      <c r="M55" s="137">
        <f>INDEX('Total Agency'!$N$40:$CS$40,1,'Yearly Summary'!A55)</f>
        <v>16126.213899307089</v>
      </c>
      <c r="N55" s="137">
        <f>INDEX('Total Agency'!$N$55:$CS$55,1,'Yearly Summary'!A55)</f>
        <v>2787.0666904573432</v>
      </c>
      <c r="O55" s="138">
        <f>INDEX('Total Agency'!$N$66:$CS$66,1,'Yearly Summary'!A55)</f>
        <v>0.17282833452786445</v>
      </c>
      <c r="P55" s="203">
        <f>INDEX('Total Agency'!$N$88:$CS$88,1,'Yearly Summary'!A55)</f>
        <v>1.6522180332793783</v>
      </c>
      <c r="Q55" s="137">
        <f>INDEX('Total Agency'!$N$77:$CS$77,1,'Yearly Summary'!A55)</f>
        <v>4604.8418459258974</v>
      </c>
      <c r="R55" s="136">
        <f>INDEX('Total Agency'!$N$99:$CS$99,1,'Yearly Summary'!A55)</f>
        <v>18.21600021735475</v>
      </c>
      <c r="S55" s="137">
        <f>INDEX('Total Agency'!$N$29:$CS$29,1,'Yearly Summary'!A55)</f>
        <v>83881.8000662704</v>
      </c>
      <c r="T55" s="136">
        <f>INDEX('Total Agency'!$N$110:$CS$110,1,'Yearly Summary'!A55)</f>
        <v>30.096804053334594</v>
      </c>
      <c r="U55" s="136">
        <f>INDEX('Total Agency'!$N$121:$CS$121,1,'Yearly Summary'!A55)</f>
        <v>5.2015805191492985</v>
      </c>
      <c r="V55" s="353"/>
      <c r="W55" s="353"/>
    </row>
    <row r="56" spans="1:24" x14ac:dyDescent="0.25">
      <c r="A56" s="135">
        <v>36</v>
      </c>
      <c r="B56" s="130">
        <v>12</v>
      </c>
      <c r="C56" s="137">
        <f>INDEX('Total Agency'!$N$42:$CS$42,1,A56)</f>
        <v>16126.213899307088</v>
      </c>
      <c r="D56" s="137">
        <f>INDEX('Total Agency'!$N$8:$CS$8,1,'Yearly Summary'!A56)</f>
        <v>55</v>
      </c>
      <c r="E56" s="137">
        <f>INDEX('Total Agency'!$N$15:$CS$15,1,'Yearly Summary'!A56)</f>
        <v>1938.5072789501078</v>
      </c>
      <c r="F56" s="137">
        <f>INDEX('Total Agency'!$N$13:$CS$13,1,'Yearly Summary'!A56)</f>
        <v>969.25363947505389</v>
      </c>
      <c r="G56" s="138">
        <f>INDEX('Total Agency'!$N$12:$CS$12,1,'Yearly Summary'!A56)</f>
        <v>0.33790972813926151</v>
      </c>
      <c r="H56" s="136">
        <f>INDEX('Total Agency'!$N$14:$CS$14,1,'Yearly Summary'!A56)</f>
        <v>2</v>
      </c>
      <c r="I56" s="137">
        <f>INDEX('Total Agency'!$N$34:$CS$34,1,'Yearly Summary'!A56)</f>
        <v>1993.5072789501078</v>
      </c>
      <c r="J56" s="137">
        <f>INDEX('Total Agency'!$N$43:$CS$43,1,'Yearly Summary'!A56)</f>
        <v>1267.0840791290648</v>
      </c>
      <c r="K56" s="138">
        <f>INDEX('Total Agency'!$N$44:$CS$44,1,'Yearly Summary'!A56)</f>
        <v>7.8572942603936866E-2</v>
      </c>
      <c r="L56" s="137">
        <f>INDEX('Total Agency'!$N$11:$CS$11,1,'Yearly Summary'!A56)</f>
        <v>2868.3803950018241</v>
      </c>
      <c r="M56" s="137">
        <f>INDEX('Total Agency'!$N$40:$CS$40,1,'Yearly Summary'!A56)</f>
        <v>16852.637099128133</v>
      </c>
      <c r="N56" s="137">
        <f>INDEX('Total Agency'!$N$55:$CS$55,1,'Yearly Summary'!A56)</f>
        <v>2960.177232061837</v>
      </c>
      <c r="O56" s="138">
        <f>INDEX('Total Agency'!$N$66:$CS$66,1,'Yearly Summary'!A56)</f>
        <v>0.17565068390483415</v>
      </c>
      <c r="P56" s="203">
        <f>INDEX('Total Agency'!$N$88:$CS$88,1,'Yearly Summary'!A56)</f>
        <v>1.7002946014035871</v>
      </c>
      <c r="Q56" s="137">
        <f>INDEX('Total Agency'!$N$77:$CS$77,1,'Yearly Summary'!A56)</f>
        <v>5033.1733668725547</v>
      </c>
      <c r="R56" s="136">
        <f>INDEX('Total Agency'!$N$99:$CS$99,1,'Yearly Summary'!A56)</f>
        <v>18.18254804431303</v>
      </c>
      <c r="S56" s="137">
        <f>INDEX('Total Agency'!$N$29:$CS$29,1,'Yearly Summary'!A56)</f>
        <v>91515.916558516998</v>
      </c>
      <c r="T56" s="136">
        <f>INDEX('Total Agency'!$N$110:$CS$110,1,'Yearly Summary'!A56)</f>
        <v>30.915688279506796</v>
      </c>
      <c r="U56" s="136">
        <f>INDEX('Total Agency'!$N$121:$CS$121,1,'Yearly Summary'!A56)</f>
        <v>5.4303617896840342</v>
      </c>
      <c r="V56" s="353"/>
      <c r="W56" s="353"/>
    </row>
    <row r="57" spans="1:24" s="1" customFormat="1" ht="30" x14ac:dyDescent="0.25">
      <c r="B57" s="139" t="s">
        <v>90</v>
      </c>
      <c r="C57" s="142">
        <f>C56</f>
        <v>16126.213899307088</v>
      </c>
      <c r="D57" s="142">
        <f>SUM(D45:D56)</f>
        <v>600</v>
      </c>
      <c r="E57" s="142">
        <f>SUM(E45:E56)</f>
        <v>18047.7248911071</v>
      </c>
      <c r="F57" s="142">
        <f>SUM(F45:F56)</f>
        <v>9191.7788433512487</v>
      </c>
      <c r="G57" s="140">
        <f>SUM(F45:F56)/SUM(L45:L56)</f>
        <v>0.30431465184737072</v>
      </c>
      <c r="H57" s="141">
        <f>E57/F57</f>
        <v>1.9634637863553128</v>
      </c>
      <c r="I57" s="142">
        <f>SUM(I45:I56)</f>
        <v>18647.7248911071</v>
      </c>
      <c r="J57" s="142">
        <f>SUM(J45:J56)</f>
        <v>14475.060209601395</v>
      </c>
      <c r="K57" s="140">
        <f>SUM(J45:J56)/SUM(C45:C56)</f>
        <v>8.5583993177044626E-2</v>
      </c>
      <c r="L57" s="142">
        <f>L56</f>
        <v>2868.3803950018241</v>
      </c>
      <c r="M57" s="142">
        <f>M56</f>
        <v>16852.637099128133</v>
      </c>
      <c r="N57" s="142">
        <f>SUM(N45:N56)</f>
        <v>29985.333400778793</v>
      </c>
      <c r="O57" s="140">
        <f>N57/SUM(M45:M56)</f>
        <v>0.17302012861081772</v>
      </c>
      <c r="P57" s="204">
        <f>Q57/N57</f>
        <v>1.814820262072889</v>
      </c>
      <c r="Q57" s="142">
        <f>SUM(Q45:Q56)</f>
        <v>54417.99062074432</v>
      </c>
      <c r="R57" s="141">
        <f>S57/Q57</f>
        <v>18.474222022759193</v>
      </c>
      <c r="S57" s="142">
        <f>SUM(S45:S56)</f>
        <v>1005330.0407600579</v>
      </c>
      <c r="T57" s="141">
        <f>S57/N57</f>
        <v>33.527392452936574</v>
      </c>
      <c r="U57" s="141">
        <f>S57/SUM(M45:M56)</f>
        <v>5.8009137541924458</v>
      </c>
      <c r="V57" s="356"/>
      <c r="W57" s="356"/>
      <c r="X57" s="218"/>
    </row>
    <row r="59" spans="1:24" ht="38.25" x14ac:dyDescent="0.25">
      <c r="B59" s="131">
        <v>2019</v>
      </c>
      <c r="C59" s="198" t="s">
        <v>76</v>
      </c>
      <c r="D59" s="198" t="s">
        <v>77</v>
      </c>
      <c r="E59" s="198" t="s">
        <v>78</v>
      </c>
      <c r="F59" s="198" t="s">
        <v>70</v>
      </c>
      <c r="G59" s="200" t="s">
        <v>71</v>
      </c>
      <c r="H59" s="196" t="s">
        <v>88</v>
      </c>
      <c r="I59" s="198" t="s">
        <v>84</v>
      </c>
      <c r="J59" s="198" t="s">
        <v>85</v>
      </c>
      <c r="K59" s="200" t="s">
        <v>87</v>
      </c>
      <c r="L59" s="198" t="s">
        <v>79</v>
      </c>
      <c r="M59" s="198" t="s">
        <v>80</v>
      </c>
      <c r="N59" s="198" t="s">
        <v>81</v>
      </c>
      <c r="O59" s="200" t="s">
        <v>11</v>
      </c>
      <c r="P59" s="202" t="s">
        <v>82</v>
      </c>
      <c r="Q59" s="198" t="s">
        <v>83</v>
      </c>
      <c r="R59" s="196" t="s">
        <v>14</v>
      </c>
      <c r="S59" s="198" t="s">
        <v>0</v>
      </c>
      <c r="T59" s="196" t="s">
        <v>15</v>
      </c>
      <c r="U59" s="196" t="s">
        <v>86</v>
      </c>
      <c r="V59" s="354"/>
      <c r="W59" s="354"/>
      <c r="X59" s="216"/>
    </row>
    <row r="60" spans="1:24" x14ac:dyDescent="0.25">
      <c r="A60" s="135">
        <v>37</v>
      </c>
      <c r="B60" s="130">
        <v>1</v>
      </c>
      <c r="C60" s="137">
        <f>INDEX('Total Agency'!$N$42:$CS$42,1,A60)</f>
        <v>16852.637099128129</v>
      </c>
      <c r="D60" s="137">
        <f>INDEX('Total Agency'!$N$8:$CS$8,1,'Yearly Summary'!A60)</f>
        <v>20</v>
      </c>
      <c r="E60" s="137">
        <f>INDEX('Total Agency'!$N$15:$CS$15,1,'Yearly Summary'!A60)</f>
        <v>572.19789523971815</v>
      </c>
      <c r="F60" s="137">
        <f>INDEX('Total Agency'!$N$13:$CS$13,1,'Yearly Summary'!A60)</f>
        <v>414.65403035495518</v>
      </c>
      <c r="G60" s="138">
        <f>INDEX('Total Agency'!$N$12:$CS$12,1,'Yearly Summary'!A60)</f>
        <v>0.15</v>
      </c>
      <c r="H60" s="136">
        <f>INDEX('Total Agency'!$N$14:$CS$14,1,'Yearly Summary'!A60)</f>
        <v>1.3799405126965754</v>
      </c>
      <c r="I60" s="137">
        <f>INDEX('Total Agency'!$N$34:$CS$34,1,'Yearly Summary'!A60)</f>
        <v>592.19789523971815</v>
      </c>
      <c r="J60" s="137">
        <f>INDEX('Total Agency'!$N$43:$CS$43,1,'Yearly Summary'!A60)</f>
        <v>1616.2974512849978</v>
      </c>
      <c r="K60" s="138">
        <f>INDEX('Total Agency'!$N$44:$CS$44,1,'Yearly Summary'!A60)</f>
        <v>9.5907687430628705E-2</v>
      </c>
      <c r="L60" s="137">
        <f>INDEX('Total Agency'!$N$11:$CS$11,1,'Yearly Summary'!A60)</f>
        <v>2764.360202366368</v>
      </c>
      <c r="M60" s="137">
        <f>INDEX('Total Agency'!$N$40:$CS$40,1,'Yearly Summary'!A60)</f>
        <v>15828.537543082854</v>
      </c>
      <c r="N60" s="137">
        <f>INDEX('Total Agency'!$N$55:$CS$55,1,'Yearly Summary'!A60)</f>
        <v>1719.2713052368492</v>
      </c>
      <c r="O60" s="138">
        <f>INDEX('Total Agency'!$N$66:$CS$66,1,'Yearly Summary'!A60)</f>
        <v>0.10861845578324948</v>
      </c>
      <c r="P60" s="203">
        <f>INDEX('Total Agency'!$N$88:$CS$88,1,'Yearly Summary'!A60)</f>
        <v>1.3709687419504335</v>
      </c>
      <c r="Q60" s="137">
        <f>INDEX('Total Agency'!$N$77:$CS$77,1,'Yearly Summary'!A60)</f>
        <v>2357.0672184120431</v>
      </c>
      <c r="R60" s="136">
        <f>INDEX('Total Agency'!$N$99:$CS$99,1,'Yearly Summary'!A60)</f>
        <v>21.503090346120516</v>
      </c>
      <c r="S60" s="137">
        <f>INDEX('Total Agency'!$N$29:$CS$29,1,'Yearly Summary'!A60)</f>
        <v>50684.229349393143</v>
      </c>
      <c r="T60" s="136">
        <f>INDEX('Total Agency'!$N$110:$CS$110,1,'Yearly Summary'!A60)</f>
        <v>29.480064719867357</v>
      </c>
      <c r="U60" s="136">
        <f>INDEX('Total Agency'!$N$121:$CS$121,1,'Yearly Summary'!A60)</f>
        <v>3.2020791062622456</v>
      </c>
      <c r="V60" s="353"/>
      <c r="W60" s="353"/>
    </row>
    <row r="61" spans="1:24" x14ac:dyDescent="0.25">
      <c r="A61" s="135">
        <v>38</v>
      </c>
      <c r="B61" s="130">
        <v>2</v>
      </c>
      <c r="C61" s="137">
        <f>INDEX('Total Agency'!$N$42:$CS$42,1,A61)</f>
        <v>15828.537543082855</v>
      </c>
      <c r="D61" s="137">
        <f>INDEX('Total Agency'!$N$8:$CS$8,1,'Yearly Summary'!A61)</f>
        <v>20</v>
      </c>
      <c r="E61" s="137">
        <f>INDEX('Total Agency'!$N$15:$CS$15,1,'Yearly Summary'!A61)</f>
        <v>594.67744987645892</v>
      </c>
      <c r="F61" s="137">
        <f>INDEX('Total Agency'!$N$13:$CS$13,1,'Yearly Summary'!A61)</f>
        <v>431.11280384206862</v>
      </c>
      <c r="G61" s="138">
        <f>INDEX('Total Agency'!$N$12:$CS$12,1,'Yearly Summary'!A61)</f>
        <v>0.15</v>
      </c>
      <c r="H61" s="136">
        <f>INDEX('Total Agency'!$N$14:$CS$14,1,'Yearly Summary'!A61)</f>
        <v>1.3794010397666352</v>
      </c>
      <c r="I61" s="137">
        <f>INDEX('Total Agency'!$N$34:$CS$34,1,'Yearly Summary'!A61)</f>
        <v>614.67744987645892</v>
      </c>
      <c r="J61" s="137">
        <f>INDEX('Total Agency'!$N$43:$CS$43,1,'Yearly Summary'!A61)</f>
        <v>1605.631872398526</v>
      </c>
      <c r="K61" s="138">
        <f>INDEX('Total Agency'!$N$44:$CS$44,1,'Yearly Summary'!A61)</f>
        <v>0.10143905386257207</v>
      </c>
      <c r="L61" s="137">
        <f>INDEX('Total Agency'!$N$11:$CS$11,1,'Yearly Summary'!A61)</f>
        <v>2874.0853589471244</v>
      </c>
      <c r="M61" s="137">
        <f>INDEX('Total Agency'!$N$40:$CS$40,1,'Yearly Summary'!A61)</f>
        <v>14837.583120560788</v>
      </c>
      <c r="N61" s="137">
        <f>INDEX('Total Agency'!$N$55:$CS$55,1,'Yearly Summary'!A61)</f>
        <v>1886.8156154125732</v>
      </c>
      <c r="O61" s="138">
        <f>INDEX('Total Agency'!$N$66:$CS$66,1,'Yearly Summary'!A61)</f>
        <v>0.12716461974174004</v>
      </c>
      <c r="P61" s="203">
        <f>INDEX('Total Agency'!$N$88:$CS$88,1,'Yearly Summary'!A61)</f>
        <v>1.4332511611705845</v>
      </c>
      <c r="Q61" s="137">
        <f>INDEX('Total Agency'!$N$77:$CS$77,1,'Yearly Summary'!A61)</f>
        <v>2704.2806717048616</v>
      </c>
      <c r="R61" s="136">
        <f>INDEX('Total Agency'!$N$99:$CS$99,1,'Yearly Summary'!A61)</f>
        <v>21.9522156569072</v>
      </c>
      <c r="S61" s="137">
        <f>INDEX('Total Agency'!$N$29:$CS$29,1,'Yearly Summary'!A61)</f>
        <v>59364.952502070984</v>
      </c>
      <c r="T61" s="136">
        <f>INDEX('Total Agency'!$N$110:$CS$110,1,'Yearly Summary'!A61)</f>
        <v>31.463038580529332</v>
      </c>
      <c r="U61" s="136">
        <f>INDEX('Total Agency'!$N$121:$CS$121,1,'Yearly Summary'!A61)</f>
        <v>4.0009853370127084</v>
      </c>
      <c r="V61" s="353"/>
      <c r="W61" s="353"/>
    </row>
    <row r="62" spans="1:24" x14ac:dyDescent="0.25">
      <c r="A62" s="135">
        <v>39</v>
      </c>
      <c r="B62" s="130">
        <v>3</v>
      </c>
      <c r="C62" s="137">
        <f>INDEX('Total Agency'!$N$42:$CS$42,1,A62)</f>
        <v>14837.583120560786</v>
      </c>
      <c r="D62" s="137">
        <f>INDEX('Total Agency'!$N$8:$CS$8,1,'Yearly Summary'!A62)</f>
        <v>60</v>
      </c>
      <c r="E62" s="137">
        <f>INDEX('Total Agency'!$N$15:$CS$15,1,'Yearly Summary'!A62)</f>
        <v>2022.2765884974131</v>
      </c>
      <c r="F62" s="137">
        <f>INDEX('Total Agency'!$N$13:$CS$13,1,'Yearly Summary'!A62)</f>
        <v>998.01903286943207</v>
      </c>
      <c r="G62" s="138">
        <f>INDEX('Total Agency'!$N$12:$CS$12,1,'Yearly Summary'!A62)</f>
        <v>0.32974554571122472</v>
      </c>
      <c r="H62" s="136">
        <f>INDEX('Total Agency'!$N$14:$CS$14,1,'Yearly Summary'!A62)</f>
        <v>2.0262906035800841</v>
      </c>
      <c r="I62" s="137">
        <f>INDEX('Total Agency'!$N$34:$CS$34,1,'Yearly Summary'!A62)</f>
        <v>2082.2765884974133</v>
      </c>
      <c r="J62" s="137">
        <f>INDEX('Total Agency'!$N$43:$CS$43,1,'Yearly Summary'!A62)</f>
        <v>1531.3824984211897</v>
      </c>
      <c r="K62" s="138">
        <f>INDEX('Total Agency'!$N$44:$CS$44,1,'Yearly Summary'!A62)</f>
        <v>0.10320969971848833</v>
      </c>
      <c r="L62" s="137">
        <f>INDEX('Total Agency'!$N$11:$CS$11,1,'Yearly Summary'!A62)</f>
        <v>3026.6338570755074</v>
      </c>
      <c r="M62" s="137">
        <f>INDEX('Total Agency'!$N$40:$CS$40,1,'Yearly Summary'!A62)</f>
        <v>15388.477210637011</v>
      </c>
      <c r="N62" s="137">
        <f>INDEX('Total Agency'!$N$55:$CS$55,1,'Yearly Summary'!A62)</f>
        <v>3803.4686369623419</v>
      </c>
      <c r="O62" s="138">
        <f>INDEX('Total Agency'!$N$66:$CS$66,1,'Yearly Summary'!A62)</f>
        <v>0.24716341876461057</v>
      </c>
      <c r="P62" s="203">
        <f>INDEX('Total Agency'!$N$88:$CS$88,1,'Yearly Summary'!A62)</f>
        <v>1.6823362108992252</v>
      </c>
      <c r="Q62" s="137">
        <f>INDEX('Total Agency'!$N$77:$CS$77,1,'Yearly Summary'!A62)</f>
        <v>6398.7130149812674</v>
      </c>
      <c r="R62" s="136">
        <f>INDEX('Total Agency'!$N$99:$CS$99,1,'Yearly Summary'!A62)</f>
        <v>19.049998946025223</v>
      </c>
      <c r="S62" s="137">
        <f>INDEX('Total Agency'!$N$29:$CS$29,1,'Yearly Summary'!A62)</f>
        <v>121895.47619131101</v>
      </c>
      <c r="T62" s="136">
        <f>INDEX('Total Agency'!$N$110:$CS$110,1,'Yearly Summary'!A62)</f>
        <v>32.04850304449031</v>
      </c>
      <c r="U62" s="136">
        <f>INDEX('Total Agency'!$N$121:$CS$121,1,'Yearly Summary'!A62)</f>
        <v>7.9212175787642547</v>
      </c>
      <c r="V62" s="353"/>
      <c r="W62" s="353"/>
    </row>
    <row r="63" spans="1:24" x14ac:dyDescent="0.25">
      <c r="A63" s="135">
        <v>40</v>
      </c>
      <c r="B63" s="130">
        <v>4</v>
      </c>
      <c r="C63" s="137">
        <f>INDEX('Total Agency'!$N$42:$CS$42,1,A63)</f>
        <v>15388.477210637011</v>
      </c>
      <c r="D63" s="137">
        <f>INDEX('Total Agency'!$N$8:$CS$8,1,'Yearly Summary'!A63)</f>
        <v>40</v>
      </c>
      <c r="E63" s="137">
        <f>INDEX('Total Agency'!$N$15:$CS$15,1,'Yearly Summary'!A63)</f>
        <v>1953.5640716215794</v>
      </c>
      <c r="F63" s="137">
        <f>INDEX('Total Agency'!$N$13:$CS$13,1,'Yearly Summary'!A63)</f>
        <v>963.9174064842432</v>
      </c>
      <c r="G63" s="138">
        <f>INDEX('Total Agency'!$N$12:$CS$12,1,'Yearly Summary'!A63)</f>
        <v>0.32984959523203705</v>
      </c>
      <c r="H63" s="136">
        <f>INDEX('Total Agency'!$N$14:$CS$14,1,'Yearly Summary'!A63)</f>
        <v>2.0266923892856514</v>
      </c>
      <c r="I63" s="137">
        <f>INDEX('Total Agency'!$N$34:$CS$34,1,'Yearly Summary'!A63)</f>
        <v>1993.5640716215794</v>
      </c>
      <c r="J63" s="137">
        <f>INDEX('Total Agency'!$N$43:$CS$43,1,'Yearly Summary'!A63)</f>
        <v>1541.5087945985506</v>
      </c>
      <c r="K63" s="138">
        <f>INDEX('Total Agency'!$N$44:$CS$44,1,'Yearly Summary'!A63)</f>
        <v>0.10017292637201361</v>
      </c>
      <c r="L63" s="137">
        <f>INDEX('Total Agency'!$N$11:$CS$11,1,'Yearly Summary'!A63)</f>
        <v>2922.2937375629117</v>
      </c>
      <c r="M63" s="137">
        <f>INDEX('Total Agency'!$N$40:$CS$40,1,'Yearly Summary'!A63)</f>
        <v>15840.532487660039</v>
      </c>
      <c r="N63" s="137">
        <f>INDEX('Total Agency'!$N$55:$CS$55,1,'Yearly Summary'!A63)</f>
        <v>3408.1439754097419</v>
      </c>
      <c r="O63" s="138">
        <f>INDEX('Total Agency'!$N$66:$CS$66,1,'Yearly Summary'!A63)</f>
        <v>0.21515337177362731</v>
      </c>
      <c r="P63" s="203">
        <f>INDEX('Total Agency'!$N$88:$CS$88,1,'Yearly Summary'!A63)</f>
        <v>1.7269745698190078</v>
      </c>
      <c r="Q63" s="137">
        <f>INDEX('Total Agency'!$N$77:$CS$77,1,'Yearly Summary'!A63)</f>
        <v>5885.7779758144816</v>
      </c>
      <c r="R63" s="136">
        <f>INDEX('Total Agency'!$N$99:$CS$99,1,'Yearly Summary'!A63)</f>
        <v>19.338007952009761</v>
      </c>
      <c r="S63" s="137">
        <f>INDEX('Total Agency'!$N$29:$CS$29,1,'Yearly Summary'!A63)</f>
        <v>113819.22130006437</v>
      </c>
      <c r="T63" s="136">
        <f>INDEX('Total Agency'!$N$110:$CS$110,1,'Yearly Summary'!A63)</f>
        <v>33.396247964078611</v>
      </c>
      <c r="U63" s="136">
        <f>INDEX('Total Agency'!$N$121:$CS$121,1,'Yearly Summary'!A63)</f>
        <v>7.1853153540596493</v>
      </c>
      <c r="V63" s="353"/>
      <c r="W63" s="353"/>
    </row>
    <row r="64" spans="1:24" x14ac:dyDescent="0.25">
      <c r="A64" s="135">
        <v>41</v>
      </c>
      <c r="B64" s="130">
        <v>5</v>
      </c>
      <c r="C64" s="137">
        <f>INDEX('Total Agency'!$N$42:$CS$42,1,A64)</f>
        <v>15840.532487660039</v>
      </c>
      <c r="D64" s="137">
        <f>INDEX('Total Agency'!$N$8:$CS$8,1,'Yearly Summary'!A64)</f>
        <v>40</v>
      </c>
      <c r="E64" s="137">
        <f>INDEX('Total Agency'!$N$15:$CS$15,1,'Yearly Summary'!A64)</f>
        <v>2030.1263074784156</v>
      </c>
      <c r="F64" s="137">
        <f>INDEX('Total Agency'!$N$13:$CS$13,1,'Yearly Summary'!A64)</f>
        <v>1001.9380619122896</v>
      </c>
      <c r="G64" s="138">
        <f>INDEX('Total Agency'!$N$12:$CS$12,1,'Yearly Summary'!A64)</f>
        <v>0.32972193803272909</v>
      </c>
      <c r="H64" s="136">
        <f>INDEX('Total Agency'!$N$14:$CS$14,1,'Yearly Summary'!A64)</f>
        <v>2.026199407579881</v>
      </c>
      <c r="I64" s="137">
        <f>INDEX('Total Agency'!$N$34:$CS$34,1,'Yearly Summary'!A64)</f>
        <v>2070.1263074784156</v>
      </c>
      <c r="J64" s="137">
        <f>INDEX('Total Agency'!$N$43:$CS$43,1,'Yearly Summary'!A64)</f>
        <v>1302.243572803658</v>
      </c>
      <c r="K64" s="138">
        <f>INDEX('Total Agency'!$N$44:$CS$44,1,'Yearly Summary'!A64)</f>
        <v>8.2209583157518293E-2</v>
      </c>
      <c r="L64" s="137">
        <f>INDEX('Total Agency'!$N$11:$CS$11,1,'Yearly Summary'!A64)</f>
        <v>3038.7364210289052</v>
      </c>
      <c r="M64" s="137">
        <f>INDEX('Total Agency'!$N$40:$CS$40,1,'Yearly Summary'!A64)</f>
        <v>16608.415222334796</v>
      </c>
      <c r="N64" s="137">
        <f>INDEX('Total Agency'!$N$55:$CS$55,1,'Yearly Summary'!A64)</f>
        <v>3212.3480427135337</v>
      </c>
      <c r="O64" s="138">
        <f>INDEX('Total Agency'!$N$66:$CS$66,1,'Yearly Summary'!A64)</f>
        <v>0.19341689135960469</v>
      </c>
      <c r="P64" s="203">
        <f>INDEX('Total Agency'!$N$88:$CS$88,1,'Yearly Summary'!A64)</f>
        <v>3.8358828926137378</v>
      </c>
      <c r="Q64" s="137">
        <f>INDEX('Total Agency'!$N$77:$CS$77,1,'Yearly Summary'!A64)</f>
        <v>12322.190902166069</v>
      </c>
      <c r="R64" s="136">
        <f>INDEX('Total Agency'!$N$99:$CS$99,1,'Yearly Summary'!A64)</f>
        <v>19.674432319742774</v>
      </c>
      <c r="S64" s="137">
        <f>INDEX('Total Agency'!$N$29:$CS$29,1,'Yearly Summary'!A64)</f>
        <v>242432.11093561648</v>
      </c>
      <c r="T64" s="136">
        <f>INDEX('Total Agency'!$N$110:$CS$110,1,'Yearly Summary'!A64)</f>
        <v>75.468818357188127</v>
      </c>
      <c r="U64" s="136">
        <f>INDEX('Total Agency'!$N$121:$CS$121,1,'Yearly Summary'!A64)</f>
        <v>14.596944241229995</v>
      </c>
      <c r="V64" s="353"/>
      <c r="W64" s="353"/>
    </row>
    <row r="65" spans="1:24" x14ac:dyDescent="0.25">
      <c r="A65" s="135">
        <v>42</v>
      </c>
      <c r="B65" s="130">
        <v>6</v>
      </c>
      <c r="C65" s="137">
        <f>INDEX('Total Agency'!$N$42:$CS$42,1,A65)</f>
        <v>16608.415222334796</v>
      </c>
      <c r="D65" s="137">
        <f>INDEX('Total Agency'!$N$8:$CS$8,1,'Yearly Summary'!A65)</f>
        <v>40</v>
      </c>
      <c r="E65" s="137">
        <f>INDEX('Total Agency'!$N$15:$CS$15,1,'Yearly Summary'!A65)</f>
        <v>2149.0630739451735</v>
      </c>
      <c r="F65" s="137">
        <f>INDEX('Total Agency'!$N$13:$CS$13,1,'Yearly Summary'!A65)</f>
        <v>1041.7850090363902</v>
      </c>
      <c r="G65" s="138">
        <f>INDEX('Total Agency'!$N$12:$CS$12,1,'Yearly Summary'!A65)</f>
        <v>0.32960109351601208</v>
      </c>
      <c r="H65" s="136">
        <f>INDEX('Total Agency'!$N$14:$CS$14,1,'Yearly Summary'!A65)</f>
        <v>2.0628661914927839</v>
      </c>
      <c r="I65" s="137">
        <f>INDEX('Total Agency'!$N$34:$CS$34,1,'Yearly Summary'!A65)</f>
        <v>2189.0630739451735</v>
      </c>
      <c r="J65" s="137">
        <f>INDEX('Total Agency'!$N$43:$CS$43,1,'Yearly Summary'!A65)</f>
        <v>1404.8085129250067</v>
      </c>
      <c r="K65" s="138">
        <f>INDEX('Total Agency'!$N$44:$CS$44,1,'Yearly Summary'!A65)</f>
        <v>8.4584139673714157E-2</v>
      </c>
      <c r="L65" s="137">
        <f>INDEX('Total Agency'!$N$11:$CS$11,1,'Yearly Summary'!A65)</f>
        <v>3160.7450021575251</v>
      </c>
      <c r="M65" s="137">
        <f>INDEX('Total Agency'!$N$40:$CS$40,1,'Yearly Summary'!A65)</f>
        <v>17392.669783354962</v>
      </c>
      <c r="N65" s="137">
        <f>INDEX('Total Agency'!$N$55:$CS$55,1,'Yearly Summary'!A65)</f>
        <v>3703.1946690491613</v>
      </c>
      <c r="O65" s="138">
        <f>INDEX('Total Agency'!$N$66:$CS$66,1,'Yearly Summary'!A65)</f>
        <v>0.21291697681704808</v>
      </c>
      <c r="P65" s="203">
        <f>INDEX('Total Agency'!$N$88:$CS$88,1,'Yearly Summary'!A65)</f>
        <v>1.8468206502731581</v>
      </c>
      <c r="Q65" s="137">
        <f>INDEX('Total Agency'!$N$77:$CS$77,1,'Yearly Summary'!A65)</f>
        <v>6839.1363867814644</v>
      </c>
      <c r="R65" s="136">
        <f>INDEX('Total Agency'!$N$99:$CS$99,1,'Yearly Summary'!A65)</f>
        <v>19.072248398886703</v>
      </c>
      <c r="S65" s="137">
        <f>INDEX('Total Agency'!$N$29:$CS$29,1,'Yearly Summary'!A65)</f>
        <v>130437.70800256058</v>
      </c>
      <c r="T65" s="136">
        <f>INDEX('Total Agency'!$N$110:$CS$110,1,'Yearly Summary'!A65)</f>
        <v>35.223022190203139</v>
      </c>
      <c r="U65" s="136">
        <f>INDEX('Total Agency'!$N$121:$CS$121,1,'Yearly Summary'!A65)</f>
        <v>7.4995793990978523</v>
      </c>
      <c r="V65" s="353"/>
      <c r="W65" s="353"/>
    </row>
    <row r="66" spans="1:24" x14ac:dyDescent="0.25">
      <c r="A66" s="135">
        <v>43</v>
      </c>
      <c r="B66" s="130">
        <v>7</v>
      </c>
      <c r="C66" s="137">
        <f>INDEX('Total Agency'!$N$42:$CS$42,1,A66)</f>
        <v>17392.669783354962</v>
      </c>
      <c r="D66" s="137">
        <f>INDEX('Total Agency'!$N$8:$CS$8,1,'Yearly Summary'!A66)</f>
        <v>40</v>
      </c>
      <c r="E66" s="137">
        <f>INDEX('Total Agency'!$N$15:$CS$15,1,'Yearly Summary'!A66)</f>
        <v>2035.3403192365497</v>
      </c>
      <c r="F66" s="137">
        <f>INDEX('Total Agency'!$N$13:$CS$13,1,'Yearly Summary'!A66)</f>
        <v>1004.5048248660266</v>
      </c>
      <c r="G66" s="138">
        <f>INDEX('Total Agency'!$N$12:$CS$12,1,'Yearly Summary'!A66)</f>
        <v>0.32972534939001186</v>
      </c>
      <c r="H66" s="136">
        <f>INDEX('Total Agency'!$N$14:$CS$14,1,'Yearly Summary'!A66)</f>
        <v>2.0262125863935081</v>
      </c>
      <c r="I66" s="137">
        <f>INDEX('Total Agency'!$N$34:$CS$34,1,'Yearly Summary'!A66)</f>
        <v>2075.3403192365495</v>
      </c>
      <c r="J66" s="137">
        <f>INDEX('Total Agency'!$N$43:$CS$43,1,'Yearly Summary'!A66)</f>
        <v>1783.2800331764738</v>
      </c>
      <c r="K66" s="138">
        <f>INDEX('Total Agency'!$N$44:$CS$44,1,'Yearly Summary'!A66)</f>
        <v>0.10253055197328582</v>
      </c>
      <c r="L66" s="137">
        <f>INDEX('Total Agency'!$N$11:$CS$11,1,'Yearly Summary'!A66)</f>
        <v>3046.4895305269952</v>
      </c>
      <c r="M66" s="137">
        <f>INDEX('Total Agency'!$N$40:$CS$40,1,'Yearly Summary'!A66)</f>
        <v>17684.73006941504</v>
      </c>
      <c r="N66" s="137">
        <f>INDEX('Total Agency'!$N$55:$CS$55,1,'Yearly Summary'!A66)</f>
        <v>3111.3220923385757</v>
      </c>
      <c r="O66" s="138">
        <f>INDEX('Total Agency'!$N$66:$CS$66,1,'Yearly Summary'!A66)</f>
        <v>0.17593268769872095</v>
      </c>
      <c r="P66" s="203">
        <f>INDEX('Total Agency'!$N$88:$CS$88,1,'Yearly Summary'!A66)</f>
        <v>1.9592797100858612</v>
      </c>
      <c r="Q66" s="137">
        <f>INDEX('Total Agency'!$N$77:$CS$77,1,'Yearly Summary'!A66)</f>
        <v>6095.9502470608595</v>
      </c>
      <c r="R66" s="136">
        <f>INDEX('Total Agency'!$N$99:$CS$99,1,'Yearly Summary'!A66)</f>
        <v>19.38597607805621</v>
      </c>
      <c r="S66" s="137">
        <f>INDEX('Total Agency'!$N$29:$CS$29,1,'Yearly Summary'!A66)</f>
        <v>118175.94566254265</v>
      </c>
      <c r="T66" s="136">
        <f>INDEX('Total Agency'!$N$110:$CS$110,1,'Yearly Summary'!A66)</f>
        <v>37.982549589945407</v>
      </c>
      <c r="U66" s="136">
        <f>INDEX('Total Agency'!$N$121:$CS$121,1,'Yearly Summary'!A66)</f>
        <v>6.6823720350090463</v>
      </c>
      <c r="V66" s="353"/>
      <c r="W66" s="353"/>
    </row>
    <row r="67" spans="1:24" x14ac:dyDescent="0.25">
      <c r="A67" s="135">
        <v>44</v>
      </c>
      <c r="B67" s="130">
        <v>8</v>
      </c>
      <c r="C67" s="137">
        <f>INDEX('Total Agency'!$N$42:$CS$42,1,A67)</f>
        <v>17684.73006941504</v>
      </c>
      <c r="D67" s="137">
        <f>INDEX('Total Agency'!$N$8:$CS$8,1,'Yearly Summary'!A67)</f>
        <v>40</v>
      </c>
      <c r="E67" s="137">
        <f>INDEX('Total Agency'!$N$15:$CS$15,1,'Yearly Summary'!A67)</f>
        <v>2121.1532000374991</v>
      </c>
      <c r="F67" s="137">
        <f>INDEX('Total Agency'!$N$13:$CS$13,1,'Yearly Summary'!A67)</f>
        <v>1047.0336811543746</v>
      </c>
      <c r="G67" s="138">
        <f>INDEX('Total Agency'!$N$12:$CS$12,1,'Yearly Summary'!A67)</f>
        <v>0.329636465057075</v>
      </c>
      <c r="H67" s="136">
        <f>INDEX('Total Agency'!$N$14:$CS$14,1,'Yearly Summary'!A67)</f>
        <v>2.0258691178863391</v>
      </c>
      <c r="I67" s="137">
        <f>INDEX('Total Agency'!$N$34:$CS$34,1,'Yearly Summary'!A67)</f>
        <v>2161.1532000374991</v>
      </c>
      <c r="J67" s="137">
        <f>INDEX('Total Agency'!$N$43:$CS$43,1,'Yearly Summary'!A67)</f>
        <v>1499.3986444990478</v>
      </c>
      <c r="K67" s="138">
        <f>INDEX('Total Agency'!$N$44:$CS$44,1,'Yearly Summary'!A67)</f>
        <v>8.4784932459455037E-2</v>
      </c>
      <c r="L67" s="137">
        <f>INDEX('Total Agency'!$N$11:$CS$11,1,'Yearly Summary'!A67)</f>
        <v>3176.3284470760404</v>
      </c>
      <c r="M67" s="137">
        <f>INDEX('Total Agency'!$N$40:$CS$40,1,'Yearly Summary'!A67)</f>
        <v>18346.484624953493</v>
      </c>
      <c r="N67" s="137">
        <f>INDEX('Total Agency'!$N$55:$CS$55,1,'Yearly Summary'!A67)</f>
        <v>3262.1507658565906</v>
      </c>
      <c r="O67" s="138">
        <f>INDEX('Total Agency'!$N$66:$CS$66,1,'Yearly Summary'!A67)</f>
        <v>0.17780794700144686</v>
      </c>
      <c r="P67" s="203">
        <f>INDEX('Total Agency'!$N$88:$CS$88,1,'Yearly Summary'!A67)</f>
        <v>1.7005956204289896</v>
      </c>
      <c r="Q67" s="137">
        <f>INDEX('Total Agency'!$N$77:$CS$77,1,'Yearly Summary'!A67)</f>
        <v>5547.599305594792</v>
      </c>
      <c r="R67" s="136">
        <f>INDEX('Total Agency'!$N$99:$CS$99,1,'Yearly Summary'!A67)</f>
        <v>19.217456270787284</v>
      </c>
      <c r="S67" s="137">
        <f>INDEX('Total Agency'!$N$29:$CS$29,1,'Yearly Summary'!A67)</f>
        <v>106610.74706311781</v>
      </c>
      <c r="T67" s="136">
        <f>INDEX('Total Agency'!$N$110:$CS$110,1,'Yearly Summary'!A67)</f>
        <v>32.681121969886476</v>
      </c>
      <c r="U67" s="136">
        <f>INDEX('Total Agency'!$N$121:$CS$121,1,'Yearly Summary'!A67)</f>
        <v>5.8109632031693952</v>
      </c>
      <c r="V67" s="353"/>
      <c r="W67" s="353"/>
    </row>
    <row r="68" spans="1:24" x14ac:dyDescent="0.25">
      <c r="A68" s="135">
        <v>45</v>
      </c>
      <c r="B68" s="130">
        <v>9</v>
      </c>
      <c r="C68" s="137">
        <f>INDEX('Total Agency'!$N$42:$CS$42,1,A68)</f>
        <v>18346.484624953497</v>
      </c>
      <c r="D68" s="137">
        <f>INDEX('Total Agency'!$N$8:$CS$8,1,'Yearly Summary'!A68)</f>
        <v>40</v>
      </c>
      <c r="E68" s="137">
        <f>INDEX('Total Agency'!$N$15:$CS$15,1,'Yearly Summary'!A68)</f>
        <v>2253.0298271983825</v>
      </c>
      <c r="F68" s="137">
        <f>INDEX('Total Agency'!$N$13:$CS$13,1,'Yearly Summary'!A68)</f>
        <v>1092.2443984914178</v>
      </c>
      <c r="G68" s="138">
        <f>INDEX('Total Agency'!$N$12:$CS$12,1,'Yearly Summary'!A68)</f>
        <v>0.3295422720645878</v>
      </c>
      <c r="H68" s="136">
        <f>INDEX('Total Agency'!$N$14:$CS$14,1,'Yearly Summary'!A68)</f>
        <v>2.0627524666734058</v>
      </c>
      <c r="I68" s="137">
        <f>INDEX('Total Agency'!$N$34:$CS$34,1,'Yearly Summary'!A68)</f>
        <v>2293.0298271983825</v>
      </c>
      <c r="J68" s="137">
        <f>INDEX('Total Agency'!$N$43:$CS$43,1,'Yearly Summary'!A68)</f>
        <v>1227.3940352903955</v>
      </c>
      <c r="K68" s="138">
        <f>INDEX('Total Agency'!$N$44:$CS$44,1,'Yearly Summary'!A68)</f>
        <v>6.6900774746841002E-2</v>
      </c>
      <c r="L68" s="137">
        <f>INDEX('Total Agency'!$N$11:$CS$11,1,'Yearly Summary'!A68)</f>
        <v>3314.4288034687888</v>
      </c>
      <c r="M68" s="137">
        <f>INDEX('Total Agency'!$N$40:$CS$40,1,'Yearly Summary'!A68)</f>
        <v>19412.120416861479</v>
      </c>
      <c r="N68" s="137">
        <f>INDEX('Total Agency'!$N$55:$CS$55,1,'Yearly Summary'!A68)</f>
        <v>3479.5245092253772</v>
      </c>
      <c r="O68" s="138">
        <f>INDEX('Total Agency'!$N$66:$CS$66,1,'Yearly Summary'!A68)</f>
        <v>0.17924494771849048</v>
      </c>
      <c r="P68" s="203">
        <f>INDEX('Total Agency'!$N$88:$CS$88,1,'Yearly Summary'!A68)</f>
        <v>1.7548606949414047</v>
      </c>
      <c r="Q68" s="137">
        <f>INDEX('Total Agency'!$N$77:$CS$77,1,'Yearly Summary'!A68)</f>
        <v>6106.080798324896</v>
      </c>
      <c r="R68" s="136">
        <f>INDEX('Total Agency'!$N$99:$CS$99,1,'Yearly Summary'!A68)</f>
        <v>19.13306908370453</v>
      </c>
      <c r="S68" s="137">
        <f>INDEX('Total Agency'!$N$29:$CS$29,1,'Yearly Summary'!A68)</f>
        <v>116828.06574503196</v>
      </c>
      <c r="T68" s="136">
        <f>INDEX('Total Agency'!$N$110:$CS$110,1,'Yearly Summary'!A68)</f>
        <v>33.575870908591646</v>
      </c>
      <c r="U68" s="136">
        <f>INDEX('Total Agency'!$N$121:$CS$121,1,'Yearly Summary'!A68)</f>
        <v>6.0183052256132941</v>
      </c>
      <c r="V68" s="353"/>
      <c r="W68" s="353"/>
    </row>
    <row r="69" spans="1:24" x14ac:dyDescent="0.25">
      <c r="A69" s="135">
        <v>46</v>
      </c>
      <c r="B69" s="130">
        <v>10</v>
      </c>
      <c r="C69" s="137">
        <f>INDEX('Total Agency'!$N$42:$CS$42,1,A69)</f>
        <v>19412.120416861479</v>
      </c>
      <c r="D69" s="137">
        <f>INDEX('Total Agency'!$N$8:$CS$8,1,'Yearly Summary'!A69)</f>
        <v>40</v>
      </c>
      <c r="E69" s="137">
        <f>INDEX('Total Agency'!$N$15:$CS$15,1,'Yearly Summary'!A69)</f>
        <v>2146.0682719158171</v>
      </c>
      <c r="F69" s="137">
        <f>INDEX('Total Agency'!$N$13:$CS$13,1,'Yearly Summary'!A69)</f>
        <v>1059.2590296508324</v>
      </c>
      <c r="G69" s="138">
        <f>INDEX('Total Agency'!$N$12:$CS$12,1,'Yearly Summary'!A69)</f>
        <v>0.32967264504261562</v>
      </c>
      <c r="H69" s="136">
        <f>INDEX('Total Agency'!$N$14:$CS$14,1,'Yearly Summary'!A69)</f>
        <v>2.0260089476161784</v>
      </c>
      <c r="I69" s="137">
        <f>INDEX('Total Agency'!$N$34:$CS$34,1,'Yearly Summary'!A69)</f>
        <v>2186.0682719158171</v>
      </c>
      <c r="J69" s="137">
        <f>INDEX('Total Agency'!$N$43:$CS$43,1,'Yearly Summary'!A69)</f>
        <v>1690.837520921159</v>
      </c>
      <c r="K69" s="138">
        <f>INDEX('Total Agency'!$N$44:$CS$44,1,'Yearly Summary'!A69)</f>
        <v>8.7102154973883628E-2</v>
      </c>
      <c r="L69" s="137">
        <f>INDEX('Total Agency'!$N$11:$CS$11,1,'Yearly Summary'!A69)</f>
        <v>3213.0631569807852</v>
      </c>
      <c r="M69" s="137">
        <f>INDEX('Total Agency'!$N$40:$CS$40,1,'Yearly Summary'!A69)</f>
        <v>19907.351167856137</v>
      </c>
      <c r="N69" s="137">
        <f>INDEX('Total Agency'!$N$55:$CS$55,1,'Yearly Summary'!A69)</f>
        <v>3552.9162322826905</v>
      </c>
      <c r="O69" s="138">
        <f>INDEX('Total Agency'!$N$66:$CS$66,1,'Yearly Summary'!A69)</f>
        <v>0.17847257539815184</v>
      </c>
      <c r="P69" s="203">
        <f>INDEX('Total Agency'!$N$88:$CS$88,1,'Yearly Summary'!A69)</f>
        <v>1.6397654994244122</v>
      </c>
      <c r="Q69" s="137">
        <f>INDEX('Total Agency'!$N$77:$CS$77,1,'Yearly Summary'!A69)</f>
        <v>5825.9494600421267</v>
      </c>
      <c r="R69" s="136">
        <f>INDEX('Total Agency'!$N$99:$CS$99,1,'Yearly Summary'!A69)</f>
        <v>19.183027223793832</v>
      </c>
      <c r="S69" s="137">
        <f>INDEX('Total Agency'!$N$29:$CS$29,1,'Yearly Summary'!A69)</f>
        <v>111759.3470964351</v>
      </c>
      <c r="T69" s="136">
        <f>INDEX('Total Agency'!$N$110:$CS$110,1,'Yearly Summary'!A69)</f>
        <v>31.45566621609639</v>
      </c>
      <c r="U69" s="136">
        <f>INDEX('Total Agency'!$N$121:$CS$121,1,'Yearly Summary'!A69)</f>
        <v>5.6139737604513602</v>
      </c>
      <c r="V69" s="353"/>
      <c r="W69" s="353"/>
    </row>
    <row r="70" spans="1:24" x14ac:dyDescent="0.25">
      <c r="A70" s="135">
        <v>47</v>
      </c>
      <c r="B70" s="130">
        <v>11</v>
      </c>
      <c r="C70" s="137">
        <f>INDEX('Total Agency'!$N$42:$CS$42,1,A70)</f>
        <v>19907.351167856137</v>
      </c>
      <c r="D70" s="137">
        <f>INDEX('Total Agency'!$N$8:$CS$8,1,'Yearly Summary'!A70)</f>
        <v>40</v>
      </c>
      <c r="E70" s="137">
        <f>INDEX('Total Agency'!$N$15:$CS$15,1,'Yearly Summary'!A70)</f>
        <v>2242.8286683588185</v>
      </c>
      <c r="F70" s="137">
        <f>INDEX('Total Agency'!$N$13:$CS$13,1,'Yearly Summary'!A70)</f>
        <v>1107.2350167556003</v>
      </c>
      <c r="G70" s="138">
        <f>INDEX('Total Agency'!$N$12:$CS$12,1,'Yearly Summary'!A70)</f>
        <v>0.32956998902254436</v>
      </c>
      <c r="H70" s="136">
        <f>INDEX('Total Agency'!$N$14:$CS$14,1,'Yearly Summary'!A70)</f>
        <v>2.0256121188532439</v>
      </c>
      <c r="I70" s="137">
        <f>INDEX('Total Agency'!$N$34:$CS$34,1,'Yearly Summary'!A70)</f>
        <v>2282.8286683588185</v>
      </c>
      <c r="J70" s="137">
        <f>INDEX('Total Agency'!$N$43:$CS$43,1,'Yearly Summary'!A70)</f>
        <v>1672.612592946618</v>
      </c>
      <c r="K70" s="138">
        <f>INDEX('Total Agency'!$N$44:$CS$44,1,'Yearly Summary'!A70)</f>
        <v>8.4019846680925603E-2</v>
      </c>
      <c r="L70" s="137">
        <f>INDEX('Total Agency'!$N$11:$CS$11,1,'Yearly Summary'!A70)</f>
        <v>3359.6354450825302</v>
      </c>
      <c r="M70" s="137">
        <f>INDEX('Total Agency'!$N$40:$CS$40,1,'Yearly Summary'!A70)</f>
        <v>20517.567243268339</v>
      </c>
      <c r="N70" s="137">
        <f>INDEX('Total Agency'!$N$55:$CS$55,1,'Yearly Summary'!A70)</f>
        <v>3687.1645898992556</v>
      </c>
      <c r="O70" s="138">
        <f>INDEX('Total Agency'!$N$66:$CS$66,1,'Yearly Summary'!A70)</f>
        <v>0.17970768883962043</v>
      </c>
      <c r="P70" s="203">
        <f>INDEX('Total Agency'!$N$88:$CS$88,1,'Yearly Summary'!A70)</f>
        <v>1.7147688407204693</v>
      </c>
      <c r="Q70" s="137">
        <f>INDEX('Total Agency'!$N$77:$CS$77,1,'Yearly Summary'!A70)</f>
        <v>6322.6349493671114</v>
      </c>
      <c r="R70" s="136">
        <f>INDEX('Total Agency'!$N$99:$CS$99,1,'Yearly Summary'!A70)</f>
        <v>19.200307012742762</v>
      </c>
      <c r="S70" s="137">
        <f>INDEX('Total Agency'!$N$29:$CS$29,1,'Yearly Summary'!A70)</f>
        <v>121396.53215734582</v>
      </c>
      <c r="T70" s="136">
        <f>INDEX('Total Agency'!$N$110:$CS$110,1,'Yearly Summary'!A70)</f>
        <v>32.924088197718</v>
      </c>
      <c r="U70" s="136">
        <f>INDEX('Total Agency'!$N$121:$CS$121,1,'Yearly Summary'!A70)</f>
        <v>5.9167117971637264</v>
      </c>
      <c r="V70" s="353"/>
      <c r="W70" s="353"/>
    </row>
    <row r="71" spans="1:24" x14ac:dyDescent="0.25">
      <c r="A71" s="135">
        <v>48</v>
      </c>
      <c r="B71" s="130">
        <v>12</v>
      </c>
      <c r="C71" s="137">
        <f>INDEX('Total Agency'!$N$42:$CS$42,1,A71)</f>
        <v>20517.567243268342</v>
      </c>
      <c r="D71" s="137">
        <f>INDEX('Total Agency'!$N$8:$CS$8,1,'Yearly Summary'!A71)</f>
        <v>40</v>
      </c>
      <c r="E71" s="137">
        <f>INDEX('Total Agency'!$N$15:$CS$15,1,'Yearly Summary'!A71)</f>
        <v>2385.6933677135039</v>
      </c>
      <c r="F71" s="137">
        <f>INDEX('Total Agency'!$N$13:$CS$13,1,'Yearly Summary'!A71)</f>
        <v>1156.6431738744418</v>
      </c>
      <c r="G71" s="138">
        <f>INDEX('Total Agency'!$N$12:$CS$12,1,'Yearly Summary'!A71)</f>
        <v>0.32946396241823334</v>
      </c>
      <c r="H71" s="136">
        <f>INDEX('Total Agency'!$N$14:$CS$14,1,'Yearly Summary'!A71)</f>
        <v>2.0626010005506505</v>
      </c>
      <c r="I71" s="137">
        <f>INDEX('Total Agency'!$N$34:$CS$34,1,'Yearly Summary'!A71)</f>
        <v>2425.6933677135039</v>
      </c>
      <c r="J71" s="137">
        <f>INDEX('Total Agency'!$N$43:$CS$43,1,'Yearly Summary'!A71)</f>
        <v>1693.6914714318264</v>
      </c>
      <c r="K71" s="138">
        <f>INDEX('Total Agency'!$N$44:$CS$44,1,'Yearly Summary'!A71)</f>
        <v>8.2548357285755394E-2</v>
      </c>
      <c r="L71" s="137">
        <f>INDEX('Total Agency'!$N$11:$CS$11,1,'Yearly Summary'!A71)</f>
        <v>3510.6819130832814</v>
      </c>
      <c r="M71" s="137">
        <f>INDEX('Total Agency'!$N$40:$CS$40,1,'Yearly Summary'!A71)</f>
        <v>21249.569139550018</v>
      </c>
      <c r="N71" s="137">
        <f>INDEX('Total Agency'!$N$55:$CS$55,1,'Yearly Summary'!A71)</f>
        <v>3870.3050910190959</v>
      </c>
      <c r="O71" s="138">
        <f>INDEX('Total Agency'!$N$66:$CS$66,1,'Yearly Summary'!A71)</f>
        <v>0.18213569722764994</v>
      </c>
      <c r="P71" s="203">
        <f>INDEX('Total Agency'!$N$88:$CS$88,1,'Yearly Summary'!A71)</f>
        <v>1.7688410781598629</v>
      </c>
      <c r="Q71" s="137">
        <f>INDEX('Total Agency'!$N$77:$CS$77,1,'Yearly Summary'!A71)</f>
        <v>6845.9546300058237</v>
      </c>
      <c r="R71" s="136">
        <f>INDEX('Total Agency'!$N$99:$CS$99,1,'Yearly Summary'!A71)</f>
        <v>19.045645961268242</v>
      </c>
      <c r="S71" s="137">
        <f>INDEX('Total Agency'!$N$29:$CS$29,1,'Yearly Summary'!A71)</f>
        <v>130385.62814999605</v>
      </c>
      <c r="T71" s="136">
        <f>INDEX('Total Agency'!$N$110:$CS$110,1,'Yearly Summary'!A71)</f>
        <v>33.688720936380754</v>
      </c>
      <c r="U71" s="136">
        <f>INDEX('Total Agency'!$N$121:$CS$121,1,'Yearly Summary'!A71)</f>
        <v>6.1359186764554368</v>
      </c>
      <c r="V71" s="353"/>
      <c r="W71" s="353"/>
    </row>
    <row r="72" spans="1:24" s="1" customFormat="1" ht="30" x14ac:dyDescent="0.25">
      <c r="B72" s="139" t="s">
        <v>90</v>
      </c>
      <c r="C72" s="142">
        <f>C71</f>
        <v>20517.567243268342</v>
      </c>
      <c r="D72" s="142">
        <f>SUM(D60:D71)</f>
        <v>460</v>
      </c>
      <c r="E72" s="142">
        <f>SUM(E60:E71)</f>
        <v>22506.019041119333</v>
      </c>
      <c r="F72" s="142">
        <f>SUM(F60:F71)</f>
        <v>11318.346469292072</v>
      </c>
      <c r="G72" s="140">
        <f>SUM(F60:F71)/SUM(L60:L71)</f>
        <v>0.30256905575748883</v>
      </c>
      <c r="H72" s="141">
        <f>E72/F72</f>
        <v>1.9884546830387864</v>
      </c>
      <c r="I72" s="142">
        <f>SUM(I60:I71)</f>
        <v>22966.019041119333</v>
      </c>
      <c r="J72" s="142">
        <f>SUM(J60:J71)</f>
        <v>18569.087000697451</v>
      </c>
      <c r="K72" s="140">
        <f>SUM(J60:J71)/SUM(C60:C71)</f>
        <v>8.9010375791841831E-2</v>
      </c>
      <c r="L72" s="142">
        <f>L71</f>
        <v>3510.6819130832814</v>
      </c>
      <c r="M72" s="142">
        <f>M71</f>
        <v>21249.569139550018</v>
      </c>
      <c r="N72" s="142">
        <f>SUM(N60:N71)</f>
        <v>38696.625525405783</v>
      </c>
      <c r="O72" s="140">
        <f>N72/SUM(M60:M71)</f>
        <v>0.18166232556016051</v>
      </c>
      <c r="P72" s="204">
        <f>Q72/N72</f>
        <v>1.8929644268894599</v>
      </c>
      <c r="Q72" s="142">
        <f>SUM(Q60:Q71)</f>
        <v>73251.3355602558</v>
      </c>
      <c r="R72" s="141">
        <f>S72/Q72</f>
        <v>19.437051260100109</v>
      </c>
      <c r="S72" s="142">
        <f>SUM(S60:S71)</f>
        <v>1423789.9641554859</v>
      </c>
      <c r="T72" s="141">
        <f>S72/N72</f>
        <v>36.793646598996453</v>
      </c>
      <c r="U72" s="141">
        <f>S72/SUM(M60:M71)</f>
        <v>6.6840194070123866</v>
      </c>
      <c r="V72" s="356"/>
      <c r="W72" s="356"/>
      <c r="X72" s="218"/>
    </row>
    <row r="74" spans="1:24" ht="38.25" x14ac:dyDescent="0.25">
      <c r="B74" s="131">
        <v>2020</v>
      </c>
      <c r="C74" s="198" t="s">
        <v>76</v>
      </c>
      <c r="D74" s="198" t="s">
        <v>77</v>
      </c>
      <c r="E74" s="198" t="s">
        <v>78</v>
      </c>
      <c r="F74" s="198" t="s">
        <v>70</v>
      </c>
      <c r="G74" s="200" t="s">
        <v>71</v>
      </c>
      <c r="H74" s="196" t="s">
        <v>88</v>
      </c>
      <c r="I74" s="198" t="s">
        <v>84</v>
      </c>
      <c r="J74" s="198" t="s">
        <v>85</v>
      </c>
      <c r="K74" s="200" t="s">
        <v>87</v>
      </c>
      <c r="L74" s="198" t="s">
        <v>79</v>
      </c>
      <c r="M74" s="198" t="s">
        <v>80</v>
      </c>
      <c r="N74" s="198" t="s">
        <v>81</v>
      </c>
      <c r="O74" s="200" t="s">
        <v>11</v>
      </c>
      <c r="P74" s="202" t="s">
        <v>82</v>
      </c>
      <c r="Q74" s="198" t="s">
        <v>83</v>
      </c>
      <c r="R74" s="196" t="s">
        <v>14</v>
      </c>
      <c r="S74" s="198" t="s">
        <v>0</v>
      </c>
      <c r="T74" s="196" t="s">
        <v>15</v>
      </c>
      <c r="U74" s="196" t="s">
        <v>86</v>
      </c>
      <c r="V74" s="354"/>
      <c r="W74" s="354"/>
      <c r="X74" s="216"/>
    </row>
    <row r="75" spans="1:24" x14ac:dyDescent="0.25">
      <c r="A75" s="135">
        <v>49</v>
      </c>
      <c r="B75" s="130">
        <v>1</v>
      </c>
      <c r="C75" s="137">
        <f>INDEX('Total Agency'!$N$42:$CS$42,1,A75)</f>
        <v>21249.569139550018</v>
      </c>
      <c r="D75" s="137">
        <f>INDEX('Total Agency'!$N$8:$CS$8,1,'Yearly Summary'!A75)</f>
        <v>20</v>
      </c>
      <c r="E75" s="137">
        <f>INDEX('Total Agency'!$N$15:$CS$15,1,'Yearly Summary'!A75)</f>
        <v>689.08021315867495</v>
      </c>
      <c r="F75" s="137">
        <f>INDEX('Total Agency'!$N$13:$CS$13,1,'Yearly Summary'!A75)</f>
        <v>500.13002481986109</v>
      </c>
      <c r="G75" s="138">
        <f>INDEX('Total Agency'!$N$12:$CS$12,1,'Yearly Summary'!A75)</f>
        <v>0.14999999999999997</v>
      </c>
      <c r="H75" s="136">
        <f>INDEX('Total Agency'!$N$14:$CS$14,1,'Yearly Summary'!A75)</f>
        <v>1.3778021293699987</v>
      </c>
      <c r="I75" s="137">
        <f>INDEX('Total Agency'!$N$34:$CS$34,1,'Yearly Summary'!A75)</f>
        <v>709.08021315867495</v>
      </c>
      <c r="J75" s="137">
        <f>INDEX('Total Agency'!$N$43:$CS$43,1,'Yearly Summary'!A75)</f>
        <v>1823.4062527119313</v>
      </c>
      <c r="K75" s="138">
        <f>INDEX('Total Agency'!$N$44:$CS$44,1,'Yearly Summary'!A75)</f>
        <v>8.5809092915591412E-2</v>
      </c>
      <c r="L75" s="137">
        <f>INDEX('Total Agency'!$N$11:$CS$11,1,'Yearly Summary'!A75)</f>
        <v>3334.2001654657411</v>
      </c>
      <c r="M75" s="137">
        <f>INDEX('Total Agency'!$N$40:$CS$40,1,'Yearly Summary'!A75)</f>
        <v>20135.243099996762</v>
      </c>
      <c r="N75" s="137">
        <f>INDEX('Total Agency'!$N$55:$CS$55,1,'Yearly Summary'!A75)</f>
        <v>2153.2817141162445</v>
      </c>
      <c r="O75" s="138">
        <f>INDEX('Total Agency'!$N$66:$CS$66,1,'Yearly Summary'!A75)</f>
        <v>0.10694093453068818</v>
      </c>
      <c r="P75" s="203">
        <f>INDEX('Total Agency'!$N$88:$CS$88,1,'Yearly Summary'!A75)</f>
        <v>1.3980923207940674</v>
      </c>
      <c r="Q75" s="137">
        <f>INDEX('Total Agency'!$N$77:$CS$77,1,'Yearly Summary'!A75)</f>
        <v>3010.4866290122081</v>
      </c>
      <c r="R75" s="136">
        <f>INDEX('Total Agency'!$N$99:$CS$99,1,'Yearly Summary'!A75)</f>
        <v>22.601297994147412</v>
      </c>
      <c r="S75" s="137">
        <f>INDEX('Total Agency'!$N$29:$CS$29,1,'Yearly Summary'!A75)</f>
        <v>68040.905409701227</v>
      </c>
      <c r="T75" s="136">
        <f>INDEX('Total Agency'!$N$110:$CS$110,1,'Yearly Summary'!A75)</f>
        <v>31.598701165595859</v>
      </c>
      <c r="U75" s="136">
        <f>INDEX('Total Agency'!$N$121:$CS$121,1,'Yearly Summary'!A75)</f>
        <v>3.3791946326047668</v>
      </c>
      <c r="V75" s="353"/>
      <c r="W75" s="353"/>
    </row>
    <row r="76" spans="1:24" x14ac:dyDescent="0.25">
      <c r="A76" s="135">
        <v>50</v>
      </c>
      <c r="B76" s="130">
        <v>2</v>
      </c>
      <c r="C76" s="137">
        <f>INDEX('Total Agency'!$N$42:$CS$42,1,A76)</f>
        <v>20135.243099996762</v>
      </c>
      <c r="D76" s="137">
        <f>INDEX('Total Agency'!$N$8:$CS$8,1,'Yearly Summary'!A76)</f>
        <v>20</v>
      </c>
      <c r="E76" s="137">
        <f>INDEX('Total Agency'!$N$15:$CS$15,1,'Yearly Summary'!A76)</f>
        <v>717.27921847868151</v>
      </c>
      <c r="F76" s="137">
        <f>INDEX('Total Agency'!$N$13:$CS$13,1,'Yearly Summary'!A76)</f>
        <v>520.78407650304132</v>
      </c>
      <c r="G76" s="138">
        <f>INDEX('Total Agency'!$N$12:$CS$12,1,'Yearly Summary'!A76)</f>
        <v>0.15</v>
      </c>
      <c r="H76" s="136">
        <f>INDEX('Total Agency'!$N$14:$CS$14,1,'Yearly Summary'!A76)</f>
        <v>1.3773063556302738</v>
      </c>
      <c r="I76" s="137">
        <f>INDEX('Total Agency'!$N$34:$CS$34,1,'Yearly Summary'!A76)</f>
        <v>737.27921847868151</v>
      </c>
      <c r="J76" s="137">
        <f>INDEX('Total Agency'!$N$43:$CS$43,1,'Yearly Summary'!A76)</f>
        <v>2018.1862332576857</v>
      </c>
      <c r="K76" s="138">
        <f>INDEX('Total Agency'!$N$44:$CS$44,1,'Yearly Summary'!A76)</f>
        <v>0.10023153051765291</v>
      </c>
      <c r="L76" s="137">
        <f>INDEX('Total Agency'!$N$11:$CS$11,1,'Yearly Summary'!A76)</f>
        <v>3471.8938433536091</v>
      </c>
      <c r="M76" s="137">
        <f>INDEX('Total Agency'!$N$40:$CS$40,1,'Yearly Summary'!A76)</f>
        <v>18854.336085217757</v>
      </c>
      <c r="N76" s="137">
        <f>INDEX('Total Agency'!$N$55:$CS$55,1,'Yearly Summary'!A76)</f>
        <v>2341.314525499608</v>
      </c>
      <c r="O76" s="138">
        <f>INDEX('Total Agency'!$N$66:$CS$66,1,'Yearly Summary'!A76)</f>
        <v>0.12417910208650909</v>
      </c>
      <c r="P76" s="203">
        <f>INDEX('Total Agency'!$N$88:$CS$88,1,'Yearly Summary'!A76)</f>
        <v>1.4619678311459292</v>
      </c>
      <c r="Q76" s="137">
        <f>INDEX('Total Agency'!$N$77:$CS$77,1,'Yearly Summary'!A76)</f>
        <v>3422.9265188751224</v>
      </c>
      <c r="R76" s="136">
        <f>INDEX('Total Agency'!$N$99:$CS$99,1,'Yearly Summary'!A76)</f>
        <v>23.083245722611519</v>
      </c>
      <c r="S76" s="137">
        <f>INDEX('Total Agency'!$N$29:$CS$29,1,'Yearly Summary'!A76)</f>
        <v>79012.253925637706</v>
      </c>
      <c r="T76" s="136">
        <f>INDEX('Total Agency'!$N$110:$CS$110,1,'Yearly Summary'!A76)</f>
        <v>33.74696268489491</v>
      </c>
      <c r="U76" s="136">
        <f>INDEX('Total Agency'!$N$121:$CS$121,1,'Yearly Summary'!A76)</f>
        <v>4.1906675243571776</v>
      </c>
      <c r="V76" s="353"/>
      <c r="W76" s="353"/>
    </row>
    <row r="77" spans="1:24" x14ac:dyDescent="0.25">
      <c r="A77" s="135">
        <v>51</v>
      </c>
      <c r="B77" s="130">
        <v>3</v>
      </c>
      <c r="C77" s="137">
        <f>INDEX('Total Agency'!$N$42:$CS$42,1,A77)</f>
        <v>18854.336085217757</v>
      </c>
      <c r="D77" s="137">
        <f>INDEX('Total Agency'!$N$8:$CS$8,1,'Yearly Summary'!A77)</f>
        <v>20</v>
      </c>
      <c r="E77" s="137">
        <f>INDEX('Total Agency'!$N$15:$CS$15,1,'Yearly Summary'!A77)</f>
        <v>2409.798225900442</v>
      </c>
      <c r="F77" s="137">
        <f>INDEX('Total Agency'!$N$13:$CS$13,1,'Yearly Summary'!A77)</f>
        <v>1189.8779224430357</v>
      </c>
      <c r="G77" s="138">
        <f>INDEX('Total Agency'!$N$12:$CS$12,1,'Yearly Summary'!A77)</f>
        <v>0.32947592554442978</v>
      </c>
      <c r="H77" s="136">
        <f>INDEX('Total Agency'!$N$14:$CS$14,1,'Yearly Summary'!A77)</f>
        <v>2.0252482884569267</v>
      </c>
      <c r="I77" s="137">
        <f>INDEX('Total Agency'!$N$34:$CS$34,1,'Yearly Summary'!A77)</f>
        <v>2429.798225900442</v>
      </c>
      <c r="J77" s="137">
        <f>INDEX('Total Agency'!$N$43:$CS$43,1,'Yearly Summary'!A77)</f>
        <v>2018.3215939656584</v>
      </c>
      <c r="K77" s="138">
        <f>INDEX('Total Agency'!$N$44:$CS$44,1,'Yearly Summary'!A77)</f>
        <v>0.10704813921016662</v>
      </c>
      <c r="L77" s="137">
        <f>INDEX('Total Agency'!$N$11:$CS$11,1,'Yearly Summary'!A77)</f>
        <v>3611.4259956227993</v>
      </c>
      <c r="M77" s="137">
        <f>INDEX('Total Agency'!$N$40:$CS$40,1,'Yearly Summary'!A77)</f>
        <v>19265.812717152541</v>
      </c>
      <c r="N77" s="137">
        <f>INDEX('Total Agency'!$N$55:$CS$55,1,'Yearly Summary'!A77)</f>
        <v>4697.6156185569544</v>
      </c>
      <c r="O77" s="138">
        <f>INDEX('Total Agency'!$N$66:$CS$66,1,'Yearly Summary'!A77)</f>
        <v>0.24383168711977674</v>
      </c>
      <c r="P77" s="203">
        <f>INDEX('Total Agency'!$N$88:$CS$88,1,'Yearly Summary'!A77)</f>
        <v>1.7244500953018591</v>
      </c>
      <c r="Q77" s="137">
        <f>INDEX('Total Agency'!$N$77:$CS$77,1,'Yearly Summary'!A77)</f>
        <v>8100.8037011120414</v>
      </c>
      <c r="R77" s="136">
        <f>INDEX('Total Agency'!$N$99:$CS$99,1,'Yearly Summary'!A77)</f>
        <v>20.261964472807151</v>
      </c>
      <c r="S77" s="137">
        <f>INDEX('Total Agency'!$N$29:$CS$29,1,'Yearly Summary'!A77)</f>
        <v>164138.19679311686</v>
      </c>
      <c r="T77" s="136">
        <f>INDEX('Total Agency'!$N$110:$CS$110,1,'Yearly Summary'!A77)</f>
        <v>34.940746566135175</v>
      </c>
      <c r="U77" s="136">
        <f>INDEX('Total Agency'!$N$121:$CS$121,1,'Yearly Summary'!A77)</f>
        <v>8.519661184445285</v>
      </c>
      <c r="V77" s="353"/>
      <c r="W77" s="353"/>
    </row>
    <row r="78" spans="1:24" x14ac:dyDescent="0.25">
      <c r="A78" s="135">
        <v>52</v>
      </c>
      <c r="B78" s="130">
        <v>4</v>
      </c>
      <c r="C78" s="137">
        <f>INDEX('Total Agency'!$N$42:$CS$42,1,A78)</f>
        <v>19265.812717152541</v>
      </c>
      <c r="D78" s="137">
        <f>INDEX('Total Agency'!$N$8:$CS$8,1,'Yearly Summary'!A78)</f>
        <v>20</v>
      </c>
      <c r="E78" s="137">
        <f>INDEX('Total Agency'!$N$15:$CS$15,1,'Yearly Summary'!A78)</f>
        <v>2283.8470011077843</v>
      </c>
      <c r="F78" s="137">
        <f>INDEX('Total Agency'!$N$13:$CS$13,1,'Yearly Summary'!A78)</f>
        <v>1127.3142408227204</v>
      </c>
      <c r="G78" s="138">
        <f>INDEX('Total Agency'!$N$12:$CS$12,1,'Yearly Summary'!A78)</f>
        <v>0.32964929314617986</v>
      </c>
      <c r="H78" s="136">
        <f>INDEX('Total Agency'!$N$14:$CS$14,1,'Yearly Summary'!A78)</f>
        <v>2.0259186998658154</v>
      </c>
      <c r="I78" s="137">
        <f>INDEX('Total Agency'!$N$34:$CS$34,1,'Yearly Summary'!A78)</f>
        <v>2303.8470011077843</v>
      </c>
      <c r="J78" s="137">
        <f>INDEX('Total Agency'!$N$43:$CS$43,1,'Yearly Summary'!A78)</f>
        <v>1836.709792661597</v>
      </c>
      <c r="K78" s="138">
        <f>INDEX('Total Agency'!$N$44:$CS$44,1,'Yearly Summary'!A78)</f>
        <v>9.5335183603563023E-2</v>
      </c>
      <c r="L78" s="137">
        <f>INDEX('Total Agency'!$N$11:$CS$11,1,'Yearly Summary'!A78)</f>
        <v>3419.7380800171277</v>
      </c>
      <c r="M78" s="137">
        <f>INDEX('Total Agency'!$N$40:$CS$40,1,'Yearly Summary'!A78)</f>
        <v>19732.949925598728</v>
      </c>
      <c r="N78" s="137">
        <f>INDEX('Total Agency'!$N$55:$CS$55,1,'Yearly Summary'!A78)</f>
        <v>4213.9128859785342</v>
      </c>
      <c r="O78" s="138">
        <f>INDEX('Total Agency'!$N$66:$CS$66,1,'Yearly Summary'!A78)</f>
        <v>0.21354703183592441</v>
      </c>
      <c r="P78" s="203">
        <f>INDEX('Total Agency'!$N$88:$CS$88,1,'Yearly Summary'!A78)</f>
        <v>1.7827250203622171</v>
      </c>
      <c r="Q78" s="137">
        <f>INDEX('Total Agency'!$N$77:$CS$77,1,'Yearly Summary'!A78)</f>
        <v>7512.2479354606912</v>
      </c>
      <c r="R78" s="136">
        <f>INDEX('Total Agency'!$N$99:$CS$99,1,'Yearly Summary'!A78)</f>
        <v>20.620406505733801</v>
      </c>
      <c r="S78" s="137">
        <f>INDEX('Total Agency'!$N$29:$CS$29,1,'Yearly Summary'!A78)</f>
        <v>154905.60620105895</v>
      </c>
      <c r="T78" s="136">
        <f>INDEX('Total Agency'!$N$110:$CS$110,1,'Yearly Summary'!A78)</f>
        <v>36.760514607811487</v>
      </c>
      <c r="U78" s="136">
        <f>INDEX('Total Agency'!$N$121:$CS$121,1,'Yearly Summary'!A78)</f>
        <v>7.8500987832592841</v>
      </c>
      <c r="V78" s="353"/>
      <c r="W78" s="353"/>
    </row>
    <row r="79" spans="1:24" x14ac:dyDescent="0.25">
      <c r="A79" s="135">
        <v>53</v>
      </c>
      <c r="B79" s="130">
        <v>5</v>
      </c>
      <c r="C79" s="137">
        <f>INDEX('Total Agency'!$N$42:$CS$42,1,A79)</f>
        <v>19732.949925598728</v>
      </c>
      <c r="D79" s="137">
        <f>INDEX('Total Agency'!$N$8:$CS$8,1,'Yearly Summary'!A79)</f>
        <v>20</v>
      </c>
      <c r="E79" s="137">
        <f>INDEX('Total Agency'!$N$15:$CS$15,1,'Yearly Summary'!A79)</f>
        <v>2363.1537831560868</v>
      </c>
      <c r="F79" s="137">
        <f>INDEX('Total Agency'!$N$13:$CS$13,1,'Yearly Summary'!A79)</f>
        <v>1166.6665288411398</v>
      </c>
      <c r="G79" s="138">
        <f>INDEX('Total Agency'!$N$12:$CS$12,1,'Yearly Summary'!A79)</f>
        <v>0.32955667267577338</v>
      </c>
      <c r="H79" s="136">
        <f>INDEX('Total Agency'!$N$14:$CS$14,1,'Yearly Summary'!A79)</f>
        <v>2.0255606248543261</v>
      </c>
      <c r="I79" s="137">
        <f>INDEX('Total Agency'!$N$34:$CS$34,1,'Yearly Summary'!A79)</f>
        <v>2383.1537831560868</v>
      </c>
      <c r="J79" s="137">
        <f>INDEX('Total Agency'!$N$43:$CS$43,1,'Yearly Summary'!A79)</f>
        <v>1663.9688126110595</v>
      </c>
      <c r="K79" s="138">
        <f>INDEX('Total Agency'!$N$44:$CS$44,1,'Yearly Summary'!A79)</f>
        <v>8.4324382258349651E-2</v>
      </c>
      <c r="L79" s="137">
        <f>INDEX('Total Agency'!$N$11:$CS$11,1,'Yearly Summary'!A79)</f>
        <v>3540.108957189701</v>
      </c>
      <c r="M79" s="137">
        <f>INDEX('Total Agency'!$N$40:$CS$40,1,'Yearly Summary'!A79)</f>
        <v>20452.134896143754</v>
      </c>
      <c r="N79" s="137">
        <f>INDEX('Total Agency'!$N$55:$CS$55,1,'Yearly Summary'!A79)</f>
        <v>3924.2192859083007</v>
      </c>
      <c r="O79" s="138">
        <f>INDEX('Total Agency'!$N$66:$CS$66,1,'Yearly Summary'!A79)</f>
        <v>0.1918733328249371</v>
      </c>
      <c r="P79" s="203">
        <f>INDEX('Total Agency'!$N$88:$CS$88,1,'Yearly Summary'!A79)</f>
        <v>4.1421696159626116</v>
      </c>
      <c r="Q79" s="137">
        <f>INDEX('Total Agency'!$N$77:$CS$77,1,'Yearly Summary'!A79)</f>
        <v>16254.78189246386</v>
      </c>
      <c r="R79" s="136">
        <f>INDEX('Total Agency'!$N$99:$CS$99,1,'Yearly Summary'!A79)</f>
        <v>20.938256006987338</v>
      </c>
      <c r="S79" s="137">
        <f>INDEX('Total Agency'!$N$29:$CS$29,1,'Yearly Summary'!A79)</f>
        <v>340346.78460215044</v>
      </c>
      <c r="T79" s="136">
        <f>INDEX('Total Agency'!$N$110:$CS$110,1,'Yearly Summary'!A79)</f>
        <v>86.729807843389594</v>
      </c>
      <c r="U79" s="136">
        <f>INDEX('Total Agency'!$N$121:$CS$121,1,'Yearly Summary'!A79)</f>
        <v>16.641137286177528</v>
      </c>
      <c r="V79" s="353"/>
      <c r="W79" s="353"/>
    </row>
    <row r="80" spans="1:24" x14ac:dyDescent="0.25">
      <c r="A80" s="135">
        <v>54</v>
      </c>
      <c r="B80" s="130">
        <v>6</v>
      </c>
      <c r="C80" s="137">
        <f>INDEX('Total Agency'!$N$42:$CS$42,1,A80)</f>
        <v>20452.134896143754</v>
      </c>
      <c r="D80" s="137">
        <f>INDEX('Total Agency'!$N$8:$CS$8,1,'Yearly Summary'!A80)</f>
        <v>20</v>
      </c>
      <c r="E80" s="137">
        <f>INDEX('Total Agency'!$N$15:$CS$15,1,'Yearly Summary'!A80)</f>
        <v>2445.5629516545155</v>
      </c>
      <c r="F80" s="137">
        <f>INDEX('Total Agency'!$N$13:$CS$13,1,'Yearly Summary'!A80)</f>
        <v>1207.5345600491949</v>
      </c>
      <c r="G80" s="138">
        <f>INDEX('Total Agency'!$N$12:$CS$12,1,'Yearly Summary'!A80)</f>
        <v>0.32947713502657333</v>
      </c>
      <c r="H80" s="136">
        <f>INDEX('Total Agency'!$N$14:$CS$14,1,'Yearly Summary'!A80)</f>
        <v>2.0252529679605056</v>
      </c>
      <c r="I80" s="137">
        <f>INDEX('Total Agency'!$N$34:$CS$34,1,'Yearly Summary'!A80)</f>
        <v>2465.5629516545155</v>
      </c>
      <c r="J80" s="137">
        <f>INDEX('Total Agency'!$N$43:$CS$43,1,'Yearly Summary'!A80)</f>
        <v>1850.852150423405</v>
      </c>
      <c r="K80" s="138">
        <f>INDEX('Total Agency'!$N$44:$CS$44,1,'Yearly Summary'!A80)</f>
        <v>9.0496770132901028E-2</v>
      </c>
      <c r="L80" s="137">
        <f>INDEX('Total Agency'!$N$11:$CS$11,1,'Yearly Summary'!A80)</f>
        <v>3665.0026107329227</v>
      </c>
      <c r="M80" s="137">
        <f>INDEX('Total Agency'!$N$40:$CS$40,1,'Yearly Summary'!A80)</f>
        <v>21066.845697374865</v>
      </c>
      <c r="N80" s="137">
        <f>INDEX('Total Agency'!$N$55:$CS$55,1,'Yearly Summary'!A80)</f>
        <v>4422.529165843619</v>
      </c>
      <c r="O80" s="138">
        <f>INDEX('Total Agency'!$N$66:$CS$66,1,'Yearly Summary'!A80)</f>
        <v>0.20992839788989906</v>
      </c>
      <c r="P80" s="203">
        <f>INDEX('Total Agency'!$N$88:$CS$88,1,'Yearly Summary'!A80)</f>
        <v>1.9091330175899344</v>
      </c>
      <c r="Q80" s="137">
        <f>INDEX('Total Agency'!$N$77:$CS$77,1,'Yearly Summary'!A80)</f>
        <v>8443.1964517665238</v>
      </c>
      <c r="R80" s="136">
        <f>INDEX('Total Agency'!$N$99:$CS$99,1,'Yearly Summary'!A80)</f>
        <v>20.338726081807934</v>
      </c>
      <c r="S80" s="137">
        <f>INDEX('Total Agency'!$N$29:$CS$29,1,'Yearly Summary'!A80)</f>
        <v>171723.859887372</v>
      </c>
      <c r="T80" s="136">
        <f>INDEX('Total Agency'!$N$110:$CS$110,1,'Yearly Summary'!A80)</f>
        <v>38.829333498497085</v>
      </c>
      <c r="U80" s="136">
        <f>INDEX('Total Agency'!$N$121:$CS$121,1,'Yearly Summary'!A80)</f>
        <v>8.1513797724720831</v>
      </c>
      <c r="V80" s="353"/>
      <c r="W80" s="353"/>
    </row>
    <row r="81" spans="1:24" x14ac:dyDescent="0.25">
      <c r="A81" s="135">
        <v>55</v>
      </c>
      <c r="B81" s="130">
        <v>7</v>
      </c>
      <c r="C81" s="137">
        <f>INDEX('Total Agency'!$N$42:$CS$42,1,A81)</f>
        <v>21066.845697374865</v>
      </c>
      <c r="D81" s="137">
        <f>INDEX('Total Agency'!$N$8:$CS$8,1,'Yearly Summary'!A81)</f>
        <v>20</v>
      </c>
      <c r="E81" s="137">
        <f>INDEX('Total Agency'!$N$15:$CS$15,1,'Yearly Summary'!A81)</f>
        <v>2315.1838921985186</v>
      </c>
      <c r="F81" s="137">
        <f>INDEX('Total Agency'!$N$13:$CS$13,1,'Yearly Summary'!A81)</f>
        <v>1142.7140505624927</v>
      </c>
      <c r="G81" s="138">
        <f>INDEX('Total Agency'!$N$12:$CS$12,1,'Yearly Summary'!A81)</f>
        <v>0.32968057137437917</v>
      </c>
      <c r="H81" s="136">
        <f>INDEX('Total Agency'!$N$14:$CS$14,1,'Yearly Summary'!A81)</f>
        <v>2.0260395774943749</v>
      </c>
      <c r="I81" s="137">
        <f>INDEX('Total Agency'!$N$34:$CS$34,1,'Yearly Summary'!A81)</f>
        <v>2335.1838921985186</v>
      </c>
      <c r="J81" s="137">
        <f>INDEX('Total Agency'!$N$43:$CS$43,1,'Yearly Summary'!A81)</f>
        <v>2231.3761140040297</v>
      </c>
      <c r="K81" s="138">
        <f>INDEX('Total Agency'!$N$44:$CS$44,1,'Yearly Summary'!A81)</f>
        <v>0.10591885211757548</v>
      </c>
      <c r="L81" s="137">
        <f>INDEX('Total Agency'!$N$11:$CS$11,1,'Yearly Summary'!A81)</f>
        <v>3466.1249396612084</v>
      </c>
      <c r="M81" s="137">
        <f>INDEX('Total Agency'!$N$40:$CS$40,1,'Yearly Summary'!A81)</f>
        <v>21170.653475569354</v>
      </c>
      <c r="N81" s="137">
        <f>INDEX('Total Agency'!$N$55:$CS$55,1,'Yearly Summary'!A81)</f>
        <v>3732.7102583250162</v>
      </c>
      <c r="O81" s="138">
        <f>INDEX('Total Agency'!$N$66:$CS$66,1,'Yearly Summary'!A81)</f>
        <v>0.17631530659327607</v>
      </c>
      <c r="P81" s="203">
        <f>INDEX('Total Agency'!$N$88:$CS$88,1,'Yearly Summary'!A81)</f>
        <v>2.0247358724852726</v>
      </c>
      <c r="Q81" s="137">
        <f>INDEX('Total Agency'!$N$77:$CS$77,1,'Yearly Summary'!A81)</f>
        <v>7557.7523616244289</v>
      </c>
      <c r="R81" s="136">
        <f>INDEX('Total Agency'!$N$99:$CS$99,1,'Yearly Summary'!A81)</f>
        <v>20.648058779449915</v>
      </c>
      <c r="S81" s="137">
        <f>INDEX('Total Agency'!$N$29:$CS$29,1,'Yearly Summary'!A81)</f>
        <v>156052.91500334762</v>
      </c>
      <c r="T81" s="136">
        <f>INDEX('Total Agency'!$N$110:$CS$110,1,'Yearly Summary'!A81)</f>
        <v>41.806865307936718</v>
      </c>
      <c r="U81" s="136">
        <f>INDEX('Total Agency'!$N$121:$CS$121,1,'Yearly Summary'!A81)</f>
        <v>7.3711902744726592</v>
      </c>
      <c r="V81" s="353"/>
      <c r="W81" s="353"/>
    </row>
    <row r="82" spans="1:24" x14ac:dyDescent="0.25">
      <c r="A82" s="135">
        <v>56</v>
      </c>
      <c r="B82" s="130">
        <v>8</v>
      </c>
      <c r="C82" s="137">
        <f>INDEX('Total Agency'!$N$42:$CS$42,1,A82)</f>
        <v>21170.653475569357</v>
      </c>
      <c r="D82" s="137">
        <f>INDEX('Total Agency'!$N$8:$CS$8,1,'Yearly Summary'!A82)</f>
        <v>20</v>
      </c>
      <c r="E82" s="137">
        <f>INDEX('Total Agency'!$N$15:$CS$15,1,'Yearly Summary'!A82)</f>
        <v>2402.7416702871233</v>
      </c>
      <c r="F82" s="137">
        <f>INDEX('Total Agency'!$N$13:$CS$13,1,'Yearly Summary'!A82)</f>
        <v>1186.0159646821353</v>
      </c>
      <c r="G82" s="138">
        <f>INDEX('Total Agency'!$N$12:$CS$12,1,'Yearly Summary'!A82)</f>
        <v>0.32964269390342982</v>
      </c>
      <c r="H82" s="136">
        <f>INDEX('Total Agency'!$N$14:$CS$14,1,'Yearly Summary'!A82)</f>
        <v>2.0258931935465836</v>
      </c>
      <c r="I82" s="137">
        <f>INDEX('Total Agency'!$N$34:$CS$34,1,'Yearly Summary'!A82)</f>
        <v>2422.7416702871233</v>
      </c>
      <c r="J82" s="137">
        <f>INDEX('Total Agency'!$N$43:$CS$43,1,'Yearly Summary'!A82)</f>
        <v>1851.2173381579596</v>
      </c>
      <c r="K82" s="138">
        <f>INDEX('Total Agency'!$N$44:$CS$44,1,'Yearly Summary'!A82)</f>
        <v>8.7442616747482022E-2</v>
      </c>
      <c r="L82" s="137">
        <f>INDEX('Total Agency'!$N$11:$CS$11,1,'Yearly Summary'!A82)</f>
        <v>3597.8833646760072</v>
      </c>
      <c r="M82" s="137">
        <f>INDEX('Total Agency'!$N$40:$CS$40,1,'Yearly Summary'!A82)</f>
        <v>21742.177807698517</v>
      </c>
      <c r="N82" s="137">
        <f>INDEX('Total Agency'!$N$55:$CS$55,1,'Yearly Summary'!A82)</f>
        <v>3877.0621722298415</v>
      </c>
      <c r="O82" s="138">
        <f>INDEX('Total Agency'!$N$66:$CS$66,1,'Yearly Summary'!A82)</f>
        <v>0.17831986319498513</v>
      </c>
      <c r="P82" s="203">
        <f>INDEX('Total Agency'!$N$88:$CS$88,1,'Yearly Summary'!A82)</f>
        <v>1.7421372837285027</v>
      </c>
      <c r="Q82" s="137">
        <f>INDEX('Total Agency'!$N$77:$CS$77,1,'Yearly Summary'!A82)</f>
        <v>6754.3745615750249</v>
      </c>
      <c r="R82" s="136">
        <f>INDEX('Total Agency'!$N$99:$CS$99,1,'Yearly Summary'!A82)</f>
        <v>20.475909958508026</v>
      </c>
      <c r="S82" s="137">
        <f>INDEX('Total Agency'!$N$29:$CS$29,1,'Yearly Summary'!A82)</f>
        <v>138301.96534884733</v>
      </c>
      <c r="T82" s="136">
        <f>INDEX('Total Agency'!$N$110:$CS$110,1,'Yearly Summary'!A82)</f>
        <v>35.671846156984572</v>
      </c>
      <c r="U82" s="136">
        <f>INDEX('Total Agency'!$N$121:$CS$121,1,'Yearly Summary'!A82)</f>
        <v>6.360998726626045</v>
      </c>
      <c r="V82" s="353"/>
      <c r="W82" s="353"/>
    </row>
    <row r="83" spans="1:24" x14ac:dyDescent="0.25">
      <c r="A83" s="135">
        <v>57</v>
      </c>
      <c r="B83" s="130">
        <v>9</v>
      </c>
      <c r="C83" s="137">
        <f>INDEX('Total Agency'!$N$42:$CS$42,1,A83)</f>
        <v>21742.177807698521</v>
      </c>
      <c r="D83" s="137">
        <f>INDEX('Total Agency'!$N$8:$CS$8,1,'Yearly Summary'!A83)</f>
        <v>20</v>
      </c>
      <c r="E83" s="137">
        <f>INDEX('Total Agency'!$N$15:$CS$15,1,'Yearly Summary'!A83)</f>
        <v>2495.3375494016614</v>
      </c>
      <c r="F83" s="137">
        <f>INDEX('Total Agency'!$N$13:$CS$13,1,'Yearly Summary'!A83)</f>
        <v>1231.8103750407606</v>
      </c>
      <c r="G83" s="138">
        <f>INDEX('Total Agency'!$N$12:$CS$12,1,'Yearly Summary'!A83)</f>
        <v>0.32960516366343451</v>
      </c>
      <c r="H83" s="136">
        <f>INDEX('Total Agency'!$N$14:$CS$14,1,'Yearly Summary'!A83)</f>
        <v>2.0257481183490524</v>
      </c>
      <c r="I83" s="137">
        <f>INDEX('Total Agency'!$N$34:$CS$34,1,'Yearly Summary'!A83)</f>
        <v>2515.3375494016614</v>
      </c>
      <c r="J83" s="137">
        <f>INDEX('Total Agency'!$N$43:$CS$43,1,'Yearly Summary'!A83)</f>
        <v>1568.4435349263513</v>
      </c>
      <c r="K83" s="138">
        <f>INDEX('Total Agency'!$N$44:$CS$44,1,'Yearly Summary'!A83)</f>
        <v>7.2138290322094276E-2</v>
      </c>
      <c r="L83" s="137">
        <f>INDEX('Total Agency'!$N$11:$CS$11,1,'Yearly Summary'!A83)</f>
        <v>3737.2302100782113</v>
      </c>
      <c r="M83" s="137">
        <f>INDEX('Total Agency'!$N$40:$CS$40,1,'Yearly Summary'!A83)</f>
        <v>22689.071822173828</v>
      </c>
      <c r="N83" s="137">
        <f>INDEX('Total Agency'!$N$55:$CS$55,1,'Yearly Summary'!A83)</f>
        <v>4115.3932649954977</v>
      </c>
      <c r="O83" s="138">
        <f>INDEX('Total Agency'!$N$66:$CS$66,1,'Yearly Summary'!A83)</f>
        <v>0.18138217804809276</v>
      </c>
      <c r="P83" s="203">
        <f>INDEX('Total Agency'!$N$88:$CS$88,1,'Yearly Summary'!A83)</f>
        <v>1.7975032363383616</v>
      </c>
      <c r="Q83" s="137">
        <f>INDEX('Total Agency'!$N$77:$CS$77,1,'Yearly Summary'!A83)</f>
        <v>7397.4327126345033</v>
      </c>
      <c r="R83" s="136">
        <f>INDEX('Total Agency'!$N$99:$CS$99,1,'Yearly Summary'!A83)</f>
        <v>20.437041864765455</v>
      </c>
      <c r="S83" s="137">
        <f>INDEX('Total Agency'!$N$29:$CS$29,1,'Yearly Summary'!A83)</f>
        <v>151181.64203989683</v>
      </c>
      <c r="T83" s="136">
        <f>INDEX('Total Agency'!$N$110:$CS$110,1,'Yearly Summary'!A83)</f>
        <v>36.735648893098492</v>
      </c>
      <c r="U83" s="136">
        <f>INDEX('Total Agency'!$N$121:$CS$121,1,'Yearly Summary'!A83)</f>
        <v>6.6631920082402116</v>
      </c>
      <c r="V83" s="353"/>
      <c r="W83" s="353"/>
    </row>
    <row r="84" spans="1:24" x14ac:dyDescent="0.25">
      <c r="A84" s="135">
        <v>58</v>
      </c>
      <c r="B84" s="130">
        <v>10</v>
      </c>
      <c r="C84" s="137">
        <f>INDEX('Total Agency'!$N$42:$CS$42,1,A84)</f>
        <v>22689.071822173828</v>
      </c>
      <c r="D84" s="137">
        <f>INDEX('Total Agency'!$N$8:$CS$8,1,'Yearly Summary'!A84)</f>
        <v>20</v>
      </c>
      <c r="E84" s="137">
        <f>INDEX('Total Agency'!$N$15:$CS$15,1,'Yearly Summary'!A84)</f>
        <v>2371.7994589640793</v>
      </c>
      <c r="F84" s="137">
        <f>INDEX('Total Agency'!$N$13:$CS$13,1,'Yearly Summary'!A84)</f>
        <v>1170.3476720156052</v>
      </c>
      <c r="G84" s="138">
        <f>INDEX('Total Agency'!$N$12:$CS$12,1,'Yearly Summary'!A84)</f>
        <v>0.32981965880064368</v>
      </c>
      <c r="H84" s="136">
        <f>INDEX('Total Agency'!$N$14:$CS$14,1,'Yearly Summary'!A84)</f>
        <v>2.0265768161689088</v>
      </c>
      <c r="I84" s="137">
        <f>INDEX('Total Agency'!$N$34:$CS$34,1,'Yearly Summary'!A84)</f>
        <v>2391.7994589640793</v>
      </c>
      <c r="J84" s="137">
        <f>INDEX('Total Agency'!$N$43:$CS$43,1,'Yearly Summary'!A84)</f>
        <v>2066.5426047430374</v>
      </c>
      <c r="K84" s="138">
        <f>INDEX('Total Agency'!$N$44:$CS$44,1,'Yearly Summary'!A84)</f>
        <v>9.1080967125478599E-2</v>
      </c>
      <c r="L84" s="137">
        <f>INDEX('Total Agency'!$N$11:$CS$11,1,'Yearly Summary'!A84)</f>
        <v>3548.4472825890907</v>
      </c>
      <c r="M84" s="137">
        <f>INDEX('Total Agency'!$N$40:$CS$40,1,'Yearly Summary'!A84)</f>
        <v>23014.328676394871</v>
      </c>
      <c r="N84" s="137">
        <f>INDEX('Total Agency'!$N$55:$CS$55,1,'Yearly Summary'!A84)</f>
        <v>4160.4559883492648</v>
      </c>
      <c r="O84" s="138">
        <f>INDEX('Total Agency'!$N$66:$CS$66,1,'Yearly Summary'!A84)</f>
        <v>0.18077676941394011</v>
      </c>
      <c r="P84" s="203">
        <f>INDEX('Total Agency'!$N$88:$CS$88,1,'Yearly Summary'!A84)</f>
        <v>1.6799180750554532</v>
      </c>
      <c r="Q84" s="137">
        <f>INDEX('Total Agency'!$N$77:$CS$77,1,'Yearly Summary'!A84)</f>
        <v>6989.2252153006302</v>
      </c>
      <c r="R84" s="136">
        <f>INDEX('Total Agency'!$N$99:$CS$99,1,'Yearly Summary'!A84)</f>
        <v>20.501438194445466</v>
      </c>
      <c r="S84" s="137">
        <f>INDEX('Total Agency'!$N$29:$CS$29,1,'Yearly Summary'!A84)</f>
        <v>143289.16877854569</v>
      </c>
      <c r="T84" s="136">
        <f>INDEX('Total Agency'!$N$110:$CS$110,1,'Yearly Summary'!A84)</f>
        <v>34.440736587481176</v>
      </c>
      <c r="U84" s="136">
        <f>INDEX('Total Agency'!$N$121:$CS$121,1,'Yearly Summary'!A84)</f>
        <v>6.2260850965213352</v>
      </c>
      <c r="V84" s="353"/>
      <c r="W84" s="353"/>
    </row>
    <row r="85" spans="1:24" x14ac:dyDescent="0.25">
      <c r="A85" s="135">
        <v>59</v>
      </c>
      <c r="B85" s="130">
        <v>11</v>
      </c>
      <c r="C85" s="137">
        <f>INDEX('Total Agency'!$N$42:$CS$42,1,A85)</f>
        <v>23014.328676394871</v>
      </c>
      <c r="D85" s="137">
        <f>INDEX('Total Agency'!$N$8:$CS$8,1,'Yearly Summary'!A85)</f>
        <v>20</v>
      </c>
      <c r="E85" s="137">
        <f>INDEX('Total Agency'!$N$15:$CS$15,1,'Yearly Summary'!A85)</f>
        <v>2469.0506935511812</v>
      </c>
      <c r="F85" s="137">
        <f>INDEX('Total Agency'!$N$13:$CS$13,1,'Yearly Summary'!A85)</f>
        <v>1218.4567694222219</v>
      </c>
      <c r="G85" s="138">
        <f>INDEX('Total Agency'!$N$12:$CS$12,1,'Yearly Summary'!A85)</f>
        <v>0.32976747216141833</v>
      </c>
      <c r="H85" s="136">
        <f>INDEX('Total Agency'!$N$14:$CS$14,1,'Yearly Summary'!A85)</f>
        <v>2.0263752933327099</v>
      </c>
      <c r="I85" s="137">
        <f>INDEX('Total Agency'!$N$34:$CS$34,1,'Yearly Summary'!A85)</f>
        <v>2489.0506935511812</v>
      </c>
      <c r="J85" s="137">
        <f>INDEX('Total Agency'!$N$43:$CS$43,1,'Yearly Summary'!A85)</f>
        <v>2039.5620117833532</v>
      </c>
      <c r="K85" s="138">
        <f>INDEX('Total Agency'!$N$44:$CS$44,1,'Yearly Summary'!A85)</f>
        <v>8.8621399323077929E-2</v>
      </c>
      <c r="L85" s="137">
        <f>INDEX('Total Agency'!$N$11:$CS$11,1,'Yearly Summary'!A85)</f>
        <v>3694.8967751003588</v>
      </c>
      <c r="M85" s="137">
        <f>INDEX('Total Agency'!$N$40:$CS$40,1,'Yearly Summary'!A85)</f>
        <v>23463.817358162698</v>
      </c>
      <c r="N85" s="137">
        <f>INDEX('Total Agency'!$N$55:$CS$55,1,'Yearly Summary'!A85)</f>
        <v>4277.7663991617228</v>
      </c>
      <c r="O85" s="138">
        <f>INDEX('Total Agency'!$N$66:$CS$66,1,'Yearly Summary'!A85)</f>
        <v>0.18231331815551974</v>
      </c>
      <c r="P85" s="203">
        <f>INDEX('Total Agency'!$N$88:$CS$88,1,'Yearly Summary'!A85)</f>
        <v>1.7562440054400452</v>
      </c>
      <c r="Q85" s="137">
        <f>INDEX('Total Agency'!$N$77:$CS$77,1,'Yearly Summary'!A85)</f>
        <v>7512.8015952006235</v>
      </c>
      <c r="R85" s="136">
        <f>INDEX('Total Agency'!$N$99:$CS$99,1,'Yearly Summary'!A85)</f>
        <v>20.519335392881139</v>
      </c>
      <c r="S85" s="137">
        <f>INDEX('Total Agency'!$N$29:$CS$29,1,'Yearly Summary'!A85)</f>
        <v>154157.69567209404</v>
      </c>
      <c r="T85" s="136">
        <f>INDEX('Total Agency'!$N$110:$CS$110,1,'Yearly Summary'!A85)</f>
        <v>36.036959779361254</v>
      </c>
      <c r="U85" s="136">
        <f>INDEX('Total Agency'!$N$121:$CS$121,1,'Yearly Summary'!A85)</f>
        <v>6.5700177136123576</v>
      </c>
      <c r="V85" s="353"/>
      <c r="W85" s="353"/>
    </row>
    <row r="86" spans="1:24" x14ac:dyDescent="0.25">
      <c r="A86" s="135">
        <v>60</v>
      </c>
      <c r="B86" s="130">
        <v>12</v>
      </c>
      <c r="C86" s="137">
        <f>INDEX('Total Agency'!$N$42:$CS$42,1,A86)</f>
        <v>23463.817358162698</v>
      </c>
      <c r="D86" s="137">
        <f>INDEX('Total Agency'!$N$8:$CS$8,1,'Yearly Summary'!A86)</f>
        <v>20</v>
      </c>
      <c r="E86" s="137">
        <f>INDEX('Total Agency'!$N$15:$CS$15,1,'Yearly Summary'!A86)</f>
        <v>2569.0677955030114</v>
      </c>
      <c r="F86" s="137">
        <f>INDEX('Total Agency'!$N$13:$CS$13,1,'Yearly Summary'!A86)</f>
        <v>1267.9648636819975</v>
      </c>
      <c r="G86" s="138">
        <f>INDEX('Total Agency'!$N$12:$CS$12,1,'Yearly Summary'!A86)</f>
        <v>0.3297052275285785</v>
      </c>
      <c r="H86" s="136">
        <f>INDEX('Total Agency'!$N$14:$CS$14,1,'Yearly Summary'!A86)</f>
        <v>2.0261348473354284</v>
      </c>
      <c r="I86" s="137">
        <f>INDEX('Total Agency'!$N$34:$CS$34,1,'Yearly Summary'!A86)</f>
        <v>2589.0677955030114</v>
      </c>
      <c r="J86" s="137">
        <f>INDEX('Total Agency'!$N$43:$CS$43,1,'Yearly Summary'!A86)</f>
        <v>1922.0391879167437</v>
      </c>
      <c r="K86" s="138">
        <f>INDEX('Total Agency'!$N$44:$CS$44,1,'Yearly Summary'!A86)</f>
        <v>8.1915025103453429E-2</v>
      </c>
      <c r="L86" s="137">
        <f>INDEX('Total Agency'!$N$11:$CS$11,1,'Yearly Summary'!A86)</f>
        <v>3845.7529872561445</v>
      </c>
      <c r="M86" s="137">
        <f>INDEX('Total Agency'!$N$40:$CS$40,1,'Yearly Summary'!A86)</f>
        <v>24130.845965748966</v>
      </c>
      <c r="N86" s="137">
        <f>INDEX('Total Agency'!$N$55:$CS$55,1,'Yearly Summary'!A86)</f>
        <v>4456.8430489552156</v>
      </c>
      <c r="O86" s="138">
        <f>INDEX('Total Agency'!$N$66:$CS$66,1,'Yearly Summary'!A86)</f>
        <v>0.18469485302260871</v>
      </c>
      <c r="P86" s="203">
        <f>INDEX('Total Agency'!$N$88:$CS$88,1,'Yearly Summary'!A86)</f>
        <v>1.8102271089561</v>
      </c>
      <c r="Q86" s="137">
        <f>INDEX('Total Agency'!$N$77:$CS$77,1,'Yearly Summary'!A86)</f>
        <v>8067.8981075812899</v>
      </c>
      <c r="R86" s="136">
        <f>INDEX('Total Agency'!$N$99:$CS$99,1,'Yearly Summary'!A86)</f>
        <v>20.386128298153658</v>
      </c>
      <c r="S86" s="137">
        <f>INDEX('Total Agency'!$N$29:$CS$29,1,'Yearly Summary'!A86)</f>
        <v>164473.20591758328</v>
      </c>
      <c r="T86" s="136">
        <f>INDEX('Total Agency'!$N$110:$CS$110,1,'Yearly Summary'!A86)</f>
        <v>36.903522091974835</v>
      </c>
      <c r="U86" s="136">
        <f>INDEX('Total Agency'!$N$121:$CS$121,1,'Yearly Summary'!A86)</f>
        <v>6.8158905887938861</v>
      </c>
      <c r="V86" s="353"/>
      <c r="W86" s="353"/>
    </row>
    <row r="87" spans="1:24" s="1" customFormat="1" ht="30" x14ac:dyDescent="0.25">
      <c r="B87" s="139" t="s">
        <v>90</v>
      </c>
      <c r="C87" s="142">
        <f>C86</f>
        <v>23463.817358162698</v>
      </c>
      <c r="D87" s="142">
        <f>SUM(D75:D86)</f>
        <v>240</v>
      </c>
      <c r="E87" s="142">
        <f>SUM(E75:E86)</f>
        <v>25531.902453361759</v>
      </c>
      <c r="F87" s="142">
        <f>SUM(F75:F86)</f>
        <v>12929.617048884207</v>
      </c>
      <c r="G87" s="140">
        <f>SUM(F75:F86)/SUM(L75:L86)</f>
        <v>0.30116008262502197</v>
      </c>
      <c r="H87" s="141">
        <f>E87/F87</f>
        <v>1.9746835777758087</v>
      </c>
      <c r="I87" s="142">
        <f>SUM(I75:I86)</f>
        <v>25771.902453361759</v>
      </c>
      <c r="J87" s="142">
        <f>SUM(J75:J86)</f>
        <v>22890.625627162812</v>
      </c>
      <c r="K87" s="140">
        <f>SUM(J75:J86)/SUM(C75:C86)</f>
        <v>9.0535131313069339E-2</v>
      </c>
      <c r="L87" s="142">
        <f>L86</f>
        <v>3845.7529872561445</v>
      </c>
      <c r="M87" s="142">
        <f>M86</f>
        <v>24130.845965748966</v>
      </c>
      <c r="N87" s="142">
        <f>SUM(N75:N86)</f>
        <v>46373.10432791982</v>
      </c>
      <c r="O87" s="140">
        <f>N87/SUM(M75:M86)</f>
        <v>0.18134454704221972</v>
      </c>
      <c r="P87" s="204">
        <f>Q87/N87</f>
        <v>1.9628603476477688</v>
      </c>
      <c r="Q87" s="142">
        <f>SUM(Q75:Q86)</f>
        <v>91023.927682606954</v>
      </c>
      <c r="R87" s="141">
        <f>S87/Q87</f>
        <v>20.715698032218196</v>
      </c>
      <c r="S87" s="142">
        <f>SUM(S75:S86)</f>
        <v>1885624.1995793523</v>
      </c>
      <c r="T87" s="141">
        <f>S87/N87</f>
        <v>40.66202224128601</v>
      </c>
      <c r="U87" s="141">
        <f>S87/SUM(M75:M86)</f>
        <v>7.3738360051666758</v>
      </c>
      <c r="V87" s="356"/>
      <c r="W87" s="356"/>
      <c r="X87" s="218"/>
    </row>
    <row r="89" spans="1:24" ht="38.25" x14ac:dyDescent="0.25">
      <c r="B89" s="131">
        <v>2021</v>
      </c>
      <c r="C89" s="198" t="s">
        <v>76</v>
      </c>
      <c r="D89" s="198" t="s">
        <v>77</v>
      </c>
      <c r="E89" s="198" t="s">
        <v>78</v>
      </c>
      <c r="F89" s="198" t="s">
        <v>70</v>
      </c>
      <c r="G89" s="200" t="s">
        <v>71</v>
      </c>
      <c r="H89" s="196" t="s">
        <v>88</v>
      </c>
      <c r="I89" s="198" t="s">
        <v>84</v>
      </c>
      <c r="J89" s="198" t="s">
        <v>85</v>
      </c>
      <c r="K89" s="200" t="s">
        <v>87</v>
      </c>
      <c r="L89" s="198" t="s">
        <v>79</v>
      </c>
      <c r="M89" s="198" t="s">
        <v>80</v>
      </c>
      <c r="N89" s="198" t="s">
        <v>81</v>
      </c>
      <c r="O89" s="200" t="s">
        <v>11</v>
      </c>
      <c r="P89" s="202" t="s">
        <v>82</v>
      </c>
      <c r="Q89" s="198" t="s">
        <v>83</v>
      </c>
      <c r="R89" s="196" t="s">
        <v>14</v>
      </c>
      <c r="S89" s="198" t="s">
        <v>0</v>
      </c>
      <c r="T89" s="196" t="s">
        <v>15</v>
      </c>
      <c r="U89" s="196" t="s">
        <v>86</v>
      </c>
      <c r="V89" s="354"/>
      <c r="W89" s="354"/>
      <c r="X89" s="216"/>
    </row>
    <row r="90" spans="1:24" x14ac:dyDescent="0.25">
      <c r="A90" s="135">
        <v>61</v>
      </c>
      <c r="B90" s="130">
        <v>1</v>
      </c>
      <c r="C90" s="137">
        <f>INDEX('Total Agency'!$N$42:$CS$42,1,A90)</f>
        <v>24130.845965748966</v>
      </c>
      <c r="D90" s="137">
        <f>INDEX('Total Agency'!$N$8:$CS$8,1,'Yearly Summary'!A90)</f>
        <v>20</v>
      </c>
      <c r="E90" s="137">
        <f>INDEX('Total Agency'!$N$15:$CS$15,1,'Yearly Summary'!A90)</f>
        <v>770.74889580408308</v>
      </c>
      <c r="F90" s="137">
        <f>INDEX('Total Agency'!$N$13:$CS$13,1,'Yearly Summary'!A90)</f>
        <v>558.85016961457461</v>
      </c>
      <c r="G90" s="138">
        <f>INDEX('Total Agency'!$N$12:$CS$12,1,'Yearly Summary'!A90)</f>
        <v>0.15</v>
      </c>
      <c r="H90" s="136">
        <f>INDEX('Total Agency'!$N$14:$CS$14,1,'Yearly Summary'!A90)</f>
        <v>1.3791691185056809</v>
      </c>
      <c r="I90" s="137">
        <f>INDEX('Total Agency'!$N$34:$CS$34,1,'Yearly Summary'!A90)</f>
        <v>790.74889580408308</v>
      </c>
      <c r="J90" s="137">
        <f>INDEX('Total Agency'!$N$43:$CS$43,1,'Yearly Summary'!A90)</f>
        <v>2078.4588975891274</v>
      </c>
      <c r="K90" s="138">
        <f>INDEX('Total Agency'!$N$44:$CS$44,1,'Yearly Summary'!A90)</f>
        <v>8.6132864986965943E-2</v>
      </c>
      <c r="L90" s="137">
        <f>INDEX('Total Agency'!$N$11:$CS$11,1,'Yearly Summary'!A90)</f>
        <v>3725.6677974304976</v>
      </c>
      <c r="M90" s="137">
        <f>INDEX('Total Agency'!$N$40:$CS$40,1,'Yearly Summary'!A90)</f>
        <v>22843.135963963923</v>
      </c>
      <c r="N90" s="137">
        <f>INDEX('Total Agency'!$N$55:$CS$55,1,'Yearly Summary'!A90)</f>
        <v>2471.0062298402941</v>
      </c>
      <c r="O90" s="138">
        <f>INDEX('Total Agency'!$N$66:$CS$66,1,'Yearly Summary'!A90)</f>
        <v>0.10817281102465169</v>
      </c>
      <c r="P90" s="203">
        <f>INDEX('Total Agency'!$N$88:$CS$88,1,'Yearly Summary'!A90)</f>
        <v>1.4435656734857201</v>
      </c>
      <c r="Q90" s="137">
        <f>INDEX('Total Agency'!$N$77:$CS$77,1,'Yearly Summary'!A90)</f>
        <v>3567.0597723668143</v>
      </c>
      <c r="R90" s="136">
        <f>INDEX('Total Agency'!$N$99:$CS$99,1,'Yearly Summary'!A90)</f>
        <v>24.557977639915723</v>
      </c>
      <c r="S90" s="137">
        <f>INDEX('Total Agency'!$N$29:$CS$29,1,'Yearly Summary'!A90)</f>
        <v>87599.774130027101</v>
      </c>
      <c r="T90" s="136">
        <f>INDEX('Total Agency'!$N$110:$CS$110,1,'Yearly Summary'!A90)</f>
        <v>35.451053531212203</v>
      </c>
      <c r="U90" s="136">
        <f>INDEX('Total Agency'!$N$121:$CS$121,1,'Yearly Summary'!A90)</f>
        <v>3.834840114256628</v>
      </c>
      <c r="V90" s="353"/>
      <c r="W90" s="353"/>
    </row>
    <row r="91" spans="1:24" x14ac:dyDescent="0.25">
      <c r="A91" s="135">
        <v>62</v>
      </c>
      <c r="B91" s="130">
        <v>2</v>
      </c>
      <c r="C91" s="137">
        <f>INDEX('Total Agency'!$N$42:$CS$42,1,A91)</f>
        <v>22843.135963963923</v>
      </c>
      <c r="D91" s="137">
        <f>INDEX('Total Agency'!$N$8:$CS$8,1,'Yearly Summary'!A91)</f>
        <v>20</v>
      </c>
      <c r="E91" s="137">
        <f>INDEX('Total Agency'!$N$15:$CS$15,1,'Yearly Summary'!A91)</f>
        <v>802.60305312666344</v>
      </c>
      <c r="F91" s="137">
        <f>INDEX('Total Agency'!$N$13:$CS$13,1,'Yearly Summary'!A91)</f>
        <v>582.12960229329735</v>
      </c>
      <c r="G91" s="138">
        <f>INDEX('Total Agency'!$N$12:$CS$12,1,'Yearly Summary'!A91)</f>
        <v>0.15</v>
      </c>
      <c r="H91" s="136">
        <f>INDEX('Total Agency'!$N$14:$CS$14,1,'Yearly Summary'!A91)</f>
        <v>1.3787360236703508</v>
      </c>
      <c r="I91" s="137">
        <f>INDEX('Total Agency'!$N$34:$CS$34,1,'Yearly Summary'!A91)</f>
        <v>822.60305312666344</v>
      </c>
      <c r="J91" s="137">
        <f>INDEX('Total Agency'!$N$43:$CS$43,1,'Yearly Summary'!A91)</f>
        <v>2347.4830791863023</v>
      </c>
      <c r="K91" s="138">
        <f>INDEX('Total Agency'!$N$44:$CS$44,1,'Yearly Summary'!A91)</f>
        <v>0.10276535948871306</v>
      </c>
      <c r="L91" s="137">
        <f>INDEX('Total Agency'!$N$11:$CS$11,1,'Yearly Summary'!A91)</f>
        <v>3880.8640152886492</v>
      </c>
      <c r="M91" s="137">
        <f>INDEX('Total Agency'!$N$40:$CS$40,1,'Yearly Summary'!A91)</f>
        <v>21318.255937904283</v>
      </c>
      <c r="N91" s="137">
        <f>INDEX('Total Agency'!$N$55:$CS$55,1,'Yearly Summary'!A91)</f>
        <v>2682.5748666965283</v>
      </c>
      <c r="O91" s="138">
        <f>INDEX('Total Agency'!$N$66:$CS$66,1,'Yearly Summary'!A91)</f>
        <v>0.12583463086803723</v>
      </c>
      <c r="P91" s="203">
        <f>INDEX('Total Agency'!$N$88:$CS$88,1,'Yearly Summary'!A91)</f>
        <v>1.5090495109084019</v>
      </c>
      <c r="Q91" s="137">
        <f>INDEX('Total Agency'!$N$77:$CS$77,1,'Yearly Summary'!A91)</f>
        <v>4048.1382905635674</v>
      </c>
      <c r="R91" s="136">
        <f>INDEX('Total Agency'!$N$99:$CS$99,1,'Yearly Summary'!A91)</f>
        <v>25.043374136331384</v>
      </c>
      <c r="S91" s="137">
        <f>INDEX('Total Agency'!$N$29:$CS$29,1,'Yearly Summary'!A91)</f>
        <v>101379.04176619239</v>
      </c>
      <c r="T91" s="136">
        <f>INDEX('Total Agency'!$N$110:$CS$110,1,'Yearly Summary'!A91)</f>
        <v>37.791691491926997</v>
      </c>
      <c r="U91" s="136">
        <f>INDEX('Total Agency'!$N$121:$CS$121,1,'Yearly Summary'!A91)</f>
        <v>4.7555035487653772</v>
      </c>
      <c r="V91" s="353"/>
      <c r="W91" s="353"/>
    </row>
    <row r="92" spans="1:24" x14ac:dyDescent="0.25">
      <c r="A92" s="135">
        <v>63</v>
      </c>
      <c r="B92" s="130">
        <v>3</v>
      </c>
      <c r="C92" s="137">
        <f>INDEX('Total Agency'!$N$42:$CS$42,1,A92)</f>
        <v>21318.255937904287</v>
      </c>
      <c r="D92" s="137">
        <f>INDEX('Total Agency'!$N$8:$CS$8,1,'Yearly Summary'!A92)</f>
        <v>20</v>
      </c>
      <c r="E92" s="137">
        <f>INDEX('Total Agency'!$N$15:$CS$15,1,'Yearly Summary'!A92)</f>
        <v>2697.0434591511589</v>
      </c>
      <c r="F92" s="137">
        <f>INDEX('Total Agency'!$N$13:$CS$13,1,'Yearly Summary'!A92)</f>
        <v>1331.0828342034467</v>
      </c>
      <c r="G92" s="138">
        <f>INDEX('Total Agency'!$N$12:$CS$12,1,'Yearly Summary'!A92)</f>
        <v>0.32972275654710398</v>
      </c>
      <c r="H92" s="136">
        <f>INDEX('Total Agency'!$N$14:$CS$14,1,'Yearly Summary'!A92)</f>
        <v>2.0262025697034378</v>
      </c>
      <c r="I92" s="137">
        <f>INDEX('Total Agency'!$N$34:$CS$34,1,'Yearly Summary'!A92)</f>
        <v>2717.0434591511589</v>
      </c>
      <c r="J92" s="137">
        <f>INDEX('Total Agency'!$N$43:$CS$43,1,'Yearly Summary'!A92)</f>
        <v>2252.385204431579</v>
      </c>
      <c r="K92" s="138">
        <f>INDEX('Total Agency'!$N$44:$CS$44,1,'Yearly Summary'!A92)</f>
        <v>0.10565522859807649</v>
      </c>
      <c r="L92" s="137">
        <f>INDEX('Total Agency'!$N$11:$CS$11,1,'Yearly Summary'!A92)</f>
        <v>4036.9759374290843</v>
      </c>
      <c r="M92" s="137">
        <f>INDEX('Total Agency'!$N$40:$CS$40,1,'Yearly Summary'!A92)</f>
        <v>21782.914192623863</v>
      </c>
      <c r="N92" s="137">
        <f>INDEX('Total Agency'!$N$55:$CS$55,1,'Yearly Summary'!A92)</f>
        <v>5391.2275684462475</v>
      </c>
      <c r="O92" s="138">
        <f>INDEX('Total Agency'!$N$66:$CS$66,1,'Yearly Summary'!A92)</f>
        <v>0.24749799410548229</v>
      </c>
      <c r="P92" s="203">
        <f>INDEX('Total Agency'!$N$88:$CS$88,1,'Yearly Summary'!A92)</f>
        <v>1.7803814232685602</v>
      </c>
      <c r="Q92" s="137">
        <f>INDEX('Total Agency'!$N$77:$CS$77,1,'Yearly Summary'!A92)</f>
        <v>9598.4414114750289</v>
      </c>
      <c r="R92" s="136">
        <f>INDEX('Total Agency'!$N$99:$CS$99,1,'Yearly Summary'!A92)</f>
        <v>22.015248925250177</v>
      </c>
      <c r="S92" s="137">
        <f>INDEX('Total Agency'!$N$29:$CS$29,1,'Yearly Summary'!A92)</f>
        <v>211312.07696805242</v>
      </c>
      <c r="T92" s="136">
        <f>INDEX('Total Agency'!$N$110:$CS$110,1,'Yearly Summary'!A92)</f>
        <v>39.195540215148547</v>
      </c>
      <c r="U92" s="136">
        <f>INDEX('Total Agency'!$N$121:$CS$121,1,'Yearly Summary'!A92)</f>
        <v>9.7008175811300301</v>
      </c>
      <c r="V92" s="353"/>
      <c r="W92" s="353"/>
    </row>
    <row r="93" spans="1:24" x14ac:dyDescent="0.25">
      <c r="A93" s="135">
        <v>64</v>
      </c>
      <c r="B93" s="130">
        <v>4</v>
      </c>
      <c r="C93" s="137">
        <f>INDEX('Total Agency'!$N$42:$CS$42,1,A93)</f>
        <v>21782.914192623859</v>
      </c>
      <c r="D93" s="137">
        <f>INDEX('Total Agency'!$N$8:$CS$8,1,'Yearly Summary'!A93)</f>
        <v>20</v>
      </c>
      <c r="E93" s="137">
        <f>INDEX('Total Agency'!$N$15:$CS$15,1,'Yearly Summary'!A93)</f>
        <v>2596.6989270139329</v>
      </c>
      <c r="F93" s="137">
        <f>INDEX('Total Agency'!$N$13:$CS$13,1,'Yearly Summary'!A93)</f>
        <v>1281.1932601219626</v>
      </c>
      <c r="G93" s="138">
        <f>INDEX('Total Agency'!$N$12:$CS$12,1,'Yearly Summary'!A93)</f>
        <v>0.32987270710885525</v>
      </c>
      <c r="H93" s="136">
        <f>INDEX('Total Agency'!$N$14:$CS$14,1,'Yearly Summary'!A93)</f>
        <v>2.0267816010573934</v>
      </c>
      <c r="I93" s="137">
        <f>INDEX('Total Agency'!$N$34:$CS$34,1,'Yearly Summary'!A93)</f>
        <v>2616.6989270139329</v>
      </c>
      <c r="J93" s="137">
        <f>INDEX('Total Agency'!$N$43:$CS$43,1,'Yearly Summary'!A93)</f>
        <v>2072.2475875421151</v>
      </c>
      <c r="K93" s="138">
        <f>INDEX('Total Agency'!$N$44:$CS$44,1,'Yearly Summary'!A93)</f>
        <v>9.513178857601251E-2</v>
      </c>
      <c r="L93" s="137">
        <f>INDEX('Total Agency'!$N$11:$CS$11,1,'Yearly Summary'!A93)</f>
        <v>3883.9019794965316</v>
      </c>
      <c r="M93" s="137">
        <f>INDEX('Total Agency'!$N$40:$CS$40,1,'Yearly Summary'!A93)</f>
        <v>22327.365532095682</v>
      </c>
      <c r="N93" s="137">
        <f>INDEX('Total Agency'!$N$55:$CS$55,1,'Yearly Summary'!A93)</f>
        <v>4872.2900139550056</v>
      </c>
      <c r="O93" s="138">
        <f>INDEX('Total Agency'!$N$66:$CS$66,1,'Yearly Summary'!A93)</f>
        <v>0.21822055123122647</v>
      </c>
      <c r="P93" s="203">
        <f>INDEX('Total Agency'!$N$88:$CS$88,1,'Yearly Summary'!A93)</f>
        <v>1.8534919857835308</v>
      </c>
      <c r="Q93" s="137">
        <f>INDEX('Total Agency'!$N$77:$CS$77,1,'Yearly Summary'!A93)</f>
        <v>9030.7504932787306</v>
      </c>
      <c r="R93" s="136">
        <f>INDEX('Total Agency'!$N$99:$CS$99,1,'Yearly Summary'!A93)</f>
        <v>22.379320786253537</v>
      </c>
      <c r="S93" s="137">
        <f>INDEX('Total Agency'!$N$29:$CS$29,1,'Yearly Summary'!A93)</f>
        <v>202102.06222970207</v>
      </c>
      <c r="T93" s="136">
        <f>INDEX('Total Agency'!$N$110:$CS$110,1,'Yearly Summary'!A93)</f>
        <v>41.479891724599717</v>
      </c>
      <c r="U93" s="136">
        <f>INDEX('Total Agency'!$N$121:$CS$121,1,'Yearly Summary'!A93)</f>
        <v>9.0517648371537387</v>
      </c>
      <c r="V93" s="353"/>
      <c r="W93" s="353"/>
    </row>
    <row r="94" spans="1:24" x14ac:dyDescent="0.25">
      <c r="A94" s="135">
        <v>65</v>
      </c>
      <c r="B94" s="130">
        <v>5</v>
      </c>
      <c r="C94" s="137">
        <f>INDEX('Total Agency'!$N$42:$CS$42,1,A94)</f>
        <v>22327.365532095679</v>
      </c>
      <c r="D94" s="137">
        <f>INDEX('Total Agency'!$N$8:$CS$8,1,'Yearly Summary'!A94)</f>
        <v>20</v>
      </c>
      <c r="E94" s="137">
        <f>INDEX('Total Agency'!$N$15:$CS$15,1,'Yearly Summary'!A94)</f>
        <v>2684.3298664491817</v>
      </c>
      <c r="F94" s="137">
        <f>INDEX('Total Agency'!$N$13:$CS$13,1,'Yearly Summary'!A94)</f>
        <v>1324.6536381840701</v>
      </c>
      <c r="G94" s="138">
        <f>INDEX('Total Agency'!$N$12:$CS$12,1,'Yearly Summary'!A94)</f>
        <v>0.32978398212549886</v>
      </c>
      <c r="H94" s="136">
        <f>INDEX('Total Agency'!$N$14:$CS$14,1,'Yearly Summary'!A94)</f>
        <v>2.0264390547623097</v>
      </c>
      <c r="I94" s="137">
        <f>INDEX('Total Agency'!$N$34:$CS$34,1,'Yearly Summary'!A94)</f>
        <v>2704.3298664491817</v>
      </c>
      <c r="J94" s="137">
        <f>INDEX('Total Agency'!$N$43:$CS$43,1,'Yearly Summary'!A94)</f>
        <v>1962.6428227948345</v>
      </c>
      <c r="K94" s="138">
        <f>INDEX('Total Agency'!$N$44:$CS$44,1,'Yearly Summary'!A94)</f>
        <v>8.7903018382241627E-2</v>
      </c>
      <c r="L94" s="137">
        <f>INDEX('Total Agency'!$N$11:$CS$11,1,'Yearly Summary'!A94)</f>
        <v>4016.7312846625005</v>
      </c>
      <c r="M94" s="137">
        <f>INDEX('Total Agency'!$N$40:$CS$40,1,'Yearly Summary'!A94)</f>
        <v>23069.052575750029</v>
      </c>
      <c r="N94" s="137">
        <f>INDEX('Total Agency'!$N$55:$CS$55,1,'Yearly Summary'!A94)</f>
        <v>4536.7536155311145</v>
      </c>
      <c r="O94" s="138">
        <f>INDEX('Total Agency'!$N$66:$CS$66,1,'Yearly Summary'!A94)</f>
        <v>0.19665972846670379</v>
      </c>
      <c r="P94" s="203">
        <f>INDEX('Total Agency'!$N$88:$CS$88,1,'Yearly Summary'!A94)</f>
        <v>4.3248732603007314</v>
      </c>
      <c r="Q94" s="137">
        <f>INDEX('Total Agency'!$N$77:$CS$77,1,'Yearly Summary'!A94)</f>
        <v>19620.884400383184</v>
      </c>
      <c r="R94" s="136">
        <f>INDEX('Total Agency'!$N$99:$CS$99,1,'Yearly Summary'!A94)</f>
        <v>22.671345024002076</v>
      </c>
      <c r="S94" s="137">
        <f>INDEX('Total Agency'!$N$29:$CS$29,1,'Yearly Summary'!A94)</f>
        <v>444831.83991714724</v>
      </c>
      <c r="T94" s="136">
        <f>INDEX('Total Agency'!$N$110:$CS$110,1,'Yearly Summary'!A94)</f>
        <v>98.050693869358625</v>
      </c>
      <c r="U94" s="136">
        <f>INDEX('Total Agency'!$N$121:$CS$121,1,'Yearly Summary'!A94)</f>
        <v>19.282622832319966</v>
      </c>
      <c r="V94" s="353"/>
      <c r="W94" s="353"/>
    </row>
    <row r="95" spans="1:24" x14ac:dyDescent="0.25">
      <c r="A95" s="135">
        <v>66</v>
      </c>
      <c r="B95" s="130">
        <v>6</v>
      </c>
      <c r="C95" s="137">
        <f>INDEX('Total Agency'!$N$42:$CS$42,1,A95)</f>
        <v>23069.052575750033</v>
      </c>
      <c r="D95" s="137">
        <f>INDEX('Total Agency'!$N$8:$CS$8,1,'Yearly Summary'!A95)</f>
        <v>20</v>
      </c>
      <c r="E95" s="137">
        <f>INDEX('Total Agency'!$N$15:$CS$15,1,'Yearly Summary'!A95)</f>
        <v>2775.3178975322194</v>
      </c>
      <c r="F95" s="137">
        <f>INDEX('Total Agency'!$N$13:$CS$13,1,'Yearly Summary'!A95)</f>
        <v>1369.7638404969832</v>
      </c>
      <c r="G95" s="138">
        <f>INDEX('Total Agency'!$N$12:$CS$12,1,'Yearly Summary'!A95)</f>
        <v>0.32970364932996282</v>
      </c>
      <c r="H95" s="136">
        <f>INDEX('Total Agency'!$N$14:$CS$14,1,'Yearly Summary'!A95)</f>
        <v>2.0261287497013116</v>
      </c>
      <c r="I95" s="137">
        <f>INDEX('Total Agency'!$N$34:$CS$34,1,'Yearly Summary'!A95)</f>
        <v>2795.3178975322194</v>
      </c>
      <c r="J95" s="137">
        <f>INDEX('Total Agency'!$N$43:$CS$43,1,'Yearly Summary'!A95)</f>
        <v>2082.2139797905947</v>
      </c>
      <c r="K95" s="138">
        <f>INDEX('Total Agency'!$N$44:$CS$44,1,'Yearly Summary'!A95)</f>
        <v>9.0260056105615633E-2</v>
      </c>
      <c r="L95" s="137">
        <f>INDEX('Total Agency'!$N$11:$CS$11,1,'Yearly Summary'!A95)</f>
        <v>4154.5304193043448</v>
      </c>
      <c r="M95" s="137">
        <f>INDEX('Total Agency'!$N$40:$CS$40,1,'Yearly Summary'!A95)</f>
        <v>23782.156493491653</v>
      </c>
      <c r="N95" s="137">
        <f>INDEX('Total Agency'!$N$55:$CS$55,1,'Yearly Summary'!A95)</f>
        <v>5110.8808689256739</v>
      </c>
      <c r="O95" s="138">
        <f>INDEX('Total Agency'!$N$66:$CS$66,1,'Yearly Summary'!A95)</f>
        <v>0.21490401302860587</v>
      </c>
      <c r="P95" s="203">
        <f>INDEX('Total Agency'!$N$88:$CS$88,1,'Yearly Summary'!A95)</f>
        <v>1.9809708026929131</v>
      </c>
      <c r="Q95" s="137">
        <f>INDEX('Total Agency'!$N$77:$CS$77,1,'Yearly Summary'!A95)</f>
        <v>10124.505777383545</v>
      </c>
      <c r="R95" s="136">
        <f>INDEX('Total Agency'!$N$99:$CS$99,1,'Yearly Summary'!A95)</f>
        <v>22.082393199987681</v>
      </c>
      <c r="S95" s="137">
        <f>INDEX('Total Agency'!$N$29:$CS$29,1,'Yearly Summary'!A95)</f>
        <v>223573.3175317304</v>
      </c>
      <c r="T95" s="136">
        <f>INDEX('Total Agency'!$N$110:$CS$110,1,'Yearly Summary'!A95)</f>
        <v>43.74457618276012</v>
      </c>
      <c r="U95" s="136">
        <f>INDEX('Total Agency'!$N$121:$CS$121,1,'Yearly Summary'!A95)</f>
        <v>9.4008849699107238</v>
      </c>
      <c r="V95" s="353"/>
      <c r="W95" s="353"/>
    </row>
    <row r="96" spans="1:24" x14ac:dyDescent="0.25">
      <c r="A96" s="135">
        <v>67</v>
      </c>
      <c r="B96" s="130">
        <v>7</v>
      </c>
      <c r="C96" s="137">
        <f>INDEX('Total Agency'!$N$42:$CS$42,1,A96)</f>
        <v>23782.156493491653</v>
      </c>
      <c r="D96" s="137">
        <f>INDEX('Total Agency'!$N$8:$CS$8,1,'Yearly Summary'!A96)</f>
        <v>20</v>
      </c>
      <c r="E96" s="137">
        <f>INDEX('Total Agency'!$N$15:$CS$15,1,'Yearly Summary'!A96)</f>
        <v>2663.8404835626484</v>
      </c>
      <c r="F96" s="137">
        <f>INDEX('Total Agency'!$N$13:$CS$13,1,'Yearly Summary'!A96)</f>
        <v>1314.2865328686039</v>
      </c>
      <c r="G96" s="138">
        <f>INDEX('Total Agency'!$N$12:$CS$12,1,'Yearly Summary'!A96)</f>
        <v>0.32988625450536385</v>
      </c>
      <c r="H96" s="136">
        <f>INDEX('Total Agency'!$N$14:$CS$14,1,'Yearly Summary'!A96)</f>
        <v>2.0268338881541035</v>
      </c>
      <c r="I96" s="137">
        <f>INDEX('Total Agency'!$N$34:$CS$34,1,'Yearly Summary'!A96)</f>
        <v>2683.8404835626484</v>
      </c>
      <c r="J96" s="137">
        <f>INDEX('Total Agency'!$N$43:$CS$43,1,'Yearly Summary'!A96)</f>
        <v>2555.1655438223643</v>
      </c>
      <c r="K96" s="138">
        <f>INDEX('Total Agency'!$N$44:$CS$44,1,'Yearly Summary'!A96)</f>
        <v>0.10744044782152636</v>
      </c>
      <c r="L96" s="137">
        <f>INDEX('Total Agency'!$N$11:$CS$11,1,'Yearly Summary'!A96)</f>
        <v>3984.0597021517733</v>
      </c>
      <c r="M96" s="137">
        <f>INDEX('Total Agency'!$N$40:$CS$40,1,'Yearly Summary'!A96)</f>
        <v>23910.831433231939</v>
      </c>
      <c r="N96" s="137">
        <f>INDEX('Total Agency'!$N$55:$CS$55,1,'Yearly Summary'!A96)</f>
        <v>4331.197315124944</v>
      </c>
      <c r="O96" s="138">
        <f>INDEX('Total Agency'!$N$66:$CS$66,1,'Yearly Summary'!A96)</f>
        <v>0.18113955289339398</v>
      </c>
      <c r="P96" s="203">
        <f>INDEX('Total Agency'!$N$88:$CS$88,1,'Yearly Summary'!A96)</f>
        <v>2.1001635604081259</v>
      </c>
      <c r="Q96" s="137">
        <f>INDEX('Total Agency'!$N$77:$CS$77,1,'Yearly Summary'!A96)</f>
        <v>9096.2227741629176</v>
      </c>
      <c r="R96" s="136">
        <f>INDEX('Total Agency'!$N$99:$CS$99,1,'Yearly Summary'!A96)</f>
        <v>22.388428312409914</v>
      </c>
      <c r="S96" s="137">
        <f>INDEX('Total Agency'!$N$29:$CS$29,1,'Yearly Summary'!A96)</f>
        <v>203650.13149305692</v>
      </c>
      <c r="T96" s="136">
        <f>INDEX('Total Agency'!$N$110:$CS$110,1,'Yearly Summary'!A96)</f>
        <v>47.019361316532894</v>
      </c>
      <c r="U96" s="136">
        <f>INDEX('Total Agency'!$N$121:$CS$121,1,'Yearly Summary'!A96)</f>
        <v>8.5170660862097129</v>
      </c>
      <c r="V96" s="353"/>
      <c r="W96" s="353"/>
    </row>
    <row r="97" spans="1:24" x14ac:dyDescent="0.25">
      <c r="A97" s="135">
        <v>68</v>
      </c>
      <c r="B97" s="130">
        <v>8</v>
      </c>
      <c r="C97" s="137">
        <f>INDEX('Total Agency'!$N$42:$CS$42,1,A97)</f>
        <v>23910.831433231935</v>
      </c>
      <c r="D97" s="137">
        <f>INDEX('Total Agency'!$N$8:$CS$8,1,'Yearly Summary'!A97)</f>
        <v>20</v>
      </c>
      <c r="E97" s="137">
        <f>INDEX('Total Agency'!$N$15:$CS$15,1,'Yearly Summary'!A97)</f>
        <v>2760.1879150588366</v>
      </c>
      <c r="F97" s="137">
        <f>INDEX('Total Agency'!$N$13:$CS$13,1,'Yearly Summary'!A97)</f>
        <v>1361.9181400290356</v>
      </c>
      <c r="G97" s="138">
        <f>INDEX('Total Agency'!$N$12:$CS$12,1,'Yearly Summary'!A97)</f>
        <v>0.32984936428620776</v>
      </c>
      <c r="H97" s="136">
        <f>INDEX('Total Agency'!$N$14:$CS$14,1,'Yearly Summary'!A97)</f>
        <v>2.0266914977723922</v>
      </c>
      <c r="I97" s="137">
        <f>INDEX('Total Agency'!$N$34:$CS$34,1,'Yearly Summary'!A97)</f>
        <v>2780.1879150588366</v>
      </c>
      <c r="J97" s="137">
        <f>INDEX('Total Agency'!$N$43:$CS$43,1,'Yearly Summary'!A97)</f>
        <v>2102.4096893293136</v>
      </c>
      <c r="K97" s="138">
        <f>INDEX('Total Agency'!$N$44:$CS$44,1,'Yearly Summary'!A97)</f>
        <v>8.7927084225407834E-2</v>
      </c>
      <c r="L97" s="137">
        <f>INDEX('Total Agency'!$N$11:$CS$11,1,'Yearly Summary'!A97)</f>
        <v>4128.9093977070988</v>
      </c>
      <c r="M97" s="137">
        <f>INDEX('Total Agency'!$N$40:$CS$40,1,'Yearly Summary'!A97)</f>
        <v>24588.609658961461</v>
      </c>
      <c r="N97" s="137">
        <f>INDEX('Total Agency'!$N$55:$CS$55,1,'Yearly Summary'!A97)</f>
        <v>4546.8789922150754</v>
      </c>
      <c r="O97" s="138">
        <f>INDEX('Total Agency'!$N$66:$CS$66,1,'Yearly Summary'!A97)</f>
        <v>0.18491810050585511</v>
      </c>
      <c r="P97" s="203">
        <f>INDEX('Total Agency'!$N$88:$CS$88,1,'Yearly Summary'!A97)</f>
        <v>1.8044925544422181</v>
      </c>
      <c r="Q97" s="137">
        <f>INDEX('Total Agency'!$N$77:$CS$77,1,'Yearly Summary'!A97)</f>
        <v>8204.8092874018403</v>
      </c>
      <c r="R97" s="136">
        <f>INDEX('Total Agency'!$N$99:$CS$99,1,'Yearly Summary'!A97)</f>
        <v>22.160718299564678</v>
      </c>
      <c r="S97" s="137">
        <f>INDEX('Total Agency'!$N$29:$CS$29,1,'Yearly Summary'!A97)</f>
        <v>181824.4673197642</v>
      </c>
      <c r="T97" s="136">
        <f>INDEX('Total Agency'!$N$110:$CS$110,1,'Yearly Summary'!A97)</f>
        <v>39.988851172655878</v>
      </c>
      <c r="U97" s="136">
        <f>INDEX('Total Agency'!$N$121:$CS$121,1,'Yearly Summary'!A97)</f>
        <v>7.3946624002588619</v>
      </c>
      <c r="V97" s="353"/>
      <c r="W97" s="353"/>
    </row>
    <row r="98" spans="1:24" x14ac:dyDescent="0.25">
      <c r="A98" s="135">
        <v>69</v>
      </c>
      <c r="B98" s="130">
        <v>9</v>
      </c>
      <c r="C98" s="137">
        <f>INDEX('Total Agency'!$N$42:$CS$42,1,A98)</f>
        <v>24588.609658961461</v>
      </c>
      <c r="D98" s="137">
        <f>INDEX('Total Agency'!$N$8:$CS$8,1,'Yearly Summary'!A98)</f>
        <v>20</v>
      </c>
      <c r="E98" s="137">
        <f>INDEX('Total Agency'!$N$15:$CS$15,1,'Yearly Summary'!A98)</f>
        <v>2862.3540853169907</v>
      </c>
      <c r="F98" s="137">
        <f>INDEX('Total Agency'!$N$13:$CS$13,1,'Yearly Summary'!A98)</f>
        <v>1412.4276748431291</v>
      </c>
      <c r="G98" s="138">
        <f>INDEX('Total Agency'!$N$12:$CS$12,1,'Yearly Summary'!A98)</f>
        <v>0.32981248994659246</v>
      </c>
      <c r="H98" s="136">
        <f>INDEX('Total Agency'!$N$14:$CS$14,1,'Yearly Summary'!A98)</f>
        <v>2.0265491368504214</v>
      </c>
      <c r="I98" s="137">
        <f>INDEX('Total Agency'!$N$34:$CS$34,1,'Yearly Summary'!A98)</f>
        <v>2882.3540853169907</v>
      </c>
      <c r="J98" s="137">
        <f>INDEX('Total Agency'!$N$43:$CS$43,1,'Yearly Summary'!A98)</f>
        <v>1769.0794514886038</v>
      </c>
      <c r="K98" s="138">
        <f>INDEX('Total Agency'!$N$44:$CS$44,1,'Yearly Summary'!A98)</f>
        <v>7.1947111936190855E-2</v>
      </c>
      <c r="L98" s="137">
        <f>INDEX('Total Agency'!$N$11:$CS$11,1,'Yearly Summary'!A98)</f>
        <v>4282.517242060323</v>
      </c>
      <c r="M98" s="137">
        <f>INDEX('Total Agency'!$N$40:$CS$40,1,'Yearly Summary'!A98)</f>
        <v>25701.884292789848</v>
      </c>
      <c r="N98" s="137">
        <f>INDEX('Total Agency'!$N$55:$CS$55,1,'Yearly Summary'!A98)</f>
        <v>4831.9517231323844</v>
      </c>
      <c r="O98" s="138">
        <f>INDEX('Total Agency'!$N$66:$CS$66,1,'Yearly Summary'!A98)</f>
        <v>0.18799990180050311</v>
      </c>
      <c r="P98" s="203">
        <f>INDEX('Total Agency'!$N$88:$CS$88,1,'Yearly Summary'!A98)</f>
        <v>1.8616666087979432</v>
      </c>
      <c r="Q98" s="137">
        <f>INDEX('Total Agency'!$N$77:$CS$77,1,'Yearly Summary'!A98)</f>
        <v>8995.4831782792444</v>
      </c>
      <c r="R98" s="136">
        <f>INDEX('Total Agency'!$N$99:$CS$99,1,'Yearly Summary'!A98)</f>
        <v>22.10993170901974</v>
      </c>
      <c r="S98" s="137">
        <f>INDEX('Total Agency'!$N$29:$CS$29,1,'Yearly Summary'!A98)</f>
        <v>198889.51876138995</v>
      </c>
      <c r="T98" s="136">
        <f>INDEX('Total Agency'!$N$110:$CS$110,1,'Yearly Summary'!A98)</f>
        <v>41.161321585484899</v>
      </c>
      <c r="U98" s="136">
        <f>INDEX('Total Agency'!$N$121:$CS$121,1,'Yearly Summary'!A98)</f>
        <v>7.738324416050089</v>
      </c>
      <c r="V98" s="353"/>
      <c r="W98" s="353"/>
    </row>
    <row r="99" spans="1:24" x14ac:dyDescent="0.25">
      <c r="A99" s="135">
        <v>70</v>
      </c>
      <c r="B99" s="130">
        <v>10</v>
      </c>
      <c r="C99" s="137">
        <f>INDEX('Total Agency'!$N$42:$CS$42,1,A99)</f>
        <v>25701.884292789848</v>
      </c>
      <c r="D99" s="137">
        <f>INDEX('Total Agency'!$N$8:$CS$8,1,'Yearly Summary'!A99)</f>
        <v>20</v>
      </c>
      <c r="E99" s="137">
        <f>INDEX('Total Agency'!$N$15:$CS$15,1,'Yearly Summary'!A99)</f>
        <v>2762.2205427616527</v>
      </c>
      <c r="F99" s="137">
        <f>INDEX('Total Agency'!$N$13:$CS$13,1,'Yearly Summary'!A99)</f>
        <v>1362.4899074585387</v>
      </c>
      <c r="G99" s="138">
        <f>INDEX('Total Agency'!$N$12:$CS$12,1,'Yearly Summary'!A99)</f>
        <v>0.33001558885903776</v>
      </c>
      <c r="H99" s="136">
        <f>INDEX('Total Agency'!$N$14:$CS$14,1,'Yearly Summary'!A99)</f>
        <v>2.0273328467541023</v>
      </c>
      <c r="I99" s="137">
        <f>INDEX('Total Agency'!$N$34:$CS$34,1,'Yearly Summary'!A99)</f>
        <v>2782.2205427616527</v>
      </c>
      <c r="J99" s="137">
        <f>INDEX('Total Agency'!$N$43:$CS$43,1,'Yearly Summary'!A99)</f>
        <v>2347.3179415166742</v>
      </c>
      <c r="K99" s="138">
        <f>INDEX('Total Agency'!$N$44:$CS$44,1,'Yearly Summary'!A99)</f>
        <v>9.1328632359268982E-2</v>
      </c>
      <c r="L99" s="137">
        <f>INDEX('Total Agency'!$N$11:$CS$11,1,'Yearly Summary'!A99)</f>
        <v>4128.5622663131535</v>
      </c>
      <c r="M99" s="137">
        <f>INDEX('Total Agency'!$N$40:$CS$40,1,'Yearly Summary'!A99)</f>
        <v>26136.786894034827</v>
      </c>
      <c r="N99" s="137">
        <f>INDEX('Total Agency'!$N$55:$CS$55,1,'Yearly Summary'!A99)</f>
        <v>4903.502669308109</v>
      </c>
      <c r="O99" s="138">
        <f>INDEX('Total Agency'!$N$66:$CS$66,1,'Yearly Summary'!A99)</f>
        <v>0.18760923786034428</v>
      </c>
      <c r="P99" s="203">
        <f>INDEX('Total Agency'!$N$88:$CS$88,1,'Yearly Summary'!A99)</f>
        <v>1.7400817654263689</v>
      </c>
      <c r="Q99" s="137">
        <f>INDEX('Total Agency'!$N$77:$CS$77,1,'Yearly Summary'!A99)</f>
        <v>8532.495581582567</v>
      </c>
      <c r="R99" s="136">
        <f>INDEX('Total Agency'!$N$99:$CS$99,1,'Yearly Summary'!A99)</f>
        <v>22.154237545931473</v>
      </c>
      <c r="S99" s="137">
        <f>INDEX('Total Agency'!$N$29:$CS$29,1,'Yearly Summary'!A99)</f>
        <v>189030.9339739909</v>
      </c>
      <c r="T99" s="136">
        <f>INDEX('Total Agency'!$N$110:$CS$110,1,'Yearly Summary'!A99)</f>
        <v>38.550184780599587</v>
      </c>
      <c r="U99" s="136">
        <f>INDEX('Total Agency'!$N$121:$CS$121,1,'Yearly Summary'!A99)</f>
        <v>7.2323707860637318</v>
      </c>
      <c r="V99" s="353"/>
      <c r="W99" s="353"/>
    </row>
    <row r="100" spans="1:24" x14ac:dyDescent="0.25">
      <c r="A100" s="135">
        <v>71</v>
      </c>
      <c r="B100" s="130">
        <v>11</v>
      </c>
      <c r="C100" s="137">
        <f>INDEX('Total Agency'!$N$42:$CS$42,1,A100)</f>
        <v>26136.786894034827</v>
      </c>
      <c r="D100" s="137">
        <f>INDEX('Total Agency'!$N$8:$CS$8,1,'Yearly Summary'!A100)</f>
        <v>20</v>
      </c>
      <c r="E100" s="137">
        <f>INDEX('Total Agency'!$N$15:$CS$15,1,'Yearly Summary'!A100)</f>
        <v>2869.6043389699744</v>
      </c>
      <c r="F100" s="137">
        <f>INDEX('Total Agency'!$N$13:$CS$13,1,'Yearly Summary'!A100)</f>
        <v>1415.5907974114921</v>
      </c>
      <c r="G100" s="138">
        <f>INDEX('Total Agency'!$N$12:$CS$12,1,'Yearly Summary'!A100)</f>
        <v>0.32996625037207672</v>
      </c>
      <c r="H100" s="136">
        <f>INDEX('Total Agency'!$N$14:$CS$14,1,'Yearly Summary'!A100)</f>
        <v>2.0271425501050508</v>
      </c>
      <c r="I100" s="137">
        <f>INDEX('Total Agency'!$N$34:$CS$34,1,'Yearly Summary'!A100)</f>
        <v>2889.6043389699744</v>
      </c>
      <c r="J100" s="137">
        <f>INDEX('Total Agency'!$N$43:$CS$43,1,'Yearly Summary'!A100)</f>
        <v>2333.210409521922</v>
      </c>
      <c r="K100" s="138">
        <f>INDEX('Total Agency'!$N$44:$CS$44,1,'Yearly Summary'!A100)</f>
        <v>8.9269213502843697E-2</v>
      </c>
      <c r="L100" s="137">
        <f>INDEX('Total Agency'!$N$11:$CS$11,1,'Yearly Summary'!A100)</f>
        <v>4290.1078392570234</v>
      </c>
      <c r="M100" s="137">
        <f>INDEX('Total Agency'!$N$40:$CS$40,1,'Yearly Summary'!A100)</f>
        <v>26693.180823482879</v>
      </c>
      <c r="N100" s="137">
        <f>INDEX('Total Agency'!$N$55:$CS$55,1,'Yearly Summary'!A100)</f>
        <v>5074.5292897624886</v>
      </c>
      <c r="O100" s="138">
        <f>INDEX('Total Agency'!$N$66:$CS$66,1,'Yearly Summary'!A100)</f>
        <v>0.19010582977425666</v>
      </c>
      <c r="P100" s="203">
        <f>INDEX('Total Agency'!$N$88:$CS$88,1,'Yearly Summary'!A100)</f>
        <v>1.8187071392301046</v>
      </c>
      <c r="Q100" s="137">
        <f>INDEX('Total Agency'!$N$77:$CS$77,1,'Yearly Summary'!A100)</f>
        <v>9229.0826475233098</v>
      </c>
      <c r="R100" s="136">
        <f>INDEX('Total Agency'!$N$99:$CS$99,1,'Yearly Summary'!A100)</f>
        <v>22.143435573626601</v>
      </c>
      <c r="S100" s="137">
        <f>INDEX('Total Agency'!$N$29:$CS$29,1,'Yearly Summary'!A100)</f>
        <v>204363.59700910762</v>
      </c>
      <c r="T100" s="136">
        <f>INDEX('Total Agency'!$N$110:$CS$110,1,'Yearly Summary'!A100)</f>
        <v>40.27242436483656</v>
      </c>
      <c r="U100" s="136">
        <f>INDEX('Total Agency'!$N$121:$CS$121,1,'Yearly Summary'!A100)</f>
        <v>7.6560226508982465</v>
      </c>
      <c r="V100" s="353"/>
      <c r="W100" s="353"/>
    </row>
    <row r="101" spans="1:24" x14ac:dyDescent="0.25">
      <c r="A101" s="135">
        <v>72</v>
      </c>
      <c r="B101" s="130">
        <v>12</v>
      </c>
      <c r="C101" s="137">
        <f>INDEX('Total Agency'!$N$42:$CS$42,1,A101)</f>
        <v>26693.180823482879</v>
      </c>
      <c r="D101" s="137">
        <f>INDEX('Total Agency'!$N$8:$CS$8,1,'Yearly Summary'!A101)</f>
        <v>20</v>
      </c>
      <c r="E101" s="137">
        <f>INDEX('Total Agency'!$N$15:$CS$15,1,'Yearly Summary'!A101)</f>
        <v>2980.2418651993862</v>
      </c>
      <c r="F101" s="137">
        <f>INDEX('Total Agency'!$N$13:$CS$13,1,'Yearly Summary'!A101)</f>
        <v>1470.3349503560798</v>
      </c>
      <c r="G101" s="138">
        <f>INDEX('Total Agency'!$N$12:$CS$12,1,'Yearly Summary'!A101)</f>
        <v>0.32990690225268982</v>
      </c>
      <c r="H101" s="136">
        <f>INDEX('Total Agency'!$N$14:$CS$14,1,'Yearly Summary'!A101)</f>
        <v>2.0269135712768325</v>
      </c>
      <c r="I101" s="137">
        <f>INDEX('Total Agency'!$N$34:$CS$34,1,'Yearly Summary'!A101)</f>
        <v>3000.2418651993862</v>
      </c>
      <c r="J101" s="137">
        <f>INDEX('Total Agency'!$N$43:$CS$43,1,'Yearly Summary'!A101)</f>
        <v>2199.3642516019172</v>
      </c>
      <c r="K101" s="138">
        <f>INDEX('Total Agency'!$N$44:$CS$44,1,'Yearly Summary'!A101)</f>
        <v>8.2394236421126074E-2</v>
      </c>
      <c r="L101" s="137">
        <f>INDEX('Total Agency'!$N$11:$CS$11,1,'Yearly Summary'!A101)</f>
        <v>4456.8177880373278</v>
      </c>
      <c r="M101" s="137">
        <f>INDEX('Total Agency'!$N$40:$CS$40,1,'Yearly Summary'!A101)</f>
        <v>27494.058437080348</v>
      </c>
      <c r="N101" s="137">
        <f>INDEX('Total Agency'!$N$55:$CS$55,1,'Yearly Summary'!A101)</f>
        <v>5292.9069351199814</v>
      </c>
      <c r="O101" s="138">
        <f>INDEX('Total Agency'!$N$66:$CS$66,1,'Yearly Summary'!A101)</f>
        <v>0.19251093639859326</v>
      </c>
      <c r="P101" s="203">
        <f>INDEX('Total Agency'!$N$88:$CS$88,1,'Yearly Summary'!A101)</f>
        <v>1.8741632579638738</v>
      </c>
      <c r="Q101" s="137">
        <f>INDEX('Total Agency'!$N$77:$CS$77,1,'Yearly Summary'!A101)</f>
        <v>9919.7717056240472</v>
      </c>
      <c r="R101" s="136">
        <f>INDEX('Total Agency'!$N$99:$CS$99,1,'Yearly Summary'!A101)</f>
        <v>21.9987221512677</v>
      </c>
      <c r="S101" s="137">
        <f>INDEX('Total Agency'!$N$29:$CS$29,1,'Yearly Summary'!A101)</f>
        <v>218222.30155603029</v>
      </c>
      <c r="T101" s="136">
        <f>INDEX('Total Agency'!$N$110:$CS$110,1,'Yearly Summary'!A101)</f>
        <v>41.229196778061912</v>
      </c>
      <c r="U101" s="136">
        <f>INDEX('Total Agency'!$N$121:$CS$121,1,'Yearly Summary'!A101)</f>
        <v>7.9370712787065631</v>
      </c>
      <c r="V101" s="353"/>
      <c r="W101" s="353"/>
    </row>
    <row r="102" spans="1:24" s="1" customFormat="1" ht="30" x14ac:dyDescent="0.25">
      <c r="B102" s="139" t="s">
        <v>90</v>
      </c>
      <c r="C102" s="142">
        <f>C101</f>
        <v>26693.180823482879</v>
      </c>
      <c r="D102" s="142">
        <f>SUM(D90:D101)</f>
        <v>240</v>
      </c>
      <c r="E102" s="142">
        <f>SUM(E90:E101)</f>
        <v>29225.191329946727</v>
      </c>
      <c r="F102" s="142">
        <f>SUM(F90:F101)</f>
        <v>14784.721347881215</v>
      </c>
      <c r="G102" s="140">
        <f>SUM(F90:F101)/SUM(L90:L101)</f>
        <v>0.30191603688075808</v>
      </c>
      <c r="H102" s="141">
        <f>E102/F102</f>
        <v>1.9767157352705171</v>
      </c>
      <c r="I102" s="142">
        <f>SUM(I90:I101)</f>
        <v>29465.191329946727</v>
      </c>
      <c r="J102" s="142">
        <f>SUM(J90:J101)</f>
        <v>26101.978858615348</v>
      </c>
      <c r="K102" s="140">
        <f>SUM(J90:J101)/SUM(C90:C101)</f>
        <v>9.1174798039119778E-2</v>
      </c>
      <c r="L102" s="142">
        <f>L101</f>
        <v>4456.8177880373278</v>
      </c>
      <c r="M102" s="142">
        <f>M101</f>
        <v>27494.058437080348</v>
      </c>
      <c r="N102" s="142">
        <f>SUM(N90:N101)</f>
        <v>54045.700088057842</v>
      </c>
      <c r="O102" s="140">
        <f>N102/SUM(M90:M101)</f>
        <v>0.18659081628412066</v>
      </c>
      <c r="P102" s="204">
        <f>Q102/N102</f>
        <v>2.0347159004481785</v>
      </c>
      <c r="Q102" s="142">
        <f>SUM(Q90:Q101)</f>
        <v>109967.64532002481</v>
      </c>
      <c r="R102" s="141">
        <f>S102/Q102</f>
        <v>22.431862167071408</v>
      </c>
      <c r="S102" s="142">
        <f>SUM(S90:S101)</f>
        <v>2466779.0626561916</v>
      </c>
      <c r="T102" s="141">
        <f>S102/N102</f>
        <v>45.642466628002126</v>
      </c>
      <c r="U102" s="141">
        <f>S102/SUM(M90:M101)</f>
        <v>8.5164651053396536</v>
      </c>
      <c r="V102" s="356"/>
      <c r="W102" s="356"/>
      <c r="X102" s="218"/>
    </row>
    <row r="104" spans="1:24" ht="38.25" x14ac:dyDescent="0.25">
      <c r="B104" s="131">
        <v>2022</v>
      </c>
      <c r="C104" s="198" t="s">
        <v>76</v>
      </c>
      <c r="D104" s="198" t="s">
        <v>77</v>
      </c>
      <c r="E104" s="198" t="s">
        <v>78</v>
      </c>
      <c r="F104" s="198" t="s">
        <v>70</v>
      </c>
      <c r="G104" s="200" t="s">
        <v>71</v>
      </c>
      <c r="H104" s="196" t="s">
        <v>88</v>
      </c>
      <c r="I104" s="198" t="s">
        <v>84</v>
      </c>
      <c r="J104" s="198" t="s">
        <v>85</v>
      </c>
      <c r="K104" s="200" t="s">
        <v>87</v>
      </c>
      <c r="L104" s="198" t="s">
        <v>79</v>
      </c>
      <c r="M104" s="198" t="s">
        <v>80</v>
      </c>
      <c r="N104" s="198" t="s">
        <v>81</v>
      </c>
      <c r="O104" s="200" t="s">
        <v>11</v>
      </c>
      <c r="P104" s="202" t="s">
        <v>82</v>
      </c>
      <c r="Q104" s="198" t="s">
        <v>83</v>
      </c>
      <c r="R104" s="196" t="s">
        <v>14</v>
      </c>
      <c r="S104" s="198" t="s">
        <v>0</v>
      </c>
      <c r="T104" s="196" t="s">
        <v>15</v>
      </c>
      <c r="U104" s="196" t="s">
        <v>86</v>
      </c>
      <c r="V104" s="354"/>
      <c r="W104" s="354"/>
      <c r="X104" s="216"/>
    </row>
    <row r="105" spans="1:24" x14ac:dyDescent="0.25">
      <c r="A105" s="135">
        <v>73</v>
      </c>
      <c r="B105" s="130">
        <v>1</v>
      </c>
      <c r="C105" s="137">
        <f>INDEX('Total Agency'!$N$42:$CS$42,1,A105)</f>
        <v>27494.058437080352</v>
      </c>
      <c r="D105" s="137">
        <f>INDEX('Total Agency'!$N$8:$CS$8,1,'Yearly Summary'!A105)</f>
        <v>20</v>
      </c>
      <c r="E105" s="137">
        <f>INDEX('Total Agency'!$N$15:$CS$15,1,'Yearly Summary'!A105)</f>
        <v>892.08184232608983</v>
      </c>
      <c r="F105" s="137">
        <f>INDEX('Total Agency'!$N$13:$CS$13,1,'Yearly Summary'!A105)</f>
        <v>646.25626003530533</v>
      </c>
      <c r="G105" s="138">
        <f>INDEX('Total Agency'!$N$12:$CS$12,1,'Yearly Summary'!A105)</f>
        <v>0.15</v>
      </c>
      <c r="H105" s="136">
        <f>INDEX('Total Agency'!$N$14:$CS$14,1,'Yearly Summary'!A105)</f>
        <v>1.3803840635560805</v>
      </c>
      <c r="I105" s="137">
        <f>INDEX('Total Agency'!$N$34:$CS$34,1,'Yearly Summary'!A105)</f>
        <v>912.08184232608983</v>
      </c>
      <c r="J105" s="137">
        <f>INDEX('Total Agency'!$N$43:$CS$43,1,'Yearly Summary'!A105)</f>
        <v>2363.6605224562154</v>
      </c>
      <c r="K105" s="138">
        <f>INDEX('Total Agency'!$N$44:$CS$44,1,'Yearly Summary'!A105)</f>
        <v>8.5969866102722128E-2</v>
      </c>
      <c r="L105" s="137">
        <f>INDEX('Total Agency'!$N$11:$CS$11,1,'Yearly Summary'!A105)</f>
        <v>4308.3750669020355</v>
      </c>
      <c r="M105" s="137">
        <f>INDEX('Total Agency'!$N$40:$CS$40,1,'Yearly Summary'!A105)</f>
        <v>26042.479756950223</v>
      </c>
      <c r="N105" s="137">
        <f>INDEX('Total Agency'!$N$55:$CS$55,1,'Yearly Summary'!A105)</f>
        <v>2822.536928089648</v>
      </c>
      <c r="O105" s="138">
        <f>INDEX('Total Agency'!$N$66:$CS$66,1,'Yearly Summary'!A105)</f>
        <v>0.10838203406249625</v>
      </c>
      <c r="P105" s="203">
        <f>INDEX('Total Agency'!$N$88:$CS$88,1,'Yearly Summary'!A105)</f>
        <v>1.498893519863326</v>
      </c>
      <c r="Q105" s="137">
        <f>INDEX('Total Agency'!$N$77:$CS$77,1,'Yearly Summary'!A105)</f>
        <v>4230.6823110885116</v>
      </c>
      <c r="R105" s="136">
        <f>INDEX('Total Agency'!$N$99:$CS$99,1,'Yearly Summary'!A105)</f>
        <v>26.686484468264034</v>
      </c>
      <c r="S105" s="137">
        <f>INDEX('Total Agency'!$N$29:$CS$29,1,'Yearly Summary'!A105)</f>
        <v>112902.03778502296</v>
      </c>
      <c r="T105" s="136">
        <f>INDEX('Total Agency'!$N$110:$CS$110,1,'Yearly Summary'!A105)</f>
        <v>40.000198637414258</v>
      </c>
      <c r="U105" s="136">
        <f>INDEX('Total Agency'!$N$121:$CS$121,1,'Yearly Summary'!A105)</f>
        <v>4.3353028912268474</v>
      </c>
      <c r="V105" s="353"/>
      <c r="W105" s="353"/>
    </row>
    <row r="106" spans="1:24" x14ac:dyDescent="0.25">
      <c r="A106" s="135">
        <v>74</v>
      </c>
      <c r="B106" s="130">
        <v>2</v>
      </c>
      <c r="C106" s="137">
        <f>INDEX('Total Agency'!$N$42:$CS$42,1,A106)</f>
        <v>26042.479756950226</v>
      </c>
      <c r="D106" s="137">
        <f>INDEX('Total Agency'!$N$8:$CS$8,1,'Yearly Summary'!A106)</f>
        <v>20</v>
      </c>
      <c r="E106" s="137">
        <f>INDEX('Total Agency'!$N$15:$CS$15,1,'Yearly Summary'!A106)</f>
        <v>927.61294295410175</v>
      </c>
      <c r="F106" s="137">
        <f>INDEX('Total Agency'!$N$13:$CS$13,1,'Yearly Summary'!A106)</f>
        <v>672.20270362218866</v>
      </c>
      <c r="G106" s="138">
        <f>INDEX('Total Agency'!$N$12:$CS$12,1,'Yearly Summary'!A106)</f>
        <v>0.14999999999999997</v>
      </c>
      <c r="H106" s="136">
        <f>INDEX('Total Agency'!$N$14:$CS$14,1,'Yearly Summary'!A106)</f>
        <v>1.3799601488593036</v>
      </c>
      <c r="I106" s="137">
        <f>INDEX('Total Agency'!$N$34:$CS$34,1,'Yearly Summary'!A106)</f>
        <v>947.61294295410175</v>
      </c>
      <c r="J106" s="137">
        <f>INDEX('Total Agency'!$N$43:$CS$43,1,'Yearly Summary'!A106)</f>
        <v>2674.1640178604866</v>
      </c>
      <c r="K106" s="138">
        <f>INDEX('Total Agency'!$N$44:$CS$44,1,'Yearly Summary'!A106)</f>
        <v>0.10268469219590369</v>
      </c>
      <c r="L106" s="137">
        <f>INDEX('Total Agency'!$N$11:$CS$11,1,'Yearly Summary'!A106)</f>
        <v>4481.3513574812587</v>
      </c>
      <c r="M106" s="137">
        <f>INDEX('Total Agency'!$N$40:$CS$40,1,'Yearly Summary'!A106)</f>
        <v>24315.928682043839</v>
      </c>
      <c r="N106" s="137">
        <f>INDEX('Total Agency'!$N$55:$CS$55,1,'Yearly Summary'!A106)</f>
        <v>3061.784018639918</v>
      </c>
      <c r="O106" s="138">
        <f>INDEX('Total Agency'!$N$66:$CS$66,1,'Yearly Summary'!A106)</f>
        <v>0.12591680369999195</v>
      </c>
      <c r="P106" s="203">
        <f>INDEX('Total Agency'!$N$88:$CS$88,1,'Yearly Summary'!A106)</f>
        <v>1.5693888850592679</v>
      </c>
      <c r="Q106" s="137">
        <f>INDEX('Total Agency'!$N$77:$CS$77,1,'Yearly Summary'!A106)</f>
        <v>4805.1298073055859</v>
      </c>
      <c r="R106" s="136">
        <f>INDEX('Total Agency'!$N$99:$CS$99,1,'Yearly Summary'!A106)</f>
        <v>27.224651744260495</v>
      </c>
      <c r="S106" s="137">
        <f>INDEX('Total Agency'!$N$29:$CS$29,1,'Yearly Summary'!A106)</f>
        <v>130817.98558986011</v>
      </c>
      <c r="T106" s="136">
        <f>INDEX('Total Agency'!$N$110:$CS$110,1,'Yearly Summary'!A106)</f>
        <v>42.726065847051828</v>
      </c>
      <c r="U106" s="136">
        <f>INDEX('Total Agency'!$N$121:$CS$121,1,'Yearly Summary'!A106)</f>
        <v>5.3799296461361559</v>
      </c>
      <c r="V106" s="353"/>
      <c r="W106" s="353"/>
    </row>
    <row r="107" spans="1:24" x14ac:dyDescent="0.25">
      <c r="A107" s="135">
        <v>75</v>
      </c>
      <c r="B107" s="130">
        <v>3</v>
      </c>
      <c r="C107" s="137">
        <f>INDEX('Total Agency'!$N$42:$CS$42,1,A107)</f>
        <v>24315.928682043843</v>
      </c>
      <c r="D107" s="137">
        <f>INDEX('Total Agency'!$N$8:$CS$8,1,'Yearly Summary'!A107)</f>
        <v>20</v>
      </c>
      <c r="E107" s="137">
        <f>INDEX('Total Agency'!$N$15:$CS$15,1,'Yearly Summary'!A107)</f>
        <v>3113.6510744981056</v>
      </c>
      <c r="F107" s="137">
        <f>INDEX('Total Agency'!$N$13:$CS$13,1,'Yearly Summary'!A107)</f>
        <v>1536.0915835653009</v>
      </c>
      <c r="G107" s="138">
        <f>INDEX('Total Agency'!$N$12:$CS$12,1,'Yearly Summary'!A107)</f>
        <v>0.32992819313296551</v>
      </c>
      <c r="H107" s="136">
        <f>INDEX('Total Agency'!$N$14:$CS$14,1,'Yearly Summary'!A107)</f>
        <v>2.026995725913201</v>
      </c>
      <c r="I107" s="137">
        <f>INDEX('Total Agency'!$N$34:$CS$34,1,'Yearly Summary'!A107)</f>
        <v>3133.6510744981056</v>
      </c>
      <c r="J107" s="137">
        <f>INDEX('Total Agency'!$N$43:$CS$43,1,'Yearly Summary'!A107)</f>
        <v>2572.0149349083986</v>
      </c>
      <c r="K107" s="138">
        <f>INDEX('Total Agency'!$N$44:$CS$44,1,'Yearly Summary'!A107)</f>
        <v>0.10577490041775411</v>
      </c>
      <c r="L107" s="137">
        <f>INDEX('Total Agency'!$N$11:$CS$11,1,'Yearly Summary'!A107)</f>
        <v>4655.8360744461606</v>
      </c>
      <c r="M107" s="137">
        <f>INDEX('Total Agency'!$N$40:$CS$40,1,'Yearly Summary'!A107)</f>
        <v>24877.564821633547</v>
      </c>
      <c r="N107" s="137">
        <f>INDEX('Total Agency'!$N$55:$CS$55,1,'Yearly Summary'!A107)</f>
        <v>6175.5253412941438</v>
      </c>
      <c r="O107" s="138">
        <f>INDEX('Total Agency'!$N$66:$CS$66,1,'Yearly Summary'!A107)</f>
        <v>0.24823672998427496</v>
      </c>
      <c r="P107" s="203">
        <f>INDEX('Total Agency'!$N$88:$CS$88,1,'Yearly Summary'!A107)</f>
        <v>1.8468196896170921</v>
      </c>
      <c r="Q107" s="137">
        <f>INDEX('Total Agency'!$N$77:$CS$77,1,'Yearly Summary'!A107)</f>
        <v>11405.081794031337</v>
      </c>
      <c r="R107" s="136">
        <f>INDEX('Total Agency'!$N$99:$CS$99,1,'Yearly Summary'!A107)</f>
        <v>23.938046454143716</v>
      </c>
      <c r="S107" s="137">
        <f>INDEX('Total Agency'!$N$29:$CS$29,1,'Yearly Summary'!A107)</f>
        <v>273015.37779883092</v>
      </c>
      <c r="T107" s="136">
        <f>INDEX('Total Agency'!$N$110:$CS$110,1,'Yearly Summary'!A107)</f>
        <v>44.209255522481229</v>
      </c>
      <c r="U107" s="136">
        <f>INDEX('Total Agency'!$N$121:$CS$121,1,'Yearly Summary'!A107)</f>
        <v>10.97436102593999</v>
      </c>
      <c r="V107" s="353"/>
      <c r="W107" s="353"/>
    </row>
    <row r="108" spans="1:24" x14ac:dyDescent="0.25">
      <c r="A108" s="135">
        <v>76</v>
      </c>
      <c r="B108" s="130">
        <v>4</v>
      </c>
      <c r="C108" s="137">
        <f>INDEX('Total Agency'!$N$42:$CS$42,1,A108)</f>
        <v>24877.564821633547</v>
      </c>
      <c r="D108" s="137">
        <f>INDEX('Total Agency'!$N$8:$CS$8,1,'Yearly Summary'!A108)</f>
        <v>20</v>
      </c>
      <c r="E108" s="137">
        <f>INDEX('Total Agency'!$N$15:$CS$15,1,'Yearly Summary'!A108)</f>
        <v>2994.0626321907212</v>
      </c>
      <c r="F108" s="137">
        <f>INDEX('Total Agency'!$N$13:$CS$13,1,'Yearly Summary'!A108)</f>
        <v>1476.6778454554437</v>
      </c>
      <c r="G108" s="138">
        <f>INDEX('Total Agency'!$N$12:$CS$12,1,'Yearly Summary'!A108)</f>
        <v>0.3300762064794931</v>
      </c>
      <c r="H108" s="136">
        <f>INDEX('Total Agency'!$N$14:$CS$14,1,'Yearly Summary'!A108)</f>
        <v>2.0275665687036013</v>
      </c>
      <c r="I108" s="137">
        <f>INDEX('Total Agency'!$N$34:$CS$34,1,'Yearly Summary'!A108)</f>
        <v>3014.0626321907212</v>
      </c>
      <c r="J108" s="137">
        <f>INDEX('Total Agency'!$N$43:$CS$43,1,'Yearly Summary'!A108)</f>
        <v>2337.2146174050213</v>
      </c>
      <c r="K108" s="138">
        <f>INDEX('Total Agency'!$N$44:$CS$44,1,'Yearly Summary'!A108)</f>
        <v>9.3948689679328179E-2</v>
      </c>
      <c r="L108" s="137">
        <f>INDEX('Total Agency'!$N$11:$CS$11,1,'Yearly Summary'!A108)</f>
        <v>4473.7482328862943</v>
      </c>
      <c r="M108" s="137">
        <f>INDEX('Total Agency'!$N$40:$CS$40,1,'Yearly Summary'!A108)</f>
        <v>25554.412836419247</v>
      </c>
      <c r="N108" s="137">
        <f>INDEX('Total Agency'!$N$55:$CS$55,1,'Yearly Summary'!A108)</f>
        <v>5579.2789214989234</v>
      </c>
      <c r="O108" s="138">
        <f>INDEX('Total Agency'!$N$66:$CS$66,1,'Yearly Summary'!A108)</f>
        <v>0.21832937259069135</v>
      </c>
      <c r="P108" s="203">
        <f>INDEX('Total Agency'!$N$88:$CS$88,1,'Yearly Summary'!A108)</f>
        <v>1.9242158312158977</v>
      </c>
      <c r="Q108" s="137">
        <f>INDEX('Total Agency'!$N$77:$CS$77,1,'Yearly Summary'!A108)</f>
        <v>10735.736827517389</v>
      </c>
      <c r="R108" s="136">
        <f>INDEX('Total Agency'!$N$99:$CS$99,1,'Yearly Summary'!A108)</f>
        <v>24.344409810948626</v>
      </c>
      <c r="S108" s="137">
        <f>INDEX('Total Agency'!$N$29:$CS$29,1,'Yearly Summary'!A108)</f>
        <v>261355.17695157678</v>
      </c>
      <c r="T108" s="136">
        <f>INDEX('Total Agency'!$N$110:$CS$110,1,'Yearly Summary'!A108)</f>
        <v>46.843898759834964</v>
      </c>
      <c r="U108" s="136">
        <f>INDEX('Total Agency'!$N$121:$CS$121,1,'Yearly Summary'!A108)</f>
        <v>10.227399025936633</v>
      </c>
      <c r="V108" s="353"/>
      <c r="W108" s="353"/>
    </row>
    <row r="109" spans="1:24" x14ac:dyDescent="0.25">
      <c r="A109" s="135">
        <v>77</v>
      </c>
      <c r="B109" s="130">
        <v>5</v>
      </c>
      <c r="C109" s="137">
        <f>INDEX('Total Agency'!$N$42:$CS$42,1,A109)</f>
        <v>25554.412836419251</v>
      </c>
      <c r="D109" s="137">
        <f>INDEX('Total Agency'!$N$8:$CS$8,1,'Yearly Summary'!A109)</f>
        <v>20</v>
      </c>
      <c r="E109" s="137">
        <f>INDEX('Total Agency'!$N$15:$CS$15,1,'Yearly Summary'!A109)</f>
        <v>3092.2556865647575</v>
      </c>
      <c r="F109" s="137">
        <f>INDEX('Total Agency'!$N$13:$CS$13,1,'Yearly Summary'!A109)</f>
        <v>1525.3654516237809</v>
      </c>
      <c r="G109" s="138">
        <f>INDEX('Total Agency'!$N$12:$CS$12,1,'Yearly Summary'!A109)</f>
        <v>0.32998706607638095</v>
      </c>
      <c r="H109" s="136">
        <f>INDEX('Total Agency'!$N$14:$CS$14,1,'Yearly Summary'!A109)</f>
        <v>2.0272228424165446</v>
      </c>
      <c r="I109" s="137">
        <f>INDEX('Total Agency'!$N$34:$CS$34,1,'Yearly Summary'!A109)</f>
        <v>3112.2556865647575</v>
      </c>
      <c r="J109" s="137">
        <f>INDEX('Total Agency'!$N$43:$CS$43,1,'Yearly Summary'!A109)</f>
        <v>2214.3844073604414</v>
      </c>
      <c r="K109" s="138">
        <f>INDEX('Total Agency'!$N$44:$CS$44,1,'Yearly Summary'!A109)</f>
        <v>8.6653699364384482E-2</v>
      </c>
      <c r="L109" s="137">
        <f>INDEX('Total Agency'!$N$11:$CS$11,1,'Yearly Summary'!A109)</f>
        <v>4622.5007233183796</v>
      </c>
      <c r="M109" s="137">
        <f>INDEX('Total Agency'!$N$40:$CS$40,1,'Yearly Summary'!A109)</f>
        <v>26452.284115623563</v>
      </c>
      <c r="N109" s="137">
        <f>INDEX('Total Agency'!$N$55:$CS$55,1,'Yearly Summary'!A109)</f>
        <v>5197.7191193264052</v>
      </c>
      <c r="O109" s="138">
        <f>INDEX('Total Agency'!$N$66:$CS$66,1,'Yearly Summary'!A109)</f>
        <v>0.19649415137865037</v>
      </c>
      <c r="P109" s="203">
        <f>INDEX('Total Agency'!$N$88:$CS$88,1,'Yearly Summary'!A109)</f>
        <v>4.5479795702800274</v>
      </c>
      <c r="Q109" s="137">
        <f>INDEX('Total Agency'!$N$77:$CS$77,1,'Yearly Summary'!A109)</f>
        <v>23639.120366750387</v>
      </c>
      <c r="R109" s="136">
        <f>INDEX('Total Agency'!$N$99:$CS$99,1,'Yearly Summary'!A109)</f>
        <v>24.696053728990037</v>
      </c>
      <c r="S109" s="137">
        <f>INDEX('Total Agency'!$N$29:$CS$29,1,'Yearly Summary'!A109)</f>
        <v>583792.98668333027</v>
      </c>
      <c r="T109" s="136">
        <f>INDEX('Total Agency'!$N$110:$CS$110,1,'Yearly Summary'!A109)</f>
        <v>112.31714782598459</v>
      </c>
      <c r="U109" s="136">
        <f>INDEX('Total Agency'!$N$121:$CS$121,1,'Yearly Summary'!A109)</f>
        <v>22.069662647337267</v>
      </c>
      <c r="V109" s="353"/>
      <c r="W109" s="353"/>
    </row>
    <row r="110" spans="1:24" x14ac:dyDescent="0.25">
      <c r="A110" s="135">
        <v>78</v>
      </c>
      <c r="B110" s="130">
        <v>6</v>
      </c>
      <c r="C110" s="137">
        <f>INDEX('Total Agency'!$N$42:$CS$42,1,A110)</f>
        <v>26452.284115623563</v>
      </c>
      <c r="D110" s="137">
        <f>INDEX('Total Agency'!$N$8:$CS$8,1,'Yearly Summary'!A110)</f>
        <v>20</v>
      </c>
      <c r="E110" s="137">
        <f>INDEX('Total Agency'!$N$15:$CS$15,1,'Yearly Summary'!A110)</f>
        <v>3194.673969037196</v>
      </c>
      <c r="F110" s="137">
        <f>INDEX('Total Agency'!$N$13:$CS$13,1,'Yearly Summary'!A110)</f>
        <v>1576.1301892956219</v>
      </c>
      <c r="G110" s="138">
        <f>INDEX('Total Agency'!$N$12:$CS$12,1,'Yearly Summary'!A110)</f>
        <v>0.32990596480293671</v>
      </c>
      <c r="H110" s="136">
        <f>INDEX('Total Agency'!$N$14:$CS$14,1,'Yearly Summary'!A110)</f>
        <v>2.0269099537170256</v>
      </c>
      <c r="I110" s="137">
        <f>INDEX('Total Agency'!$N$34:$CS$34,1,'Yearly Summary'!A110)</f>
        <v>3214.673969037196</v>
      </c>
      <c r="J110" s="137">
        <f>INDEX('Total Agency'!$N$43:$CS$43,1,'Yearly Summary'!A110)</f>
        <v>2352.8939564361935</v>
      </c>
      <c r="K110" s="138">
        <f>INDEX('Total Agency'!$N$44:$CS$44,1,'Yearly Summary'!A110)</f>
        <v>8.8948612004605659E-2</v>
      </c>
      <c r="L110" s="137">
        <f>INDEX('Total Agency'!$N$11:$CS$11,1,'Yearly Summary'!A110)</f>
        <v>4777.5134658056104</v>
      </c>
      <c r="M110" s="137">
        <f>INDEX('Total Agency'!$N$40:$CS$40,1,'Yearly Summary'!A110)</f>
        <v>27314.064128224563</v>
      </c>
      <c r="N110" s="137">
        <f>INDEX('Total Agency'!$N$55:$CS$55,1,'Yearly Summary'!A110)</f>
        <v>5867.6928239482822</v>
      </c>
      <c r="O110" s="138">
        <f>INDEX('Total Agency'!$N$66:$CS$66,1,'Yearly Summary'!A110)</f>
        <v>0.21482313274226347</v>
      </c>
      <c r="P110" s="203">
        <f>INDEX('Total Agency'!$N$88:$CS$88,1,'Yearly Summary'!A110)</f>
        <v>2.0599469167052757</v>
      </c>
      <c r="Q110" s="137">
        <f>INDEX('Total Agency'!$N$77:$CS$77,1,'Yearly Summary'!A110)</f>
        <v>12087.135740865935</v>
      </c>
      <c r="R110" s="136">
        <f>INDEX('Total Agency'!$N$99:$CS$99,1,'Yearly Summary'!A110)</f>
        <v>24.02941741065213</v>
      </c>
      <c r="S110" s="137">
        <f>INDEX('Total Agency'!$N$29:$CS$29,1,'Yearly Summary'!A110)</f>
        <v>290446.83001647954</v>
      </c>
      <c r="T110" s="136">
        <f>INDEX('Total Agency'!$N$110:$CS$110,1,'Yearly Summary'!A110)</f>
        <v>49.499324305296923</v>
      </c>
      <c r="U110" s="136">
        <f>INDEX('Total Agency'!$N$121:$CS$121,1,'Yearly Summary'!A110)</f>
        <v>10.63359991588915</v>
      </c>
      <c r="V110" s="353"/>
      <c r="W110" s="353"/>
    </row>
    <row r="111" spans="1:24" x14ac:dyDescent="0.25">
      <c r="A111" s="135">
        <v>79</v>
      </c>
      <c r="B111" s="130">
        <v>7</v>
      </c>
      <c r="C111" s="137">
        <f>INDEX('Total Agency'!$N$42:$CS$42,1,A111)</f>
        <v>27314.064128224556</v>
      </c>
      <c r="D111" s="137">
        <f>INDEX('Total Agency'!$N$8:$CS$8,1,'Yearly Summary'!A111)</f>
        <v>20</v>
      </c>
      <c r="E111" s="137">
        <f>INDEX('Total Agency'!$N$15:$CS$15,1,'Yearly Summary'!A111)</f>
        <v>3064.6944985698346</v>
      </c>
      <c r="F111" s="137">
        <f>INDEX('Total Agency'!$N$13:$CS$13,1,'Yearly Summary'!A111)</f>
        <v>1511.4892841404107</v>
      </c>
      <c r="G111" s="138">
        <f>INDEX('Total Agency'!$N$12:$CS$12,1,'Yearly Summary'!A111)</f>
        <v>0.33008467748168829</v>
      </c>
      <c r="H111" s="136">
        <f>INDEX('Total Agency'!$N$14:$CS$14,1,'Yearly Summary'!A111)</f>
        <v>2.0275992233135396</v>
      </c>
      <c r="I111" s="137">
        <f>INDEX('Total Agency'!$N$34:$CS$34,1,'Yearly Summary'!A111)</f>
        <v>3084.6944985698346</v>
      </c>
      <c r="J111" s="137">
        <f>INDEX('Total Agency'!$N$43:$CS$43,1,'Yearly Summary'!A111)</f>
        <v>2886.3677762344196</v>
      </c>
      <c r="K111" s="138">
        <f>INDEX('Total Agency'!$N$44:$CS$44,1,'Yearly Summary'!A111)</f>
        <v>0.1056733176975973</v>
      </c>
      <c r="L111" s="137">
        <f>INDEX('Total Agency'!$N$11:$CS$11,1,'Yearly Summary'!A111)</f>
        <v>4579.0955692702873</v>
      </c>
      <c r="M111" s="137">
        <f>INDEX('Total Agency'!$N$40:$CS$40,1,'Yearly Summary'!A111)</f>
        <v>27512.390850559979</v>
      </c>
      <c r="N111" s="137">
        <f>INDEX('Total Agency'!$N$55:$CS$55,1,'Yearly Summary'!A111)</f>
        <v>4973.6970677602512</v>
      </c>
      <c r="O111" s="138">
        <f>INDEX('Total Agency'!$N$66:$CS$66,1,'Yearly Summary'!A111)</f>
        <v>0.1807802562407628</v>
      </c>
      <c r="P111" s="203">
        <f>INDEX('Total Agency'!$N$88:$CS$88,1,'Yearly Summary'!A111)</f>
        <v>2.1893540167174228</v>
      </c>
      <c r="Q111" s="137">
        <f>INDEX('Total Agency'!$N$77:$CS$77,1,'Yearly Summary'!A111)</f>
        <v>10889.183653236574</v>
      </c>
      <c r="R111" s="136">
        <f>INDEX('Total Agency'!$N$99:$CS$99,1,'Yearly Summary'!A111)</f>
        <v>24.379670700092035</v>
      </c>
      <c r="S111" s="137">
        <f>INDEX('Total Agency'!$N$29:$CS$29,1,'Yearly Summary'!A111)</f>
        <v>265474.71165873285</v>
      </c>
      <c r="T111" s="136">
        <f>INDEX('Total Agency'!$N$110:$CS$110,1,'Yearly Summary'!A111)</f>
        <v>53.375729973494558</v>
      </c>
      <c r="U111" s="136">
        <f>INDEX('Total Agency'!$N$121:$CS$121,1,'Yearly Summary'!A111)</f>
        <v>9.6492781416461106</v>
      </c>
      <c r="V111" s="353"/>
      <c r="W111" s="353"/>
    </row>
    <row r="112" spans="1:24" x14ac:dyDescent="0.25">
      <c r="A112" s="135">
        <v>80</v>
      </c>
      <c r="B112" s="130">
        <v>8</v>
      </c>
      <c r="C112" s="137">
        <f>INDEX('Total Agency'!$N$42:$CS$42,1,A112)</f>
        <v>27512.390850559983</v>
      </c>
      <c r="D112" s="137">
        <f>INDEX('Total Agency'!$N$8:$CS$8,1,'Yearly Summary'!A112)</f>
        <v>20</v>
      </c>
      <c r="E112" s="137">
        <f>INDEX('Total Agency'!$N$15:$CS$15,1,'Yearly Summary'!A112)</f>
        <v>3173.678992124338</v>
      </c>
      <c r="F112" s="137">
        <f>INDEX('Total Agency'!$N$13:$CS$13,1,'Yearly Summary'!A112)</f>
        <v>1565.3511709389822</v>
      </c>
      <c r="G112" s="138">
        <f>INDEX('Total Agency'!$N$12:$CS$12,1,'Yearly Summary'!A112)</f>
        <v>0.33004725652310879</v>
      </c>
      <c r="H112" s="136">
        <f>INDEX('Total Agency'!$N$14:$CS$14,1,'Yearly Summary'!A112)</f>
        <v>2.0274549577399901</v>
      </c>
      <c r="I112" s="137">
        <f>INDEX('Total Agency'!$N$34:$CS$34,1,'Yearly Summary'!A112)</f>
        <v>3193.678992124338</v>
      </c>
      <c r="J112" s="137">
        <f>INDEX('Total Agency'!$N$43:$CS$43,1,'Yearly Summary'!A112)</f>
        <v>2423.2955405193861</v>
      </c>
      <c r="K112" s="138">
        <f>INDEX('Total Agency'!$N$44:$CS$44,1,'Yearly Summary'!A112)</f>
        <v>8.8080151001128384E-2</v>
      </c>
      <c r="L112" s="137">
        <f>INDEX('Total Agency'!$N$11:$CS$11,1,'Yearly Summary'!A112)</f>
        <v>4742.8092189864383</v>
      </c>
      <c r="M112" s="137">
        <f>INDEX('Total Agency'!$N$40:$CS$40,1,'Yearly Summary'!A112)</f>
        <v>28282.774302164929</v>
      </c>
      <c r="N112" s="137">
        <f>INDEX('Total Agency'!$N$55:$CS$55,1,'Yearly Summary'!A112)</f>
        <v>5219.5049592409914</v>
      </c>
      <c r="O112" s="138">
        <f>INDEX('Total Agency'!$N$66:$CS$66,1,'Yearly Summary'!A112)</f>
        <v>0.1845471347144845</v>
      </c>
      <c r="P112" s="203">
        <f>INDEX('Total Agency'!$N$88:$CS$88,1,'Yearly Summary'!A112)</f>
        <v>1.8769707138712819</v>
      </c>
      <c r="Q112" s="137">
        <f>INDEX('Total Agency'!$N$77:$CS$77,1,'Yearly Summary'!A112)</f>
        <v>9796.8579494012592</v>
      </c>
      <c r="R112" s="136">
        <f>INDEX('Total Agency'!$N$99:$CS$99,1,'Yearly Summary'!A112)</f>
        <v>24.129647188984276</v>
      </c>
      <c r="S112" s="137">
        <f>INDEX('Total Agency'!$N$29:$CS$29,1,'Yearly Summary'!A112)</f>
        <v>236394.72587964835</v>
      </c>
      <c r="T112" s="136">
        <f>INDEX('Total Agency'!$N$110:$CS$110,1,'Yearly Summary'!A112)</f>
        <v>45.290641109769986</v>
      </c>
      <c r="U112" s="136">
        <f>INDEX('Total Agency'!$N$121:$CS$121,1,'Yearly Summary'!A112)</f>
        <v>8.3582580461900911</v>
      </c>
      <c r="V112" s="353"/>
      <c r="W112" s="353"/>
    </row>
    <row r="113" spans="1:24" x14ac:dyDescent="0.25">
      <c r="A113" s="135">
        <v>81</v>
      </c>
      <c r="B113" s="130">
        <v>9</v>
      </c>
      <c r="C113" s="137">
        <f>INDEX('Total Agency'!$N$42:$CS$42,1,A113)</f>
        <v>28282.774302164929</v>
      </c>
      <c r="D113" s="137">
        <f>INDEX('Total Agency'!$N$8:$CS$8,1,'Yearly Summary'!A113)</f>
        <v>20</v>
      </c>
      <c r="E113" s="137">
        <f>INDEX('Total Agency'!$N$15:$CS$15,1,'Yearly Summary'!A113)</f>
        <v>3289.3958127289334</v>
      </c>
      <c r="F113" s="137">
        <f>INDEX('Total Agency'!$N$13:$CS$13,1,'Yearly Summary'!A113)</f>
        <v>1622.5418574244432</v>
      </c>
      <c r="G113" s="138">
        <f>INDEX('Total Agency'!$N$12:$CS$12,1,'Yearly Summary'!A113)</f>
        <v>0.33000974123895377</v>
      </c>
      <c r="H113" s="136">
        <f>INDEX('Total Agency'!$N$14:$CS$14,1,'Yearly Summary'!A113)</f>
        <v>2.0273102956803752</v>
      </c>
      <c r="I113" s="137">
        <f>INDEX('Total Agency'!$N$34:$CS$34,1,'Yearly Summary'!A113)</f>
        <v>3309.3958127289334</v>
      </c>
      <c r="J113" s="137">
        <f>INDEX('Total Agency'!$N$43:$CS$43,1,'Yearly Summary'!A113)</f>
        <v>2031.9108894543788</v>
      </c>
      <c r="K113" s="138">
        <f>INDEX('Total Agency'!$N$44:$CS$44,1,'Yearly Summary'!A113)</f>
        <v>7.1842700710546784E-2</v>
      </c>
      <c r="L113" s="137">
        <f>INDEX('Total Agency'!$N$11:$CS$11,1,'Yearly Summary'!A113)</f>
        <v>4916.6483732660226</v>
      </c>
      <c r="M113" s="137">
        <f>INDEX('Total Agency'!$N$40:$CS$40,1,'Yearly Summary'!A113)</f>
        <v>29560.259225439484</v>
      </c>
      <c r="N113" s="137">
        <f>INDEX('Total Agency'!$N$55:$CS$55,1,'Yearly Summary'!A113)</f>
        <v>5545.305314082334</v>
      </c>
      <c r="O113" s="138">
        <f>INDEX('Total Agency'!$N$66:$CS$66,1,'Yearly Summary'!A113)</f>
        <v>0.18759325727800311</v>
      </c>
      <c r="P113" s="203">
        <f>INDEX('Total Agency'!$N$88:$CS$88,1,'Yearly Summary'!A113)</f>
        <v>1.9364258763282169</v>
      </c>
      <c r="Q113" s="137">
        <f>INDEX('Total Agency'!$N$77:$CS$77,1,'Yearly Summary'!A113)</f>
        <v>10738.072702329402</v>
      </c>
      <c r="R113" s="136">
        <f>INDEX('Total Agency'!$N$99:$CS$99,1,'Yearly Summary'!A113)</f>
        <v>24.078084574541002</v>
      </c>
      <c r="S113" s="137">
        <f>INDEX('Total Agency'!$N$29:$CS$29,1,'Yearly Summary'!A113)</f>
        <v>258552.22269425739</v>
      </c>
      <c r="T113" s="136">
        <f>INDEX('Total Agency'!$N$110:$CS$110,1,'Yearly Summary'!A113)</f>
        <v>46.625426022560482</v>
      </c>
      <c r="U113" s="136">
        <f>INDEX('Total Agency'!$N$121:$CS$121,1,'Yearly Summary'!A113)</f>
        <v>8.7466155395466902</v>
      </c>
      <c r="V113" s="353"/>
      <c r="W113" s="353"/>
    </row>
    <row r="114" spans="1:24" x14ac:dyDescent="0.25">
      <c r="A114" s="135">
        <v>82</v>
      </c>
      <c r="B114" s="130">
        <v>10</v>
      </c>
      <c r="C114" s="137">
        <f>INDEX('Total Agency'!$N$42:$CS$42,1,A114)</f>
        <v>29560.259225439484</v>
      </c>
      <c r="D114" s="137">
        <f>INDEX('Total Agency'!$N$8:$CS$8,1,'Yearly Summary'!A114)</f>
        <v>20</v>
      </c>
      <c r="E114" s="137">
        <f>INDEX('Total Agency'!$N$15:$CS$15,1,'Yearly Summary'!A114)</f>
        <v>3173.2272635149839</v>
      </c>
      <c r="F114" s="137">
        <f>INDEX('Total Agency'!$N$13:$CS$13,1,'Yearly Summary'!A114)</f>
        <v>1564.6448253099338</v>
      </c>
      <c r="G114" s="138">
        <f>INDEX('Total Agency'!$N$12:$CS$12,1,'Yearly Summary'!A114)</f>
        <v>0.33020984306773565</v>
      </c>
      <c r="H114" s="136">
        <f>INDEX('Total Agency'!$N$14:$CS$14,1,'Yearly Summary'!A114)</f>
        <v>2.0280815250748123</v>
      </c>
      <c r="I114" s="137">
        <f>INDEX('Total Agency'!$N$34:$CS$34,1,'Yearly Summary'!A114)</f>
        <v>3193.2272635149839</v>
      </c>
      <c r="J114" s="137">
        <f>INDEX('Total Agency'!$N$43:$CS$43,1,'Yearly Summary'!A114)</f>
        <v>2678.0579527132322</v>
      </c>
      <c r="K114" s="138">
        <f>INDEX('Total Agency'!$N$44:$CS$44,1,'Yearly Summary'!A114)</f>
        <v>9.0596565215791555E-2</v>
      </c>
      <c r="L114" s="137">
        <f>INDEX('Total Agency'!$N$11:$CS$11,1,'Yearly Summary'!A114)</f>
        <v>4738.3349047804722</v>
      </c>
      <c r="M114" s="137">
        <f>INDEX('Total Agency'!$N$40:$CS$40,1,'Yearly Summary'!A114)</f>
        <v>30075.428536241237</v>
      </c>
      <c r="N114" s="137">
        <f>INDEX('Total Agency'!$N$55:$CS$55,1,'Yearly Summary'!A114)</f>
        <v>5685.7517277423376</v>
      </c>
      <c r="O114" s="138">
        <f>INDEX('Total Agency'!$N$66:$CS$66,1,'Yearly Summary'!A114)</f>
        <v>0.18904973277075474</v>
      </c>
      <c r="P114" s="203">
        <f>INDEX('Total Agency'!$N$88:$CS$88,1,'Yearly Summary'!A114)</f>
        <v>1.8084013536771391</v>
      </c>
      <c r="Q114" s="137">
        <f>INDEX('Total Agency'!$N$77:$CS$77,1,'Yearly Summary'!A114)</f>
        <v>10282.121121121376</v>
      </c>
      <c r="R114" s="136">
        <f>INDEX('Total Agency'!$N$99:$CS$99,1,'Yearly Summary'!A114)</f>
        <v>24.101476176769946</v>
      </c>
      <c r="S114" s="137">
        <f>INDEX('Total Agency'!$N$29:$CS$29,1,'Yearly Summary'!A114)</f>
        <v>247814.29724736992</v>
      </c>
      <c r="T114" s="136">
        <f>INDEX('Total Agency'!$N$110:$CS$110,1,'Yearly Summary'!A114)</f>
        <v>43.585142143688088</v>
      </c>
      <c r="U114" s="136">
        <f>INDEX('Total Agency'!$N$121:$CS$121,1,'Yearly Summary'!A114)</f>
        <v>8.2397594750395946</v>
      </c>
      <c r="V114" s="353"/>
      <c r="W114" s="353"/>
    </row>
    <row r="115" spans="1:24" x14ac:dyDescent="0.25">
      <c r="A115" s="135">
        <v>83</v>
      </c>
      <c r="B115" s="130">
        <v>11</v>
      </c>
      <c r="C115" s="137">
        <f>INDEX('Total Agency'!$N$42:$CS$42,1,A115)</f>
        <v>30075.428536241237</v>
      </c>
      <c r="D115" s="137">
        <f>INDEX('Total Agency'!$N$8:$CS$8,1,'Yearly Summary'!A115)</f>
        <v>20</v>
      </c>
      <c r="E115" s="137">
        <f>INDEX('Total Agency'!$N$15:$CS$15,1,'Yearly Summary'!A115)</f>
        <v>3295.1434009977866</v>
      </c>
      <c r="F115" s="137">
        <f>INDEX('Total Agency'!$N$13:$CS$13,1,'Yearly Summary'!A115)</f>
        <v>1624.9132170973712</v>
      </c>
      <c r="G115" s="138">
        <f>INDEX('Total Agency'!$N$12:$CS$12,1,'Yearly Summary'!A115)</f>
        <v>0.33015983012510319</v>
      </c>
      <c r="H115" s="136">
        <f>INDEX('Total Agency'!$N$14:$CS$14,1,'Yearly Summary'!A115)</f>
        <v>2.027888853586898</v>
      </c>
      <c r="I115" s="137">
        <f>INDEX('Total Agency'!$N$34:$CS$34,1,'Yearly Summary'!A115)</f>
        <v>3315.1434009977866</v>
      </c>
      <c r="J115" s="137">
        <f>INDEX('Total Agency'!$N$43:$CS$43,1,'Yearly Summary'!A115)</f>
        <v>2673.85572305807</v>
      </c>
      <c r="K115" s="138">
        <f>INDEX('Total Agency'!$N$44:$CS$44,1,'Yearly Summary'!A115)</f>
        <v>8.8904991655764543E-2</v>
      </c>
      <c r="L115" s="137">
        <f>INDEX('Total Agency'!$N$11:$CS$11,1,'Yearly Summary'!A115)</f>
        <v>4921.5957510084245</v>
      </c>
      <c r="M115" s="137">
        <f>INDEX('Total Agency'!$N$40:$CS$40,1,'Yearly Summary'!A115)</f>
        <v>30716.716214180953</v>
      </c>
      <c r="N115" s="137">
        <f>INDEX('Total Agency'!$N$55:$CS$55,1,'Yearly Summary'!A115)</f>
        <v>5942.5940623347751</v>
      </c>
      <c r="O115" s="138">
        <f>INDEX('Total Agency'!$N$66:$CS$66,1,'Yearly Summary'!A115)</f>
        <v>0.19346449734074322</v>
      </c>
      <c r="P115" s="203">
        <f>INDEX('Total Agency'!$N$88:$CS$88,1,'Yearly Summary'!A115)</f>
        <v>1.8918208350713339</v>
      </c>
      <c r="Q115" s="137">
        <f>INDEX('Total Agency'!$N$77:$CS$77,1,'Yearly Summary'!A115)</f>
        <v>11242.323261496125</v>
      </c>
      <c r="R115" s="136">
        <f>INDEX('Total Agency'!$N$99:$CS$99,1,'Yearly Summary'!A115)</f>
        <v>24.125234686849264</v>
      </c>
      <c r="S115" s="137">
        <f>INDEX('Total Agency'!$N$29:$CS$29,1,'Yearly Summary'!A115)</f>
        <v>271223.68710901868</v>
      </c>
      <c r="T115" s="136">
        <f>INDEX('Total Agency'!$N$110:$CS$110,1,'Yearly Summary'!A115)</f>
        <v>45.640621631567086</v>
      </c>
      <c r="U115" s="136">
        <f>INDEX('Total Agency'!$N$121:$CS$121,1,'Yearly Summary'!A115)</f>
        <v>8.8298399222701782</v>
      </c>
      <c r="V115" s="353"/>
      <c r="W115" s="353"/>
    </row>
    <row r="116" spans="1:24" x14ac:dyDescent="0.25">
      <c r="A116" s="135">
        <v>84</v>
      </c>
      <c r="B116" s="130">
        <v>12</v>
      </c>
      <c r="C116" s="137">
        <f>INDEX('Total Agency'!$N$42:$CS$42,1,A116)</f>
        <v>30716.716214180953</v>
      </c>
      <c r="D116" s="137">
        <f>INDEX('Total Agency'!$N$8:$CS$8,1,'Yearly Summary'!A116)</f>
        <v>20</v>
      </c>
      <c r="E116" s="137">
        <f>INDEX('Total Agency'!$N$15:$CS$15,1,'Yearly Summary'!A116)</f>
        <v>3420.9038269289717</v>
      </c>
      <c r="F116" s="137">
        <f>INDEX('Total Agency'!$N$13:$CS$13,1,'Yearly Summary'!A116)</f>
        <v>1687.1230638562033</v>
      </c>
      <c r="G116" s="138">
        <f>INDEX('Total Agency'!$N$12:$CS$12,1,'Yearly Summary'!A116)</f>
        <v>0.33009919544405958</v>
      </c>
      <c r="H116" s="136">
        <f>INDEX('Total Agency'!$N$14:$CS$14,1,'Yearly Summary'!A116)</f>
        <v>2.0276551842696771</v>
      </c>
      <c r="I116" s="137">
        <f>INDEX('Total Agency'!$N$34:$CS$34,1,'Yearly Summary'!A116)</f>
        <v>3440.9038269289717</v>
      </c>
      <c r="J116" s="137">
        <f>INDEX('Total Agency'!$N$43:$CS$43,1,'Yearly Summary'!A116)</f>
        <v>2510.2044063685353</v>
      </c>
      <c r="K116" s="138">
        <f>INDEX('Total Agency'!$N$44:$CS$44,1,'Yearly Summary'!A116)</f>
        <v>8.1721118522742733E-2</v>
      </c>
      <c r="L116" s="137">
        <f>INDEX('Total Agency'!$N$11:$CS$11,1,'Yearly Summary'!A116)</f>
        <v>5110.9578185630944</v>
      </c>
      <c r="M116" s="137">
        <f>INDEX('Total Agency'!$N$40:$CS$40,1,'Yearly Summary'!A116)</f>
        <v>31647.415634741392</v>
      </c>
      <c r="N116" s="137">
        <f>INDEX('Total Agency'!$N$55:$CS$55,1,'Yearly Summary'!A116)</f>
        <v>6200.1503465819933</v>
      </c>
      <c r="O116" s="138">
        <f>INDEX('Total Agency'!$N$66:$CS$66,1,'Yearly Summary'!A116)</f>
        <v>0.19591332253290508</v>
      </c>
      <c r="P116" s="203">
        <f>INDEX('Total Agency'!$N$88:$CS$88,1,'Yearly Summary'!A116)</f>
        <v>1.9493806875861723</v>
      </c>
      <c r="Q116" s="137">
        <f>INDEX('Total Agency'!$N$77:$CS$77,1,'Yearly Summary'!A116)</f>
        <v>12086.453345757651</v>
      </c>
      <c r="R116" s="136">
        <f>INDEX('Total Agency'!$N$99:$CS$99,1,'Yearly Summary'!A116)</f>
        <v>23.973108687342751</v>
      </c>
      <c r="S116" s="137">
        <f>INDEX('Total Agency'!$N$29:$CS$29,1,'Yearly Summary'!A116)</f>
        <v>289749.85970234562</v>
      </c>
      <c r="T116" s="136">
        <f>INDEX('Total Agency'!$N$110:$CS$110,1,'Yearly Summary'!A116)</f>
        <v>46.732715096510255</v>
      </c>
      <c r="U116" s="136">
        <f>INDEX('Total Agency'!$N$121:$CS$121,1,'Yearly Summary'!A116)</f>
        <v>9.1555614855409768</v>
      </c>
      <c r="V116" s="353"/>
      <c r="W116" s="353"/>
    </row>
    <row r="117" spans="1:24" s="1" customFormat="1" ht="30" x14ac:dyDescent="0.25">
      <c r="B117" s="139" t="s">
        <v>90</v>
      </c>
      <c r="C117" s="142">
        <f>C116</f>
        <v>30716.716214180953</v>
      </c>
      <c r="D117" s="142">
        <f>SUM(D105:D116)</f>
        <v>240</v>
      </c>
      <c r="E117" s="142">
        <f>SUM(E105:E116)</f>
        <v>33631.381942435815</v>
      </c>
      <c r="F117" s="142">
        <f>SUM(F105:F116)</f>
        <v>17008.787452364988</v>
      </c>
      <c r="G117" s="140">
        <f>SUM(F105:F116)/SUM(L105:L116)</f>
        <v>0.30195561685590494</v>
      </c>
      <c r="H117" s="141">
        <f>E117/F117</f>
        <v>1.9772945035984641</v>
      </c>
      <c r="I117" s="142">
        <f>SUM(I105:I116)</f>
        <v>33871.381942435815</v>
      </c>
      <c r="J117" s="142">
        <f>SUM(J105:J116)</f>
        <v>29718.024744774779</v>
      </c>
      <c r="K117" s="140">
        <f>SUM(J105:J116)/SUM(C105:C116)</f>
        <v>9.0548973407842584E-2</v>
      </c>
      <c r="L117" s="142">
        <f>L116</f>
        <v>5110.9578185630944</v>
      </c>
      <c r="M117" s="142">
        <f>M116</f>
        <v>31647.415634741392</v>
      </c>
      <c r="N117" s="142">
        <f>SUM(N105:N116)</f>
        <v>62271.540630540003</v>
      </c>
      <c r="O117" s="140">
        <f>N117/SUM(M105:M116)</f>
        <v>0.18736638642453399</v>
      </c>
      <c r="P117" s="204">
        <f>Q117/N117</f>
        <v>2.1187511589555066</v>
      </c>
      <c r="Q117" s="142">
        <f>SUM(Q105:Q116)</f>
        <v>131937.89888090154</v>
      </c>
      <c r="R117" s="141">
        <f>S117/Q117</f>
        <v>24.417092635562668</v>
      </c>
      <c r="S117" s="142">
        <f>SUM(S105:S116)</f>
        <v>3221539.8991164728</v>
      </c>
      <c r="T117" s="141">
        <f>S117/N117</f>
        <v>51.733743319922361</v>
      </c>
      <c r="U117" s="141">
        <f>S117/SUM(M105:M116)</f>
        <v>9.693164542068228</v>
      </c>
      <c r="V117" s="356"/>
      <c r="W117" s="356"/>
      <c r="X117" s="2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M40" activePane="bottomRight" state="frozen"/>
      <selection pane="topRight" activeCell="B1" sqref="B1"/>
      <selection pane="bottomLeft" activeCell="A7" sqref="A7"/>
      <selection pane="bottomRight" activeCell="CK40" sqref="CK40"/>
    </sheetView>
  </sheetViews>
  <sheetFormatPr defaultRowHeight="15" x14ac:dyDescent="0.25"/>
  <cols>
    <col min="1" max="1" width="24.42578125" bestFit="1" customWidth="1" collapsed="1"/>
    <col min="2" max="12" width="0" hidden="1" customWidth="1" collapsed="1"/>
    <col min="13" max="13" width="0.42578125" customWidth="1" collapsed="1"/>
    <col min="14" max="20" width="9" style="264" collapsed="1"/>
    <col min="25" max="25" width="9" style="36" collapsed="1"/>
    <col min="37" max="37" width="9" style="36" collapsed="1"/>
    <col min="49" max="49" width="9" style="36" collapsed="1"/>
    <col min="61" max="61" width="9" style="36" collapsed="1"/>
    <col min="73" max="73" width="9" style="36" collapsed="1"/>
    <col min="85" max="85" width="9" style="36" collapsed="1"/>
    <col min="97" max="97" width="9" style="36" collapsed="1"/>
  </cols>
  <sheetData>
    <row r="2" spans="1:97" x14ac:dyDescent="0.25">
      <c r="U2" s="19"/>
    </row>
    <row r="6" spans="1:97" s="104" customFormat="1" x14ac:dyDescent="0.25">
      <c r="A6" s="104" t="s">
        <v>116</v>
      </c>
      <c r="B6" s="288">
        <v>42005</v>
      </c>
      <c r="C6" s="288">
        <v>42036</v>
      </c>
      <c r="D6" s="288">
        <v>42064</v>
      </c>
      <c r="E6" s="288">
        <v>42095</v>
      </c>
      <c r="F6" s="288">
        <v>42125</v>
      </c>
      <c r="G6" s="288">
        <v>42156</v>
      </c>
      <c r="H6" s="288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6">
        <v>42370</v>
      </c>
      <c r="O6" s="266">
        <v>42401</v>
      </c>
      <c r="P6" s="266">
        <v>42430</v>
      </c>
      <c r="Q6" s="266">
        <v>42461</v>
      </c>
      <c r="R6" s="266">
        <v>42491</v>
      </c>
      <c r="S6" s="266">
        <v>42522</v>
      </c>
      <c r="T6" s="266">
        <v>42552</v>
      </c>
      <c r="U6" s="266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8" spans="1:97" x14ac:dyDescent="0.25">
      <c r="A8" s="21" t="s">
        <v>77</v>
      </c>
    </row>
    <row r="9" spans="1:97" x14ac:dyDescent="0.25">
      <c r="A9" s="22" t="s">
        <v>121</v>
      </c>
    </row>
    <row r="10" spans="1:97" x14ac:dyDescent="0.25">
      <c r="A10" s="22" t="s">
        <v>117</v>
      </c>
      <c r="N10" s="264">
        <v>12</v>
      </c>
      <c r="O10" s="264">
        <v>8</v>
      </c>
      <c r="P10" s="264">
        <v>40</v>
      </c>
      <c r="Q10" s="264">
        <v>49</v>
      </c>
      <c r="R10" s="264">
        <v>88</v>
      </c>
      <c r="S10" s="264">
        <v>123</v>
      </c>
      <c r="T10" s="264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12">
        <f t="shared" si="0"/>
        <v>125</v>
      </c>
      <c r="Z10" s="12">
        <f t="shared" si="0"/>
        <v>64</v>
      </c>
      <c r="AA10" s="12">
        <f t="shared" si="0"/>
        <v>108</v>
      </c>
      <c r="AB10" s="12">
        <f t="shared" si="0"/>
        <v>48</v>
      </c>
      <c r="AC10" s="12">
        <f t="shared" si="0"/>
        <v>47</v>
      </c>
      <c r="AD10" s="12">
        <f t="shared" si="0"/>
        <v>44</v>
      </c>
      <c r="AE10" s="12">
        <f t="shared" si="0"/>
        <v>45</v>
      </c>
      <c r="AF10" s="12">
        <f t="shared" si="0"/>
        <v>50</v>
      </c>
      <c r="AG10" s="12">
        <f t="shared" si="0"/>
        <v>45</v>
      </c>
      <c r="AH10" s="12">
        <f t="shared" si="0"/>
        <v>45</v>
      </c>
      <c r="AI10" s="12">
        <f t="shared" si="0"/>
        <v>45</v>
      </c>
      <c r="AJ10" s="12">
        <f t="shared" si="0"/>
        <v>37</v>
      </c>
      <c r="AK10" s="112">
        <f t="shared" si="0"/>
        <v>37</v>
      </c>
      <c r="AL10" s="12">
        <f t="shared" si="0"/>
        <v>16</v>
      </c>
      <c r="AM10" s="12">
        <f t="shared" si="0"/>
        <v>16</v>
      </c>
      <c r="AN10" s="12">
        <f t="shared" si="0"/>
        <v>49</v>
      </c>
      <c r="AO10" s="12">
        <f t="shared" si="0"/>
        <v>49</v>
      </c>
      <c r="AP10" s="12">
        <f t="shared" si="0"/>
        <v>45</v>
      </c>
      <c r="AQ10" s="12">
        <f t="shared" si="0"/>
        <v>45</v>
      </c>
      <c r="AR10" s="12">
        <f t="shared" si="0"/>
        <v>45</v>
      </c>
      <c r="AS10" s="12">
        <f t="shared" si="0"/>
        <v>45</v>
      </c>
      <c r="AT10" s="12">
        <f t="shared" si="0"/>
        <v>45</v>
      </c>
      <c r="AU10" s="12">
        <f t="shared" si="0"/>
        <v>45</v>
      </c>
      <c r="AV10" s="12">
        <f t="shared" si="0"/>
        <v>45</v>
      </c>
      <c r="AW10" s="112">
        <f t="shared" si="0"/>
        <v>45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12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12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12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12">
        <f t="shared" si="2"/>
        <v>16</v>
      </c>
    </row>
    <row r="11" spans="1:97" x14ac:dyDescent="0.25">
      <c r="A11" s="22" t="s">
        <v>118</v>
      </c>
      <c r="N11" s="264">
        <v>1</v>
      </c>
      <c r="O11" s="264">
        <v>1</v>
      </c>
      <c r="P11" s="264">
        <v>14</v>
      </c>
      <c r="Q11" s="264">
        <v>9</v>
      </c>
      <c r="R11" s="264">
        <v>19</v>
      </c>
      <c r="S11" s="264">
        <v>20</v>
      </c>
      <c r="T11" s="264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12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7</v>
      </c>
      <c r="AF11" s="12">
        <f t="shared" si="3"/>
        <v>7</v>
      </c>
      <c r="AG11" s="12">
        <f t="shared" si="3"/>
        <v>7</v>
      </c>
      <c r="AH11" s="12">
        <f t="shared" si="3"/>
        <v>7</v>
      </c>
      <c r="AI11" s="12">
        <f t="shared" si="3"/>
        <v>7</v>
      </c>
      <c r="AJ11" s="12">
        <f t="shared" si="3"/>
        <v>5</v>
      </c>
      <c r="AK11" s="112">
        <f t="shared" si="3"/>
        <v>5</v>
      </c>
      <c r="AL11" s="12">
        <f t="shared" si="3"/>
        <v>2</v>
      </c>
      <c r="AM11" s="12">
        <f t="shared" si="3"/>
        <v>2</v>
      </c>
      <c r="AN11" s="12">
        <f t="shared" si="3"/>
        <v>7</v>
      </c>
      <c r="AO11" s="12">
        <f t="shared" si="3"/>
        <v>7</v>
      </c>
      <c r="AP11" s="12">
        <f t="shared" si="3"/>
        <v>7</v>
      </c>
      <c r="AQ11" s="12">
        <f t="shared" si="3"/>
        <v>7</v>
      </c>
      <c r="AR11" s="12">
        <f t="shared" si="3"/>
        <v>7</v>
      </c>
      <c r="AS11" s="12">
        <f t="shared" si="3"/>
        <v>7</v>
      </c>
      <c r="AT11" s="12">
        <f t="shared" si="3"/>
        <v>7</v>
      </c>
      <c r="AU11" s="12">
        <f t="shared" si="3"/>
        <v>7</v>
      </c>
      <c r="AV11" s="12">
        <f t="shared" si="3"/>
        <v>7</v>
      </c>
      <c r="AW11" s="112">
        <f t="shared" si="3"/>
        <v>7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12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12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12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12">
        <f t="shared" si="5"/>
        <v>2</v>
      </c>
    </row>
    <row r="12" spans="1:97" x14ac:dyDescent="0.25">
      <c r="A12" s="22" t="s">
        <v>119</v>
      </c>
      <c r="N12" s="264">
        <v>0</v>
      </c>
      <c r="O12" s="264">
        <v>0</v>
      </c>
      <c r="P12" s="264">
        <v>3</v>
      </c>
      <c r="Q12" s="264">
        <v>1</v>
      </c>
      <c r="R12" s="264">
        <v>6</v>
      </c>
      <c r="S12" s="264">
        <v>6</v>
      </c>
      <c r="T12" s="264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12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2</v>
      </c>
      <c r="AH12" s="12">
        <f t="shared" si="6"/>
        <v>2</v>
      </c>
      <c r="AI12" s="12">
        <f t="shared" si="6"/>
        <v>2</v>
      </c>
      <c r="AJ12" s="12">
        <f t="shared" si="6"/>
        <v>2</v>
      </c>
      <c r="AK12" s="112">
        <f t="shared" si="6"/>
        <v>2</v>
      </c>
      <c r="AL12" s="12">
        <f t="shared" si="6"/>
        <v>1</v>
      </c>
      <c r="AM12" s="12">
        <f t="shared" si="6"/>
        <v>1</v>
      </c>
      <c r="AN12" s="12">
        <f t="shared" si="6"/>
        <v>2</v>
      </c>
      <c r="AO12" s="12">
        <f t="shared" si="6"/>
        <v>2</v>
      </c>
      <c r="AP12" s="12">
        <f t="shared" si="6"/>
        <v>2</v>
      </c>
      <c r="AQ12" s="12">
        <f t="shared" si="6"/>
        <v>2</v>
      </c>
      <c r="AR12" s="12">
        <f t="shared" si="6"/>
        <v>2</v>
      </c>
      <c r="AS12" s="12">
        <f t="shared" si="6"/>
        <v>2</v>
      </c>
      <c r="AT12" s="12">
        <f t="shared" si="6"/>
        <v>2</v>
      </c>
      <c r="AU12" s="12">
        <f t="shared" si="6"/>
        <v>2</v>
      </c>
      <c r="AV12" s="12">
        <f t="shared" si="6"/>
        <v>2</v>
      </c>
      <c r="AW12" s="112">
        <f t="shared" si="6"/>
        <v>2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12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12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12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12">
        <f t="shared" si="8"/>
        <v>1</v>
      </c>
    </row>
    <row r="13" spans="1:97" x14ac:dyDescent="0.25">
      <c r="A13" s="22" t="s">
        <v>120</v>
      </c>
      <c r="N13" s="264">
        <v>0</v>
      </c>
      <c r="O13" s="264">
        <v>0</v>
      </c>
      <c r="P13" s="264">
        <v>2</v>
      </c>
      <c r="Q13" s="264">
        <v>2</v>
      </c>
      <c r="R13" s="264">
        <v>2</v>
      </c>
      <c r="S13" s="264">
        <v>3</v>
      </c>
      <c r="T13" s="264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12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12">
        <f t="shared" si="9"/>
        <v>1</v>
      </c>
      <c r="AL13" s="12">
        <f t="shared" si="9"/>
        <v>0</v>
      </c>
      <c r="AM13" s="12">
        <f t="shared" si="9"/>
        <v>0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12">
        <f t="shared" si="9"/>
        <v>1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12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12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12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12">
        <f t="shared" si="11"/>
        <v>0</v>
      </c>
    </row>
    <row r="14" spans="1:97" s="1" customFormat="1" x14ac:dyDescent="0.25">
      <c r="A14" s="285" t="s">
        <v>95</v>
      </c>
      <c r="N14" s="290">
        <f>SUM(N10:N13)</f>
        <v>13</v>
      </c>
      <c r="O14" s="290">
        <f t="shared" ref="O14:T14" si="12">SUM(O10:O13)</f>
        <v>9</v>
      </c>
      <c r="P14" s="290">
        <f t="shared" si="12"/>
        <v>59</v>
      </c>
      <c r="Q14" s="290">
        <f t="shared" si="12"/>
        <v>61</v>
      </c>
      <c r="R14" s="290">
        <f t="shared" si="12"/>
        <v>115</v>
      </c>
      <c r="S14" s="290">
        <f t="shared" si="12"/>
        <v>152</v>
      </c>
      <c r="T14" s="290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92">
        <f>'Total Agency'!Y8</f>
        <v>153</v>
      </c>
      <c r="Z14" s="1">
        <f>'Total Agency'!Z8</f>
        <v>78</v>
      </c>
      <c r="AA14" s="1">
        <f>'Total Agency'!AA8</f>
        <v>132</v>
      </c>
      <c r="AB14" s="1">
        <f>'Total Agency'!AB8</f>
        <v>58</v>
      </c>
      <c r="AC14" s="1">
        <f>'Total Agency'!AC8</f>
        <v>57</v>
      </c>
      <c r="AD14" s="1">
        <f>'Total Agency'!AD8</f>
        <v>54</v>
      </c>
      <c r="AE14" s="1">
        <f>'Total Agency'!AE8</f>
        <v>55</v>
      </c>
      <c r="AF14" s="1">
        <f>'Total Agency'!AF8</f>
        <v>61</v>
      </c>
      <c r="AG14" s="1">
        <f>'Total Agency'!AG8</f>
        <v>55</v>
      </c>
      <c r="AH14" s="1">
        <f>'Total Agency'!AH8</f>
        <v>55</v>
      </c>
      <c r="AI14" s="1">
        <f>'Total Agency'!AI8</f>
        <v>55</v>
      </c>
      <c r="AJ14" s="1">
        <f>'Total Agency'!AJ8</f>
        <v>45</v>
      </c>
      <c r="AK14" s="292">
        <f>'Total Agency'!AK8</f>
        <v>45</v>
      </c>
      <c r="AL14" s="1">
        <f>'Total Agency'!AL8</f>
        <v>20</v>
      </c>
      <c r="AM14" s="1">
        <f>'Total Agency'!AM8</f>
        <v>20</v>
      </c>
      <c r="AN14" s="1">
        <f>'Total Agency'!AN8</f>
        <v>60</v>
      </c>
      <c r="AO14" s="1">
        <f>'Total Agency'!AO8</f>
        <v>60</v>
      </c>
      <c r="AP14" s="1">
        <f>'Total Agency'!AP8</f>
        <v>55</v>
      </c>
      <c r="AQ14" s="1">
        <f>'Total Agency'!AQ8</f>
        <v>55</v>
      </c>
      <c r="AR14" s="1">
        <f>'Total Agency'!AR8</f>
        <v>55</v>
      </c>
      <c r="AS14" s="1">
        <f>'Total Agency'!AS8</f>
        <v>55</v>
      </c>
      <c r="AT14" s="1">
        <f>'Total Agency'!AT8</f>
        <v>55</v>
      </c>
      <c r="AU14" s="1">
        <f>'Total Agency'!AU8</f>
        <v>55</v>
      </c>
      <c r="AV14" s="1">
        <f>'Total Agency'!AV8</f>
        <v>55</v>
      </c>
      <c r="AW14" s="292">
        <f>'Total Agency'!AW8</f>
        <v>55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92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92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92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92">
        <f>'Total Agency'!CS8</f>
        <v>20</v>
      </c>
    </row>
    <row r="16" spans="1:97" x14ac:dyDescent="0.25">
      <c r="A16" s="289" t="s">
        <v>79</v>
      </c>
    </row>
    <row r="17" spans="1:97" s="15" customFormat="1" x14ac:dyDescent="0.25">
      <c r="A17" s="286" t="s">
        <v>121</v>
      </c>
      <c r="N17" s="268">
        <v>145</v>
      </c>
      <c r="O17" s="268">
        <v>157</v>
      </c>
      <c r="P17" s="268">
        <v>171</v>
      </c>
      <c r="Q17" s="268">
        <v>204</v>
      </c>
      <c r="R17" s="268">
        <v>209</v>
      </c>
      <c r="S17" s="268">
        <v>201</v>
      </c>
      <c r="T17" s="268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211</v>
      </c>
      <c r="X17" s="15">
        <f t="shared" si="13"/>
        <v>232</v>
      </c>
      <c r="Y17" s="96">
        <f t="shared" ref="Y17:CJ17" si="14">X17+Y38-Y53</f>
        <v>265</v>
      </c>
      <c r="Z17" s="15">
        <f t="shared" si="14"/>
        <v>203</v>
      </c>
      <c r="AA17" s="15">
        <f t="shared" si="14"/>
        <v>232</v>
      </c>
      <c r="AB17" s="15">
        <f t="shared" si="14"/>
        <v>264</v>
      </c>
      <c r="AC17" s="15">
        <f t="shared" si="14"/>
        <v>190</v>
      </c>
      <c r="AD17" s="15">
        <f t="shared" si="14"/>
        <v>230</v>
      </c>
      <c r="AE17" s="15">
        <f t="shared" si="14"/>
        <v>271</v>
      </c>
      <c r="AF17" s="15">
        <f t="shared" si="14"/>
        <v>209</v>
      </c>
      <c r="AG17" s="15">
        <f t="shared" si="14"/>
        <v>253</v>
      </c>
      <c r="AH17" s="15">
        <f t="shared" si="14"/>
        <v>298</v>
      </c>
      <c r="AI17" s="15">
        <f t="shared" si="14"/>
        <v>232</v>
      </c>
      <c r="AJ17" s="15">
        <f t="shared" si="14"/>
        <v>279</v>
      </c>
      <c r="AK17" s="96">
        <f t="shared" si="14"/>
        <v>327</v>
      </c>
      <c r="AL17" s="15">
        <f t="shared" si="14"/>
        <v>231</v>
      </c>
      <c r="AM17" s="15">
        <f t="shared" si="14"/>
        <v>273</v>
      </c>
      <c r="AN17" s="15">
        <f t="shared" si="14"/>
        <v>313</v>
      </c>
      <c r="AO17" s="15">
        <f t="shared" si="14"/>
        <v>209</v>
      </c>
      <c r="AP17" s="15">
        <f t="shared" si="14"/>
        <v>252</v>
      </c>
      <c r="AQ17" s="15">
        <f t="shared" si="14"/>
        <v>298</v>
      </c>
      <c r="AR17" s="15">
        <f t="shared" si="14"/>
        <v>189</v>
      </c>
      <c r="AS17" s="15">
        <f t="shared" si="14"/>
        <v>236</v>
      </c>
      <c r="AT17" s="15">
        <f t="shared" si="14"/>
        <v>285</v>
      </c>
      <c r="AU17" s="15">
        <f t="shared" si="14"/>
        <v>172</v>
      </c>
      <c r="AV17" s="15">
        <f t="shared" si="14"/>
        <v>224</v>
      </c>
      <c r="AW17" s="96">
        <f t="shared" si="14"/>
        <v>277</v>
      </c>
      <c r="AX17" s="15">
        <f t="shared" si="14"/>
        <v>220</v>
      </c>
      <c r="AY17" s="15">
        <f t="shared" si="14"/>
        <v>274</v>
      </c>
      <c r="AZ17" s="15">
        <f t="shared" si="14"/>
        <v>329</v>
      </c>
      <c r="BA17" s="15">
        <f t="shared" si="14"/>
        <v>252</v>
      </c>
      <c r="BB17" s="15">
        <f t="shared" si="14"/>
        <v>309</v>
      </c>
      <c r="BC17" s="15">
        <f t="shared" si="14"/>
        <v>368</v>
      </c>
      <c r="BD17" s="15">
        <f t="shared" si="14"/>
        <v>289</v>
      </c>
      <c r="BE17" s="15">
        <f t="shared" si="14"/>
        <v>350</v>
      </c>
      <c r="BF17" s="15">
        <f t="shared" si="14"/>
        <v>412</v>
      </c>
      <c r="BG17" s="15">
        <f t="shared" si="14"/>
        <v>329</v>
      </c>
      <c r="BH17" s="15">
        <f t="shared" si="14"/>
        <v>394</v>
      </c>
      <c r="BI17" s="96">
        <f t="shared" si="14"/>
        <v>460</v>
      </c>
      <c r="BJ17" s="15">
        <f t="shared" si="14"/>
        <v>392</v>
      </c>
      <c r="BK17" s="15">
        <f t="shared" si="14"/>
        <v>460</v>
      </c>
      <c r="BL17" s="15">
        <f t="shared" si="14"/>
        <v>528</v>
      </c>
      <c r="BM17" s="15">
        <f t="shared" si="14"/>
        <v>438</v>
      </c>
      <c r="BN17" s="15">
        <f t="shared" si="14"/>
        <v>508</v>
      </c>
      <c r="BO17" s="15">
        <f t="shared" si="14"/>
        <v>579</v>
      </c>
      <c r="BP17" s="15">
        <f t="shared" si="14"/>
        <v>489</v>
      </c>
      <c r="BQ17" s="15">
        <f t="shared" si="14"/>
        <v>562</v>
      </c>
      <c r="BR17" s="15">
        <f t="shared" si="14"/>
        <v>636</v>
      </c>
      <c r="BS17" s="15">
        <f t="shared" si="14"/>
        <v>546</v>
      </c>
      <c r="BT17" s="15">
        <f t="shared" si="14"/>
        <v>621</v>
      </c>
      <c r="BU17" s="96">
        <f t="shared" si="14"/>
        <v>697</v>
      </c>
      <c r="BV17" s="15">
        <f t="shared" si="14"/>
        <v>625</v>
      </c>
      <c r="BW17" s="15">
        <f t="shared" si="14"/>
        <v>702</v>
      </c>
      <c r="BX17" s="15">
        <f t="shared" si="14"/>
        <v>779</v>
      </c>
      <c r="BY17" s="15">
        <f t="shared" si="14"/>
        <v>679</v>
      </c>
      <c r="BZ17" s="15">
        <f t="shared" si="14"/>
        <v>758</v>
      </c>
      <c r="CA17" s="15">
        <f t="shared" si="14"/>
        <v>838</v>
      </c>
      <c r="CB17" s="15">
        <f t="shared" si="14"/>
        <v>736</v>
      </c>
      <c r="CC17" s="15">
        <f t="shared" si="14"/>
        <v>818</v>
      </c>
      <c r="CD17" s="15">
        <f t="shared" si="14"/>
        <v>901</v>
      </c>
      <c r="CE17" s="15">
        <f t="shared" si="14"/>
        <v>796</v>
      </c>
      <c r="CF17" s="15">
        <f t="shared" si="14"/>
        <v>881</v>
      </c>
      <c r="CG17" s="96">
        <f t="shared" si="14"/>
        <v>967</v>
      </c>
      <c r="CH17" s="15">
        <f t="shared" si="14"/>
        <v>882</v>
      </c>
      <c r="CI17" s="15">
        <f t="shared" si="14"/>
        <v>970</v>
      </c>
      <c r="CJ17" s="15">
        <f t="shared" si="14"/>
        <v>1058</v>
      </c>
      <c r="CK17" s="15">
        <f t="shared" ref="CK17:CS17" si="15">CJ17+CK38-CK53</f>
        <v>943</v>
      </c>
      <c r="CL17" s="15">
        <f t="shared" si="15"/>
        <v>1034</v>
      </c>
      <c r="CM17" s="15">
        <f t="shared" si="15"/>
        <v>1126</v>
      </c>
      <c r="CN17" s="15">
        <f t="shared" si="15"/>
        <v>1009</v>
      </c>
      <c r="CO17" s="15">
        <f t="shared" si="15"/>
        <v>1104</v>
      </c>
      <c r="CP17" s="15">
        <f t="shared" si="15"/>
        <v>1200</v>
      </c>
      <c r="CQ17" s="15">
        <f t="shared" si="15"/>
        <v>1081</v>
      </c>
      <c r="CR17" s="15">
        <f t="shared" si="15"/>
        <v>1179</v>
      </c>
      <c r="CS17" s="96">
        <f t="shared" si="15"/>
        <v>1279</v>
      </c>
    </row>
    <row r="18" spans="1:97" s="15" customFormat="1" x14ac:dyDescent="0.25">
      <c r="A18" s="286" t="s">
        <v>117</v>
      </c>
      <c r="N18" s="268">
        <v>562</v>
      </c>
      <c r="O18" s="268">
        <v>543</v>
      </c>
      <c r="P18" s="268">
        <v>565</v>
      </c>
      <c r="Q18" s="268">
        <v>595</v>
      </c>
      <c r="R18" s="268">
        <v>651</v>
      </c>
      <c r="S18" s="268">
        <v>713</v>
      </c>
      <c r="T18" s="268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1187</v>
      </c>
      <c r="X18" s="15">
        <f t="shared" si="16"/>
        <v>1391</v>
      </c>
      <c r="Y18" s="96">
        <f t="shared" ref="Y18:CJ18" si="17">X18+Y10+Y40-Y54</f>
        <v>1564</v>
      </c>
      <c r="Z18" s="15">
        <f>Y18+Z10+Z40-Z54</f>
        <v>1588</v>
      </c>
      <c r="AA18" s="15">
        <f t="shared" si="17"/>
        <v>1740</v>
      </c>
      <c r="AB18" s="15">
        <f>AA18+AB10+AB40-AB54</f>
        <v>1862</v>
      </c>
      <c r="AC18" s="15">
        <f t="shared" si="17"/>
        <v>1883</v>
      </c>
      <c r="AD18" s="15">
        <f t="shared" si="17"/>
        <v>1973</v>
      </c>
      <c r="AE18" s="15">
        <f t="shared" si="17"/>
        <v>2061</v>
      </c>
      <c r="AF18" s="15">
        <f t="shared" si="17"/>
        <v>2073</v>
      </c>
      <c r="AG18" s="15">
        <f t="shared" si="17"/>
        <v>2147</v>
      </c>
      <c r="AH18" s="15">
        <f t="shared" si="17"/>
        <v>2228</v>
      </c>
      <c r="AI18" s="15">
        <f t="shared" si="17"/>
        <v>2290</v>
      </c>
      <c r="AJ18" s="15">
        <f t="shared" si="17"/>
        <v>2369</v>
      </c>
      <c r="AK18" s="96">
        <f t="shared" si="17"/>
        <v>2450</v>
      </c>
      <c r="AL18" s="15">
        <f t="shared" si="17"/>
        <v>2380</v>
      </c>
      <c r="AM18" s="15">
        <f t="shared" si="17"/>
        <v>2410</v>
      </c>
      <c r="AN18" s="15">
        <f t="shared" si="17"/>
        <v>2475</v>
      </c>
      <c r="AO18" s="15">
        <f t="shared" si="17"/>
        <v>2469</v>
      </c>
      <c r="AP18" s="15">
        <f t="shared" si="17"/>
        <v>2523</v>
      </c>
      <c r="AQ18" s="15">
        <f t="shared" si="17"/>
        <v>2578</v>
      </c>
      <c r="AR18" s="15">
        <f t="shared" si="17"/>
        <v>2560</v>
      </c>
      <c r="AS18" s="15">
        <f t="shared" si="17"/>
        <v>2615</v>
      </c>
      <c r="AT18" s="15">
        <f t="shared" si="17"/>
        <v>2671</v>
      </c>
      <c r="AU18" s="15">
        <f t="shared" si="17"/>
        <v>2652</v>
      </c>
      <c r="AV18" s="15">
        <f t="shared" si="17"/>
        <v>2709</v>
      </c>
      <c r="AW18" s="96">
        <f t="shared" si="17"/>
        <v>2767</v>
      </c>
      <c r="AX18" s="15">
        <f t="shared" si="17"/>
        <v>2744</v>
      </c>
      <c r="AY18" s="15">
        <f t="shared" si="17"/>
        <v>2785</v>
      </c>
      <c r="AZ18" s="15">
        <f t="shared" si="17"/>
        <v>2849</v>
      </c>
      <c r="BA18" s="15">
        <f t="shared" si="17"/>
        <v>2829</v>
      </c>
      <c r="BB18" s="15">
        <f t="shared" si="17"/>
        <v>2870</v>
      </c>
      <c r="BC18" s="15">
        <f t="shared" si="17"/>
        <v>2912</v>
      </c>
      <c r="BD18" s="15">
        <f t="shared" si="17"/>
        <v>2887</v>
      </c>
      <c r="BE18" s="15">
        <f t="shared" si="17"/>
        <v>2932</v>
      </c>
      <c r="BF18" s="15">
        <f t="shared" si="17"/>
        <v>2979</v>
      </c>
      <c r="BG18" s="15">
        <f t="shared" si="17"/>
        <v>2959</v>
      </c>
      <c r="BH18" s="15">
        <f t="shared" si="17"/>
        <v>3009</v>
      </c>
      <c r="BI18" s="96">
        <f t="shared" si="17"/>
        <v>3060</v>
      </c>
      <c r="BJ18" s="15">
        <f t="shared" si="17"/>
        <v>3006</v>
      </c>
      <c r="BK18" s="15">
        <f t="shared" si="17"/>
        <v>3042</v>
      </c>
      <c r="BL18" s="15">
        <f t="shared" si="17"/>
        <v>3079</v>
      </c>
      <c r="BM18" s="15">
        <f t="shared" si="17"/>
        <v>3014</v>
      </c>
      <c r="BN18" s="15">
        <f t="shared" si="17"/>
        <v>3042</v>
      </c>
      <c r="BO18" s="15">
        <f t="shared" si="17"/>
        <v>3072</v>
      </c>
      <c r="BP18" s="15">
        <f t="shared" si="17"/>
        <v>3004</v>
      </c>
      <c r="BQ18" s="15">
        <f t="shared" si="17"/>
        <v>3036</v>
      </c>
      <c r="BR18" s="15">
        <f t="shared" si="17"/>
        <v>3070</v>
      </c>
      <c r="BS18" s="15">
        <f t="shared" si="17"/>
        <v>3005</v>
      </c>
      <c r="BT18" s="15">
        <f t="shared" si="17"/>
        <v>3042</v>
      </c>
      <c r="BU18" s="96">
        <f t="shared" si="17"/>
        <v>3080</v>
      </c>
      <c r="BV18" s="15">
        <f t="shared" si="17"/>
        <v>3037</v>
      </c>
      <c r="BW18" s="15">
        <f t="shared" si="17"/>
        <v>3076</v>
      </c>
      <c r="BX18" s="15">
        <f t="shared" si="17"/>
        <v>3116</v>
      </c>
      <c r="BY18" s="15">
        <f t="shared" si="17"/>
        <v>3067</v>
      </c>
      <c r="BZ18" s="15">
        <f t="shared" si="17"/>
        <v>3097</v>
      </c>
      <c r="CA18" s="15">
        <f t="shared" si="17"/>
        <v>3128</v>
      </c>
      <c r="CB18" s="15">
        <f t="shared" si="17"/>
        <v>3072</v>
      </c>
      <c r="CC18" s="15">
        <f t="shared" si="17"/>
        <v>3105</v>
      </c>
      <c r="CD18" s="15">
        <f t="shared" si="17"/>
        <v>3141</v>
      </c>
      <c r="CE18" s="15">
        <f t="shared" si="17"/>
        <v>3092</v>
      </c>
      <c r="CF18" s="15">
        <f t="shared" si="17"/>
        <v>3131</v>
      </c>
      <c r="CG18" s="96">
        <f t="shared" si="17"/>
        <v>3171</v>
      </c>
      <c r="CH18" s="15">
        <f t="shared" si="17"/>
        <v>3130</v>
      </c>
      <c r="CI18" s="15">
        <f t="shared" si="17"/>
        <v>3172</v>
      </c>
      <c r="CJ18" s="15">
        <f t="shared" si="17"/>
        <v>3215</v>
      </c>
      <c r="CK18" s="15">
        <f t="shared" ref="CK18:CS18" si="18">CJ18+CK10+CK40-CK54</f>
        <v>3155</v>
      </c>
      <c r="CL18" s="15">
        <f t="shared" si="18"/>
        <v>3186</v>
      </c>
      <c r="CM18" s="15">
        <f t="shared" si="18"/>
        <v>3219</v>
      </c>
      <c r="CN18" s="15">
        <f t="shared" si="18"/>
        <v>3153</v>
      </c>
      <c r="CO18" s="15">
        <f t="shared" si="18"/>
        <v>3188</v>
      </c>
      <c r="CP18" s="15">
        <f t="shared" si="18"/>
        <v>3227</v>
      </c>
      <c r="CQ18" s="15">
        <f t="shared" si="18"/>
        <v>3168</v>
      </c>
      <c r="CR18" s="15">
        <f t="shared" si="18"/>
        <v>3210</v>
      </c>
      <c r="CS18" s="96">
        <f t="shared" si="18"/>
        <v>3254</v>
      </c>
    </row>
    <row r="19" spans="1:97" s="15" customFormat="1" x14ac:dyDescent="0.25">
      <c r="A19" s="286" t="s">
        <v>118</v>
      </c>
      <c r="N19" s="268">
        <v>204</v>
      </c>
      <c r="O19" s="268">
        <v>204</v>
      </c>
      <c r="P19" s="268">
        <v>216</v>
      </c>
      <c r="Q19" s="268">
        <v>235</v>
      </c>
      <c r="R19" s="268">
        <v>256</v>
      </c>
      <c r="S19" s="268">
        <v>280</v>
      </c>
      <c r="T19" s="268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349</v>
      </c>
      <c r="X19" s="15">
        <f t="shared" si="19"/>
        <v>381</v>
      </c>
      <c r="Y19" s="96">
        <f t="shared" ref="Y19:CJ19" si="20">X19+Y11+Y41-Y55</f>
        <v>411</v>
      </c>
      <c r="Z19" s="15">
        <f t="shared" si="20"/>
        <v>390</v>
      </c>
      <c r="AA19" s="15">
        <f t="shared" si="20"/>
        <v>417</v>
      </c>
      <c r="AB19" s="15">
        <f t="shared" si="20"/>
        <v>442</v>
      </c>
      <c r="AC19" s="15">
        <f t="shared" si="20"/>
        <v>414</v>
      </c>
      <c r="AD19" s="15">
        <f t="shared" si="20"/>
        <v>440</v>
      </c>
      <c r="AE19" s="15">
        <f t="shared" si="20"/>
        <v>466</v>
      </c>
      <c r="AF19" s="15">
        <f t="shared" si="20"/>
        <v>442</v>
      </c>
      <c r="AG19" s="15">
        <f t="shared" si="20"/>
        <v>462</v>
      </c>
      <c r="AH19" s="15">
        <f t="shared" si="20"/>
        <v>484</v>
      </c>
      <c r="AI19" s="15">
        <f t="shared" si="20"/>
        <v>482</v>
      </c>
      <c r="AJ19" s="15">
        <f t="shared" si="20"/>
        <v>505</v>
      </c>
      <c r="AK19" s="96">
        <f t="shared" si="20"/>
        <v>529</v>
      </c>
      <c r="AL19" s="15">
        <f t="shared" si="20"/>
        <v>481</v>
      </c>
      <c r="AM19" s="15">
        <f>AL19+AM11+AM41-AM55</f>
        <v>503</v>
      </c>
      <c r="AN19" s="15">
        <f t="shared" si="20"/>
        <v>534</v>
      </c>
      <c r="AO19" s="15">
        <f t="shared" si="20"/>
        <v>544</v>
      </c>
      <c r="AP19" s="15">
        <f t="shared" si="20"/>
        <v>565</v>
      </c>
      <c r="AQ19" s="15">
        <f t="shared" si="20"/>
        <v>587</v>
      </c>
      <c r="AR19" s="15">
        <f t="shared" si="20"/>
        <v>590</v>
      </c>
      <c r="AS19" s="15">
        <f t="shared" si="20"/>
        <v>612</v>
      </c>
      <c r="AT19" s="15">
        <f t="shared" si="20"/>
        <v>636</v>
      </c>
      <c r="AU19" s="15">
        <f t="shared" si="20"/>
        <v>641</v>
      </c>
      <c r="AV19" s="15">
        <f t="shared" si="20"/>
        <v>666</v>
      </c>
      <c r="AW19" s="96">
        <f t="shared" si="20"/>
        <v>693</v>
      </c>
      <c r="AX19" s="15">
        <f t="shared" si="20"/>
        <v>659</v>
      </c>
      <c r="AY19" s="15">
        <f t="shared" si="20"/>
        <v>672</v>
      </c>
      <c r="AZ19" s="15">
        <f t="shared" si="20"/>
        <v>702</v>
      </c>
      <c r="BA19" s="15">
        <f t="shared" si="20"/>
        <v>694</v>
      </c>
      <c r="BB19" s="15">
        <f t="shared" si="20"/>
        <v>711</v>
      </c>
      <c r="BC19" s="15">
        <f t="shared" si="20"/>
        <v>730</v>
      </c>
      <c r="BD19" s="15">
        <f t="shared" si="20"/>
        <v>718</v>
      </c>
      <c r="BE19" s="15">
        <f t="shared" si="20"/>
        <v>740</v>
      </c>
      <c r="BF19" s="15">
        <f t="shared" si="20"/>
        <v>767</v>
      </c>
      <c r="BG19" s="15">
        <f t="shared" si="20"/>
        <v>767</v>
      </c>
      <c r="BH19" s="15">
        <f t="shared" si="20"/>
        <v>797</v>
      </c>
      <c r="BI19" s="96">
        <f t="shared" si="20"/>
        <v>829</v>
      </c>
      <c r="BJ19" s="15">
        <f t="shared" si="20"/>
        <v>778</v>
      </c>
      <c r="BK19" s="15">
        <f t="shared" si="20"/>
        <v>810</v>
      </c>
      <c r="BL19" s="15">
        <f t="shared" si="20"/>
        <v>843</v>
      </c>
      <c r="BM19" s="15">
        <f t="shared" si="20"/>
        <v>804</v>
      </c>
      <c r="BN19" s="15">
        <f t="shared" si="20"/>
        <v>824</v>
      </c>
      <c r="BO19" s="15">
        <f t="shared" si="20"/>
        <v>846</v>
      </c>
      <c r="BP19" s="15">
        <f t="shared" si="20"/>
        <v>802</v>
      </c>
      <c r="BQ19" s="15">
        <f t="shared" si="20"/>
        <v>827</v>
      </c>
      <c r="BR19" s="15">
        <f t="shared" si="20"/>
        <v>856</v>
      </c>
      <c r="BS19" s="15">
        <f t="shared" si="20"/>
        <v>819</v>
      </c>
      <c r="BT19" s="15">
        <f t="shared" si="20"/>
        <v>852</v>
      </c>
      <c r="BU19" s="96">
        <f t="shared" si="20"/>
        <v>887</v>
      </c>
      <c r="BV19" s="15">
        <f>BU19+BV11+BV41-BV55</f>
        <v>858</v>
      </c>
      <c r="BW19" s="15">
        <f t="shared" si="20"/>
        <v>895</v>
      </c>
      <c r="BX19" s="15">
        <f t="shared" si="20"/>
        <v>932</v>
      </c>
      <c r="BY19" s="15">
        <f t="shared" si="20"/>
        <v>926</v>
      </c>
      <c r="BZ19" s="15">
        <f t="shared" si="20"/>
        <v>948</v>
      </c>
      <c r="CA19" s="15">
        <f t="shared" si="20"/>
        <v>973</v>
      </c>
      <c r="CB19" s="15">
        <f t="shared" si="20"/>
        <v>959</v>
      </c>
      <c r="CC19" s="15">
        <f t="shared" si="20"/>
        <v>987</v>
      </c>
      <c r="CD19" s="15">
        <f t="shared" si="20"/>
        <v>1019</v>
      </c>
      <c r="CE19" s="15">
        <f t="shared" si="20"/>
        <v>1018</v>
      </c>
      <c r="CF19" s="15">
        <f t="shared" si="20"/>
        <v>1054</v>
      </c>
      <c r="CG19" s="96">
        <f t="shared" si="20"/>
        <v>1092</v>
      </c>
      <c r="CH19" s="15">
        <f t="shared" si="20"/>
        <v>1043</v>
      </c>
      <c r="CI19" s="15">
        <f t="shared" si="20"/>
        <v>1084</v>
      </c>
      <c r="CJ19" s="15">
        <f t="shared" si="20"/>
        <v>1126</v>
      </c>
      <c r="CK19" s="15">
        <f t="shared" ref="CK19:CS19" si="21">CJ19+CK11+CK41-CK55</f>
        <v>1117</v>
      </c>
      <c r="CL19" s="15">
        <f t="shared" si="21"/>
        <v>1142</v>
      </c>
      <c r="CM19" s="15">
        <f t="shared" si="21"/>
        <v>1170</v>
      </c>
      <c r="CN19" s="15">
        <f t="shared" si="21"/>
        <v>1154</v>
      </c>
      <c r="CO19" s="15">
        <f t="shared" si="21"/>
        <v>1185</v>
      </c>
      <c r="CP19" s="15">
        <f t="shared" si="21"/>
        <v>1222</v>
      </c>
      <c r="CQ19" s="15">
        <f t="shared" si="21"/>
        <v>1219</v>
      </c>
      <c r="CR19" s="15">
        <f t="shared" si="21"/>
        <v>1260</v>
      </c>
      <c r="CS19" s="96">
        <f t="shared" si="21"/>
        <v>1304</v>
      </c>
    </row>
    <row r="20" spans="1:97" s="15" customFormat="1" x14ac:dyDescent="0.25">
      <c r="A20" s="286" t="s">
        <v>119</v>
      </c>
      <c r="N20" s="268">
        <v>70</v>
      </c>
      <c r="O20" s="268">
        <v>67</v>
      </c>
      <c r="P20" s="268">
        <v>68</v>
      </c>
      <c r="Q20" s="268">
        <v>68</v>
      </c>
      <c r="R20" s="268">
        <v>69</v>
      </c>
      <c r="S20" s="268">
        <v>75</v>
      </c>
      <c r="T20" s="268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6">
        <f t="shared" ref="Y20:CJ20" si="23">X20+Y12+Y42-Y56</f>
        <v>111</v>
      </c>
      <c r="Z20" s="15">
        <f t="shared" si="23"/>
        <v>120</v>
      </c>
      <c r="AA20" s="15">
        <f t="shared" si="23"/>
        <v>125</v>
      </c>
      <c r="AB20" s="15">
        <f t="shared" si="23"/>
        <v>127</v>
      </c>
      <c r="AC20" s="15">
        <f t="shared" si="23"/>
        <v>129</v>
      </c>
      <c r="AD20" s="15">
        <f t="shared" si="23"/>
        <v>131</v>
      </c>
      <c r="AE20" s="15">
        <f t="shared" si="23"/>
        <v>133</v>
      </c>
      <c r="AF20" s="15">
        <f t="shared" si="23"/>
        <v>135</v>
      </c>
      <c r="AG20" s="15">
        <f t="shared" si="23"/>
        <v>137</v>
      </c>
      <c r="AH20" s="15">
        <f t="shared" si="23"/>
        <v>139</v>
      </c>
      <c r="AI20" s="15">
        <f t="shared" si="23"/>
        <v>141</v>
      </c>
      <c r="AJ20" s="15">
        <f t="shared" si="23"/>
        <v>143</v>
      </c>
      <c r="AK20" s="96">
        <f t="shared" si="23"/>
        <v>145</v>
      </c>
      <c r="AL20" s="15">
        <f t="shared" si="23"/>
        <v>149</v>
      </c>
      <c r="AM20" s="15">
        <f t="shared" si="23"/>
        <v>150</v>
      </c>
      <c r="AN20" s="15">
        <f t="shared" si="23"/>
        <v>152</v>
      </c>
      <c r="AO20" s="15">
        <f t="shared" si="23"/>
        <v>154</v>
      </c>
      <c r="AP20" s="15">
        <f t="shared" si="23"/>
        <v>156</v>
      </c>
      <c r="AQ20" s="15">
        <f t="shared" si="23"/>
        <v>158</v>
      </c>
      <c r="AR20" s="15">
        <f t="shared" si="23"/>
        <v>160</v>
      </c>
      <c r="AS20" s="15">
        <f t="shared" si="23"/>
        <v>162</v>
      </c>
      <c r="AT20" s="15">
        <f t="shared" si="23"/>
        <v>164</v>
      </c>
      <c r="AU20" s="15">
        <f t="shared" si="23"/>
        <v>166</v>
      </c>
      <c r="AV20" s="15">
        <f t="shared" si="23"/>
        <v>168</v>
      </c>
      <c r="AW20" s="96">
        <f t="shared" si="23"/>
        <v>170</v>
      </c>
      <c r="AX20" s="15">
        <f t="shared" si="23"/>
        <v>178</v>
      </c>
      <c r="AY20" s="15">
        <f t="shared" si="23"/>
        <v>179</v>
      </c>
      <c r="AZ20" s="15">
        <f t="shared" si="23"/>
        <v>181</v>
      </c>
      <c r="BA20" s="15">
        <f t="shared" si="23"/>
        <v>183</v>
      </c>
      <c r="BB20" s="15">
        <f t="shared" si="23"/>
        <v>185</v>
      </c>
      <c r="BC20" s="15">
        <f t="shared" si="23"/>
        <v>187</v>
      </c>
      <c r="BD20" s="15">
        <f t="shared" si="23"/>
        <v>189</v>
      </c>
      <c r="BE20" s="15">
        <f t="shared" si="23"/>
        <v>191</v>
      </c>
      <c r="BF20" s="15">
        <f t="shared" si="23"/>
        <v>193</v>
      </c>
      <c r="BG20" s="15">
        <f t="shared" si="23"/>
        <v>195</v>
      </c>
      <c r="BH20" s="15">
        <f t="shared" si="23"/>
        <v>197</v>
      </c>
      <c r="BI20" s="96">
        <f t="shared" si="23"/>
        <v>199</v>
      </c>
      <c r="BJ20" s="15">
        <f t="shared" si="23"/>
        <v>200</v>
      </c>
      <c r="BK20" s="15">
        <f t="shared" si="23"/>
        <v>201</v>
      </c>
      <c r="BL20" s="15">
        <f t="shared" si="23"/>
        <v>202</v>
      </c>
      <c r="BM20" s="15">
        <f t="shared" si="23"/>
        <v>203</v>
      </c>
      <c r="BN20" s="15">
        <f t="shared" si="23"/>
        <v>204</v>
      </c>
      <c r="BO20" s="15">
        <f t="shared" si="23"/>
        <v>205</v>
      </c>
      <c r="BP20" s="15">
        <f t="shared" si="23"/>
        <v>206</v>
      </c>
      <c r="BQ20" s="15">
        <f t="shared" si="23"/>
        <v>207</v>
      </c>
      <c r="BR20" s="15">
        <f t="shared" si="23"/>
        <v>208</v>
      </c>
      <c r="BS20" s="15">
        <f t="shared" si="23"/>
        <v>209</v>
      </c>
      <c r="BT20" s="15">
        <f t="shared" si="23"/>
        <v>210</v>
      </c>
      <c r="BU20" s="96">
        <f t="shared" si="23"/>
        <v>211</v>
      </c>
      <c r="BV20" s="15">
        <f t="shared" si="23"/>
        <v>226</v>
      </c>
      <c r="BW20" s="15">
        <f t="shared" si="23"/>
        <v>227</v>
      </c>
      <c r="BX20" s="15">
        <f t="shared" si="23"/>
        <v>228</v>
      </c>
      <c r="BY20" s="15">
        <f t="shared" si="23"/>
        <v>229</v>
      </c>
      <c r="BZ20" s="15">
        <f t="shared" si="23"/>
        <v>230</v>
      </c>
      <c r="CA20" s="15">
        <f t="shared" si="23"/>
        <v>231</v>
      </c>
      <c r="CB20" s="15">
        <f t="shared" si="23"/>
        <v>232</v>
      </c>
      <c r="CC20" s="15">
        <f t="shared" si="23"/>
        <v>233</v>
      </c>
      <c r="CD20" s="15">
        <f t="shared" si="23"/>
        <v>234</v>
      </c>
      <c r="CE20" s="15">
        <f t="shared" si="23"/>
        <v>235</v>
      </c>
      <c r="CF20" s="15">
        <f t="shared" si="23"/>
        <v>236</v>
      </c>
      <c r="CG20" s="96">
        <f t="shared" si="23"/>
        <v>237</v>
      </c>
      <c r="CH20" s="15">
        <f t="shared" si="23"/>
        <v>253</v>
      </c>
      <c r="CI20" s="15">
        <f t="shared" si="23"/>
        <v>254</v>
      </c>
      <c r="CJ20" s="15">
        <f t="shared" si="23"/>
        <v>255</v>
      </c>
      <c r="CK20" s="15">
        <f t="shared" ref="CK20:CS20" si="24">CJ20+CK12+CK42-CK56</f>
        <v>256</v>
      </c>
      <c r="CL20" s="15">
        <f t="shared" si="24"/>
        <v>257</v>
      </c>
      <c r="CM20" s="15">
        <f t="shared" si="24"/>
        <v>258</v>
      </c>
      <c r="CN20" s="15">
        <f t="shared" si="24"/>
        <v>259</v>
      </c>
      <c r="CO20" s="15">
        <f t="shared" si="24"/>
        <v>260</v>
      </c>
      <c r="CP20" s="15">
        <f t="shared" si="24"/>
        <v>261</v>
      </c>
      <c r="CQ20" s="15">
        <f t="shared" si="24"/>
        <v>262</v>
      </c>
      <c r="CR20" s="15">
        <f t="shared" si="24"/>
        <v>263</v>
      </c>
      <c r="CS20" s="96">
        <f t="shared" si="24"/>
        <v>264</v>
      </c>
    </row>
    <row r="21" spans="1:97" s="15" customFormat="1" x14ac:dyDescent="0.25">
      <c r="A21" s="286" t="s">
        <v>120</v>
      </c>
      <c r="N21" s="268">
        <v>32</v>
      </c>
      <c r="O21" s="268">
        <v>33</v>
      </c>
      <c r="P21" s="268">
        <v>36</v>
      </c>
      <c r="Q21" s="268">
        <v>38</v>
      </c>
      <c r="R21" s="268">
        <v>38</v>
      </c>
      <c r="S21" s="268">
        <v>45</v>
      </c>
      <c r="T21" s="268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6">
        <f t="shared" ref="Y21:CJ21" si="26">X21+Y13+Y43-Y57</f>
        <v>64</v>
      </c>
      <c r="Z21" s="15">
        <f t="shared" si="26"/>
        <v>72</v>
      </c>
      <c r="AA21" s="15">
        <f t="shared" si="26"/>
        <v>75</v>
      </c>
      <c r="AB21" s="15">
        <f t="shared" si="26"/>
        <v>76</v>
      </c>
      <c r="AC21" s="15">
        <f t="shared" si="26"/>
        <v>77</v>
      </c>
      <c r="AD21" s="15">
        <f t="shared" si="26"/>
        <v>78</v>
      </c>
      <c r="AE21" s="15">
        <f t="shared" si="26"/>
        <v>79</v>
      </c>
      <c r="AF21" s="15">
        <f t="shared" si="26"/>
        <v>80</v>
      </c>
      <c r="AG21" s="15">
        <f t="shared" si="26"/>
        <v>81</v>
      </c>
      <c r="AH21" s="15">
        <f t="shared" si="26"/>
        <v>82</v>
      </c>
      <c r="AI21" s="15">
        <f t="shared" si="26"/>
        <v>83</v>
      </c>
      <c r="AJ21" s="15">
        <f t="shared" si="26"/>
        <v>84</v>
      </c>
      <c r="AK21" s="96">
        <f t="shared" si="26"/>
        <v>85</v>
      </c>
      <c r="AL21" s="15">
        <f t="shared" si="26"/>
        <v>88</v>
      </c>
      <c r="AM21" s="15">
        <f t="shared" si="26"/>
        <v>88</v>
      </c>
      <c r="AN21" s="15">
        <f t="shared" si="26"/>
        <v>89</v>
      </c>
      <c r="AO21" s="15">
        <f t="shared" si="26"/>
        <v>90</v>
      </c>
      <c r="AP21" s="15">
        <f t="shared" si="26"/>
        <v>91</v>
      </c>
      <c r="AQ21" s="15">
        <f t="shared" si="26"/>
        <v>92</v>
      </c>
      <c r="AR21" s="15">
        <f t="shared" si="26"/>
        <v>93</v>
      </c>
      <c r="AS21" s="15">
        <f t="shared" si="26"/>
        <v>94</v>
      </c>
      <c r="AT21" s="15">
        <f t="shared" si="26"/>
        <v>95</v>
      </c>
      <c r="AU21" s="15">
        <f t="shared" si="26"/>
        <v>96</v>
      </c>
      <c r="AV21" s="15">
        <f t="shared" si="26"/>
        <v>97</v>
      </c>
      <c r="AW21" s="96">
        <f t="shared" si="26"/>
        <v>98</v>
      </c>
      <c r="AX21" s="15">
        <f t="shared" si="26"/>
        <v>97</v>
      </c>
      <c r="AY21" s="15">
        <f t="shared" si="26"/>
        <v>97</v>
      </c>
      <c r="AZ21" s="15">
        <f t="shared" si="26"/>
        <v>98</v>
      </c>
      <c r="BA21" s="15">
        <f t="shared" si="26"/>
        <v>99</v>
      </c>
      <c r="BB21" s="15">
        <f t="shared" si="26"/>
        <v>100</v>
      </c>
      <c r="BC21" s="15">
        <f t="shared" si="26"/>
        <v>101</v>
      </c>
      <c r="BD21" s="15">
        <f t="shared" si="26"/>
        <v>102</v>
      </c>
      <c r="BE21" s="15">
        <f t="shared" si="26"/>
        <v>103</v>
      </c>
      <c r="BF21" s="15">
        <f t="shared" si="26"/>
        <v>104</v>
      </c>
      <c r="BG21" s="15">
        <f t="shared" si="26"/>
        <v>105</v>
      </c>
      <c r="BH21" s="15">
        <f t="shared" si="26"/>
        <v>106</v>
      </c>
      <c r="BI21" s="96">
        <f t="shared" si="26"/>
        <v>107</v>
      </c>
      <c r="BJ21" s="15">
        <f t="shared" si="26"/>
        <v>103</v>
      </c>
      <c r="BK21" s="15">
        <f t="shared" si="26"/>
        <v>103</v>
      </c>
      <c r="BL21" s="15">
        <f t="shared" si="26"/>
        <v>103</v>
      </c>
      <c r="BM21" s="15">
        <f t="shared" si="26"/>
        <v>103</v>
      </c>
      <c r="BN21" s="15">
        <f t="shared" si="26"/>
        <v>103</v>
      </c>
      <c r="BO21" s="15">
        <f t="shared" si="26"/>
        <v>103</v>
      </c>
      <c r="BP21" s="15">
        <f t="shared" si="26"/>
        <v>103</v>
      </c>
      <c r="BQ21" s="15">
        <f t="shared" si="26"/>
        <v>103</v>
      </c>
      <c r="BR21" s="15">
        <f t="shared" si="26"/>
        <v>103</v>
      </c>
      <c r="BS21" s="15">
        <f t="shared" si="26"/>
        <v>103</v>
      </c>
      <c r="BT21" s="15">
        <f t="shared" si="26"/>
        <v>103</v>
      </c>
      <c r="BU21" s="96">
        <f t="shared" si="26"/>
        <v>103</v>
      </c>
      <c r="BV21" s="15">
        <f t="shared" si="26"/>
        <v>111</v>
      </c>
      <c r="BW21" s="15">
        <f t="shared" si="26"/>
        <v>111</v>
      </c>
      <c r="BX21" s="15">
        <f t="shared" si="26"/>
        <v>111</v>
      </c>
      <c r="BY21" s="15">
        <f t="shared" si="26"/>
        <v>111</v>
      </c>
      <c r="BZ21" s="15">
        <f t="shared" si="26"/>
        <v>111</v>
      </c>
      <c r="CA21" s="15">
        <f t="shared" si="26"/>
        <v>111</v>
      </c>
      <c r="CB21" s="15">
        <f t="shared" si="26"/>
        <v>111</v>
      </c>
      <c r="CC21" s="15">
        <f t="shared" si="26"/>
        <v>111</v>
      </c>
      <c r="CD21" s="15">
        <f t="shared" si="26"/>
        <v>111</v>
      </c>
      <c r="CE21" s="15">
        <f t="shared" si="26"/>
        <v>111</v>
      </c>
      <c r="CF21" s="15">
        <f t="shared" si="26"/>
        <v>111</v>
      </c>
      <c r="CG21" s="96">
        <f t="shared" si="26"/>
        <v>111</v>
      </c>
      <c r="CH21" s="15">
        <f t="shared" si="26"/>
        <v>119</v>
      </c>
      <c r="CI21" s="15">
        <f t="shared" si="26"/>
        <v>119</v>
      </c>
      <c r="CJ21" s="15">
        <f t="shared" si="26"/>
        <v>119</v>
      </c>
      <c r="CK21" s="15">
        <f t="shared" ref="CK21:CS21" si="27">CJ21+CK13+CK43-CK57</f>
        <v>119</v>
      </c>
      <c r="CL21" s="15">
        <f t="shared" si="27"/>
        <v>119</v>
      </c>
      <c r="CM21" s="15">
        <f t="shared" si="27"/>
        <v>119</v>
      </c>
      <c r="CN21" s="15">
        <f t="shared" si="27"/>
        <v>119</v>
      </c>
      <c r="CO21" s="15">
        <f t="shared" si="27"/>
        <v>119</v>
      </c>
      <c r="CP21" s="15">
        <f t="shared" si="27"/>
        <v>119</v>
      </c>
      <c r="CQ21" s="15">
        <f t="shared" si="27"/>
        <v>119</v>
      </c>
      <c r="CR21" s="15">
        <f t="shared" si="27"/>
        <v>119</v>
      </c>
      <c r="CS21" s="96">
        <f t="shared" si="27"/>
        <v>119</v>
      </c>
    </row>
    <row r="22" spans="1:97" s="16" customFormat="1" x14ac:dyDescent="0.25">
      <c r="A22" s="287" t="s">
        <v>95</v>
      </c>
      <c r="N22" s="272">
        <f>SUM(N17:N21)</f>
        <v>1013</v>
      </c>
      <c r="O22" s="272">
        <f t="shared" ref="O22:T22" si="28">SUM(O17:O21)</f>
        <v>1004</v>
      </c>
      <c r="P22" s="272">
        <f t="shared" si="28"/>
        <v>1056</v>
      </c>
      <c r="Q22" s="272">
        <f t="shared" si="28"/>
        <v>1140</v>
      </c>
      <c r="R22" s="272">
        <f t="shared" si="28"/>
        <v>1223</v>
      </c>
      <c r="S22" s="272">
        <f t="shared" si="28"/>
        <v>1314</v>
      </c>
      <c r="T22" s="272">
        <f t="shared" si="28"/>
        <v>1321</v>
      </c>
      <c r="U22" s="16">
        <f>'Total Agency'!U11</f>
        <v>1494</v>
      </c>
      <c r="V22" s="16">
        <f>'Total Agency'!V11</f>
        <v>1717</v>
      </c>
      <c r="W22" s="16">
        <f>'Total Agency'!W11</f>
        <v>1755.2</v>
      </c>
      <c r="X22" s="16">
        <f>'Total Agency'!X11</f>
        <v>2013</v>
      </c>
      <c r="Y22" s="97">
        <f>'Total Agency'!Y11</f>
        <v>2112</v>
      </c>
      <c r="Z22" s="16">
        <f>'Total Agency'!Z11</f>
        <v>1941.6</v>
      </c>
      <c r="AA22" s="16">
        <f>'Total Agency'!AA11</f>
        <v>2210</v>
      </c>
      <c r="AB22" s="16">
        <f>'Total Agency'!AB11</f>
        <v>2295</v>
      </c>
      <c r="AC22" s="16">
        <f>'Total Agency'!AC11</f>
        <v>2038.06</v>
      </c>
      <c r="AD22" s="16">
        <f>'Total Agency'!AD11</f>
        <v>2106</v>
      </c>
      <c r="AE22" s="16">
        <f>'Total Agency'!AE11</f>
        <v>2157</v>
      </c>
      <c r="AF22" s="16">
        <f>'Total Agency'!AF11</f>
        <v>1900.6399999999999</v>
      </c>
      <c r="AG22" s="16">
        <f>'Total Agency'!AG11</f>
        <v>1942.0658934271678</v>
      </c>
      <c r="AH22" s="16">
        <f>'Total Agency'!AH11</f>
        <v>2092.9039636358343</v>
      </c>
      <c r="AI22" s="16">
        <f>'Total Agency'!AI11</f>
        <v>2089.5355267800783</v>
      </c>
      <c r="AJ22" s="16">
        <f>'Total Agency'!AJ11</f>
        <v>2240.979461503227</v>
      </c>
      <c r="AK22" s="97">
        <f>'Total Agency'!AK11</f>
        <v>2396.5223401634671</v>
      </c>
      <c r="AL22" s="16">
        <f>'Total Agency'!AL11</f>
        <v>2190.9382694463552</v>
      </c>
      <c r="AM22" s="16">
        <f>'Total Agency'!AM11</f>
        <v>2286.8323384923015</v>
      </c>
      <c r="AN22" s="16">
        <f>'Total Agency'!AN11</f>
        <v>2426.4930226479864</v>
      </c>
      <c r="AO22" s="16">
        <f>'Total Agency'!AO11</f>
        <v>2330.2432465500929</v>
      </c>
      <c r="AP22" s="16">
        <f>'Total Agency'!AP11</f>
        <v>2451.6856119672807</v>
      </c>
      <c r="AQ22" s="16">
        <f>'Total Agency'!AQ11</f>
        <v>2577.1463286521557</v>
      </c>
      <c r="AR22" s="16">
        <f>'Total Agency'!AR11</f>
        <v>2456.3012635095588</v>
      </c>
      <c r="AS22" s="16">
        <f>'Total Agency'!AS11</f>
        <v>2583.945225479797</v>
      </c>
      <c r="AT22" s="16">
        <f>'Total Agency'!AT11</f>
        <v>2715.7375759509123</v>
      </c>
      <c r="AU22" s="16">
        <f>'Total Agency'!AU11</f>
        <v>2590.4298896741243</v>
      </c>
      <c r="AV22" s="16">
        <f>'Total Agency'!AV11</f>
        <v>2726.7182505652304</v>
      </c>
      <c r="AW22" s="97">
        <f>'Total Agency'!AW11</f>
        <v>2868.3803950018241</v>
      </c>
      <c r="AX22" s="16">
        <f>'Total Agency'!AX11</f>
        <v>2764.360202366368</v>
      </c>
      <c r="AY22" s="16">
        <f>'Total Agency'!AY11</f>
        <v>2874.0853589471244</v>
      </c>
      <c r="AZ22" s="16">
        <f>'Total Agency'!AZ11</f>
        <v>3026.6338570755074</v>
      </c>
      <c r="BA22" s="16">
        <f>'Total Agency'!BA11</f>
        <v>2922.2937375629117</v>
      </c>
      <c r="BB22" s="16">
        <f>'Total Agency'!BB11</f>
        <v>3038.7364210289052</v>
      </c>
      <c r="BC22" s="16">
        <f>'Total Agency'!BC11</f>
        <v>3160.7450021575251</v>
      </c>
      <c r="BD22" s="16">
        <f>'Total Agency'!BD11</f>
        <v>3046.4895305269952</v>
      </c>
      <c r="BE22" s="16">
        <f>'Total Agency'!BE11</f>
        <v>3176.3284470760404</v>
      </c>
      <c r="BF22" s="16">
        <f>'Total Agency'!BF11</f>
        <v>3314.4288034687888</v>
      </c>
      <c r="BG22" s="16">
        <f>'Total Agency'!BG11</f>
        <v>3213.0631569807852</v>
      </c>
      <c r="BH22" s="16">
        <f>'Total Agency'!BH11</f>
        <v>3359.6354450825302</v>
      </c>
      <c r="BI22" s="97">
        <f>'Total Agency'!BI11</f>
        <v>3510.6819130832814</v>
      </c>
      <c r="BJ22" s="16">
        <f>'Total Agency'!BJ11</f>
        <v>3334.2001654657411</v>
      </c>
      <c r="BK22" s="16">
        <f>'Total Agency'!BK11</f>
        <v>3471.8938433536091</v>
      </c>
      <c r="BL22" s="16">
        <f>'Total Agency'!BL11</f>
        <v>3611.4259956227993</v>
      </c>
      <c r="BM22" s="16">
        <f>'Total Agency'!BM11</f>
        <v>3419.7380800171277</v>
      </c>
      <c r="BN22" s="16">
        <f>'Total Agency'!BN11</f>
        <v>3540.108957189701</v>
      </c>
      <c r="BO22" s="16">
        <f>'Total Agency'!BO11</f>
        <v>3665.0026107329227</v>
      </c>
      <c r="BP22" s="16">
        <f>'Total Agency'!BP11</f>
        <v>3466.1249396612084</v>
      </c>
      <c r="BQ22" s="16">
        <f>'Total Agency'!BQ11</f>
        <v>3597.8833646760072</v>
      </c>
      <c r="BR22" s="16">
        <f>'Total Agency'!BR11</f>
        <v>3737.2302100782113</v>
      </c>
      <c r="BS22" s="16">
        <f>'Total Agency'!BS11</f>
        <v>3548.4472825890907</v>
      </c>
      <c r="BT22" s="16">
        <f>'Total Agency'!BT11</f>
        <v>3694.8967751003588</v>
      </c>
      <c r="BU22" s="97">
        <f>'Total Agency'!BU11</f>
        <v>3845.7529872561445</v>
      </c>
      <c r="BV22" s="16">
        <f>'Total Agency'!BV11</f>
        <v>3725.6677974304976</v>
      </c>
      <c r="BW22" s="16">
        <f>'Total Agency'!BW11</f>
        <v>3880.8640152886492</v>
      </c>
      <c r="BX22" s="16">
        <f>'Total Agency'!BX11</f>
        <v>4036.9759374290843</v>
      </c>
      <c r="BY22" s="16">
        <f>'Total Agency'!BY11</f>
        <v>3883.9019794965316</v>
      </c>
      <c r="BZ22" s="16">
        <f>'Total Agency'!BZ11</f>
        <v>4016.7312846625005</v>
      </c>
      <c r="CA22" s="16">
        <f>'Total Agency'!CA11</f>
        <v>4154.5304193043448</v>
      </c>
      <c r="CB22" s="16">
        <f>'Total Agency'!CB11</f>
        <v>3984.0597021517733</v>
      </c>
      <c r="CC22" s="16">
        <f>'Total Agency'!CC11</f>
        <v>4128.9093977070988</v>
      </c>
      <c r="CD22" s="16">
        <f>'Total Agency'!CD11</f>
        <v>4282.517242060323</v>
      </c>
      <c r="CE22" s="16">
        <f>'Total Agency'!CE11</f>
        <v>4128.5622663131535</v>
      </c>
      <c r="CF22" s="16">
        <f>'Total Agency'!CF11</f>
        <v>4290.1078392570234</v>
      </c>
      <c r="CG22" s="97">
        <f>'Total Agency'!CG11</f>
        <v>4456.8177880373278</v>
      </c>
      <c r="CH22" s="16">
        <f>'Total Agency'!CH11</f>
        <v>4308.3750669020355</v>
      </c>
      <c r="CI22" s="16">
        <f>'Total Agency'!CI11</f>
        <v>4481.3513574812587</v>
      </c>
      <c r="CJ22" s="16">
        <f>'Total Agency'!CJ11</f>
        <v>4655.8360744461606</v>
      </c>
      <c r="CK22" s="16">
        <f>'Total Agency'!CK11</f>
        <v>4473.7482328862943</v>
      </c>
      <c r="CL22" s="16">
        <f>'Total Agency'!CL11</f>
        <v>4622.5007233183796</v>
      </c>
      <c r="CM22" s="16">
        <f>'Total Agency'!CM11</f>
        <v>4777.5134658056104</v>
      </c>
      <c r="CN22" s="16">
        <f>'Total Agency'!CN11</f>
        <v>4579.0955692702873</v>
      </c>
      <c r="CO22" s="16">
        <f>'Total Agency'!CO11</f>
        <v>4742.8092189864383</v>
      </c>
      <c r="CP22" s="16">
        <f>'Total Agency'!CP11</f>
        <v>4916.6483732660226</v>
      </c>
      <c r="CQ22" s="16">
        <f>'Total Agency'!CQ11</f>
        <v>4738.3349047804722</v>
      </c>
      <c r="CR22" s="16">
        <f>'Total Agency'!CR11</f>
        <v>4921.5957510084245</v>
      </c>
      <c r="CS22" s="97">
        <f>'Total Agency'!CS11</f>
        <v>5110.9578185630944</v>
      </c>
    </row>
    <row r="23" spans="1:97" s="16" customFormat="1" x14ac:dyDescent="0.25">
      <c r="A23" s="287"/>
      <c r="N23" s="272"/>
      <c r="O23" s="272"/>
      <c r="P23" s="272"/>
      <c r="Q23" s="272"/>
      <c r="R23" s="272"/>
      <c r="S23" s="272"/>
      <c r="T23" s="272"/>
      <c r="Y23" s="97"/>
      <c r="AB23" s="360">
        <f>AVERAGE(Z22:AB22)</f>
        <v>2148.8666666666668</v>
      </c>
      <c r="AE23" s="360">
        <f>AVERAGE(AC22:AE22)</f>
        <v>2100.353333333333</v>
      </c>
      <c r="AH23" s="360">
        <f>AVERAGE(AF22:AH22)</f>
        <v>1978.5366190210007</v>
      </c>
      <c r="AK23" s="361">
        <f>AVERAGE(AI22:AK22)</f>
        <v>2242.345776148924</v>
      </c>
      <c r="AW23" s="97"/>
      <c r="BI23" s="97"/>
      <c r="BU23" s="97"/>
      <c r="CG23" s="97"/>
      <c r="CS23" s="97"/>
    </row>
    <row r="24" spans="1:97" x14ac:dyDescent="0.25">
      <c r="A24" s="286" t="s">
        <v>135</v>
      </c>
      <c r="T24" s="267"/>
      <c r="U24" s="28"/>
      <c r="V24" s="28"/>
      <c r="W24" s="28"/>
      <c r="X24" s="28"/>
      <c r="Y24" s="35"/>
      <c r="Z24" s="360">
        <f>SUM(Z18:Z21)</f>
        <v>2170</v>
      </c>
      <c r="AA24" s="360">
        <f t="shared" ref="AA24:AK24" si="29">SUM(AA18:AA21)</f>
        <v>2357</v>
      </c>
      <c r="AB24" s="360">
        <f t="shared" si="29"/>
        <v>2507</v>
      </c>
      <c r="AC24" s="360">
        <f t="shared" si="29"/>
        <v>2503</v>
      </c>
      <c r="AD24" s="360">
        <f t="shared" si="29"/>
        <v>2622</v>
      </c>
      <c r="AE24" s="360">
        <f t="shared" si="29"/>
        <v>2739</v>
      </c>
      <c r="AF24" s="360">
        <f t="shared" si="29"/>
        <v>2730</v>
      </c>
      <c r="AG24" s="360">
        <f t="shared" si="29"/>
        <v>2827</v>
      </c>
      <c r="AH24" s="360">
        <f t="shared" si="29"/>
        <v>2933</v>
      </c>
      <c r="AI24" s="360">
        <f t="shared" si="29"/>
        <v>2996</v>
      </c>
      <c r="AJ24" s="360">
        <f t="shared" si="29"/>
        <v>3101</v>
      </c>
      <c r="AK24" s="361">
        <f t="shared" si="29"/>
        <v>3209</v>
      </c>
    </row>
    <row r="25" spans="1:97" x14ac:dyDescent="0.25">
      <c r="T25" s="267"/>
      <c r="U25" s="28"/>
      <c r="V25" s="28"/>
      <c r="W25" s="28"/>
      <c r="X25" s="28"/>
      <c r="Y25" s="35"/>
      <c r="Z25" s="360"/>
      <c r="AA25" s="360"/>
      <c r="AB25" s="360">
        <f>AVERAGE(Z24:AB24)</f>
        <v>2344.6666666666665</v>
      </c>
      <c r="AC25" s="360"/>
      <c r="AD25" s="360"/>
      <c r="AE25" s="360">
        <f>AVERAGE(AC24:AE24)</f>
        <v>2621.3333333333335</v>
      </c>
      <c r="AF25" s="360"/>
      <c r="AG25" s="360"/>
      <c r="AH25" s="360">
        <f>AVERAGE(AF24:AH24)</f>
        <v>2830</v>
      </c>
      <c r="AI25" s="360"/>
      <c r="AJ25" s="360"/>
      <c r="AK25" s="361">
        <f>AVERAGE(AI24:AK24)</f>
        <v>3102</v>
      </c>
    </row>
    <row r="26" spans="1:97" x14ac:dyDescent="0.25">
      <c r="A26" s="286" t="s">
        <v>136</v>
      </c>
      <c r="T26" s="267"/>
      <c r="U26" s="28"/>
      <c r="V26" s="28"/>
      <c r="W26" s="28"/>
      <c r="X26" s="28"/>
      <c r="Y26" s="35"/>
      <c r="Z26" s="360">
        <f>Z21+Z20</f>
        <v>192</v>
      </c>
      <c r="AA26" s="360">
        <f t="shared" ref="AA26:AV26" si="30">AA21+AA20</f>
        <v>200</v>
      </c>
      <c r="AB26" s="360">
        <f t="shared" si="30"/>
        <v>203</v>
      </c>
      <c r="AC26" s="360">
        <f t="shared" si="30"/>
        <v>206</v>
      </c>
      <c r="AD26" s="360">
        <f t="shared" si="30"/>
        <v>209</v>
      </c>
      <c r="AE26" s="360">
        <f t="shared" si="30"/>
        <v>212</v>
      </c>
      <c r="AF26" s="360">
        <f t="shared" si="30"/>
        <v>215</v>
      </c>
      <c r="AG26" s="360">
        <f t="shared" si="30"/>
        <v>218</v>
      </c>
      <c r="AH26" s="360">
        <f t="shared" si="30"/>
        <v>221</v>
      </c>
      <c r="AI26" s="360">
        <f t="shared" si="30"/>
        <v>224</v>
      </c>
      <c r="AJ26" s="360">
        <f t="shared" si="30"/>
        <v>227</v>
      </c>
      <c r="AK26" s="361">
        <f>AK21+AK20</f>
        <v>230</v>
      </c>
      <c r="AL26" s="360">
        <f>AL21+AL20</f>
        <v>237</v>
      </c>
      <c r="AM26" s="360">
        <f t="shared" si="30"/>
        <v>238</v>
      </c>
      <c r="AN26" s="360">
        <f t="shared" si="30"/>
        <v>241</v>
      </c>
      <c r="AO26" s="360">
        <f t="shared" si="30"/>
        <v>244</v>
      </c>
      <c r="AP26" s="360">
        <f t="shared" si="30"/>
        <v>247</v>
      </c>
      <c r="AQ26" s="360">
        <f t="shared" si="30"/>
        <v>250</v>
      </c>
      <c r="AR26" s="360">
        <f t="shared" si="30"/>
        <v>253</v>
      </c>
      <c r="AS26" s="360">
        <f t="shared" si="30"/>
        <v>256</v>
      </c>
      <c r="AT26" s="360">
        <f t="shared" si="30"/>
        <v>259</v>
      </c>
      <c r="AU26" s="360">
        <f t="shared" si="30"/>
        <v>262</v>
      </c>
      <c r="AV26" s="360">
        <f t="shared" si="30"/>
        <v>265</v>
      </c>
      <c r="AW26" s="361">
        <f>AW21+AW20</f>
        <v>268</v>
      </c>
      <c r="AX26" s="360">
        <f>AX21+AX20</f>
        <v>275</v>
      </c>
      <c r="AY26" s="360">
        <f t="shared" ref="AY26:BH26" si="31">AY21+AY20</f>
        <v>276</v>
      </c>
      <c r="AZ26" s="360">
        <f t="shared" si="31"/>
        <v>279</v>
      </c>
      <c r="BA26" s="360">
        <f t="shared" si="31"/>
        <v>282</v>
      </c>
      <c r="BB26" s="360">
        <f t="shared" si="31"/>
        <v>285</v>
      </c>
      <c r="BC26" s="360">
        <f t="shared" si="31"/>
        <v>288</v>
      </c>
      <c r="BD26" s="360">
        <f t="shared" si="31"/>
        <v>291</v>
      </c>
      <c r="BE26" s="360">
        <f t="shared" si="31"/>
        <v>294</v>
      </c>
      <c r="BF26" s="360">
        <f t="shared" si="31"/>
        <v>297</v>
      </c>
      <c r="BG26" s="360">
        <f t="shared" si="31"/>
        <v>300</v>
      </c>
      <c r="BH26" s="360">
        <f t="shared" si="31"/>
        <v>303</v>
      </c>
      <c r="BI26" s="361">
        <f>BI21+BI20</f>
        <v>306</v>
      </c>
      <c r="BJ26" s="360">
        <f>BJ21+BJ20</f>
        <v>303</v>
      </c>
      <c r="BK26" s="360">
        <f t="shared" ref="BK26:BT26" si="32">BK21+BK20</f>
        <v>304</v>
      </c>
      <c r="BL26" s="360">
        <f t="shared" si="32"/>
        <v>305</v>
      </c>
      <c r="BM26" s="360">
        <f t="shared" si="32"/>
        <v>306</v>
      </c>
      <c r="BN26" s="360">
        <f t="shared" si="32"/>
        <v>307</v>
      </c>
      <c r="BO26" s="360">
        <f t="shared" si="32"/>
        <v>308</v>
      </c>
      <c r="BP26" s="360">
        <f t="shared" si="32"/>
        <v>309</v>
      </c>
      <c r="BQ26" s="360">
        <f t="shared" si="32"/>
        <v>310</v>
      </c>
      <c r="BR26" s="360">
        <f t="shared" si="32"/>
        <v>311</v>
      </c>
      <c r="BS26" s="360">
        <f t="shared" si="32"/>
        <v>312</v>
      </c>
      <c r="BT26" s="360">
        <f t="shared" si="32"/>
        <v>313</v>
      </c>
      <c r="BU26" s="361">
        <f>BU21+BU20</f>
        <v>314</v>
      </c>
      <c r="BV26" s="360">
        <f>BV21+BV20</f>
        <v>337</v>
      </c>
      <c r="BW26" s="360">
        <f t="shared" ref="BW26:CF26" si="33">BW21+BW20</f>
        <v>338</v>
      </c>
      <c r="BX26" s="360">
        <f t="shared" si="33"/>
        <v>339</v>
      </c>
      <c r="BY26" s="360">
        <f t="shared" si="33"/>
        <v>340</v>
      </c>
      <c r="BZ26" s="360">
        <f t="shared" si="33"/>
        <v>341</v>
      </c>
      <c r="CA26" s="360">
        <f t="shared" si="33"/>
        <v>342</v>
      </c>
      <c r="CB26" s="360">
        <f t="shared" si="33"/>
        <v>343</v>
      </c>
      <c r="CC26" s="360">
        <f t="shared" si="33"/>
        <v>344</v>
      </c>
      <c r="CD26" s="360">
        <f t="shared" si="33"/>
        <v>345</v>
      </c>
      <c r="CE26" s="360">
        <f t="shared" si="33"/>
        <v>346</v>
      </c>
      <c r="CF26" s="360">
        <f t="shared" si="33"/>
        <v>347</v>
      </c>
      <c r="CG26" s="361">
        <f>CG21+CG20</f>
        <v>348</v>
      </c>
      <c r="CH26" s="360">
        <f>CH21+CH20</f>
        <v>372</v>
      </c>
      <c r="CI26" s="360">
        <f t="shared" ref="CI26:CR26" si="34">CI21+CI20</f>
        <v>373</v>
      </c>
      <c r="CJ26" s="360">
        <f t="shared" si="34"/>
        <v>374</v>
      </c>
      <c r="CK26" s="360">
        <f t="shared" si="34"/>
        <v>375</v>
      </c>
      <c r="CL26" s="360">
        <f t="shared" si="34"/>
        <v>376</v>
      </c>
      <c r="CM26" s="360">
        <f t="shared" si="34"/>
        <v>377</v>
      </c>
      <c r="CN26" s="360">
        <f t="shared" si="34"/>
        <v>378</v>
      </c>
      <c r="CO26" s="360">
        <f t="shared" si="34"/>
        <v>379</v>
      </c>
      <c r="CP26" s="360">
        <f t="shared" si="34"/>
        <v>380</v>
      </c>
      <c r="CQ26" s="360">
        <f t="shared" si="34"/>
        <v>381</v>
      </c>
      <c r="CR26" s="360">
        <f t="shared" si="34"/>
        <v>382</v>
      </c>
      <c r="CS26" s="361">
        <f>CS21+CS20</f>
        <v>383</v>
      </c>
    </row>
    <row r="27" spans="1:97" x14ac:dyDescent="0.25">
      <c r="T27" s="267"/>
      <c r="U27" s="28"/>
      <c r="V27" s="28"/>
      <c r="W27" s="28"/>
      <c r="X27" s="28"/>
      <c r="Y27" s="35"/>
      <c r="Z27" s="360"/>
      <c r="AA27" s="360"/>
      <c r="AB27" s="360">
        <f>AVERAGE(Z26:AB26)</f>
        <v>198.33333333333334</v>
      </c>
      <c r="AC27" s="360"/>
      <c r="AD27" s="360"/>
      <c r="AE27" s="360">
        <f>AVERAGE(AC26:AE26)</f>
        <v>209</v>
      </c>
      <c r="AF27" s="360"/>
      <c r="AG27" s="360"/>
      <c r="AH27" s="360">
        <f>AVERAGE(AF26:AH26)</f>
        <v>218</v>
      </c>
      <c r="AI27" s="360"/>
      <c r="AJ27" s="360"/>
      <c r="AK27" s="361">
        <f>AVERAGE(AI26:AK26)</f>
        <v>227</v>
      </c>
    </row>
    <row r="28" spans="1:97" s="339" customFormat="1" x14ac:dyDescent="0.25">
      <c r="A28" s="345" t="s">
        <v>122</v>
      </c>
      <c r="T28" s="347"/>
      <c r="U28" s="347"/>
      <c r="V28" s="347"/>
      <c r="W28" s="347"/>
      <c r="X28" s="347"/>
      <c r="Y28" s="340"/>
      <c r="AK28" s="340"/>
      <c r="AW28" s="340"/>
      <c r="BI28" s="340"/>
      <c r="BU28" s="340"/>
      <c r="CG28" s="340"/>
      <c r="CS28" s="340"/>
    </row>
    <row r="29" spans="1:97" s="339" customFormat="1" x14ac:dyDescent="0.25">
      <c r="A29" s="346" t="s">
        <v>121</v>
      </c>
      <c r="Y29" s="340"/>
      <c r="AK29" s="340"/>
      <c r="AW29" s="340"/>
      <c r="BI29" s="340"/>
      <c r="BU29" s="340"/>
      <c r="CG29" s="340"/>
      <c r="CS29" s="340"/>
    </row>
    <row r="30" spans="1:97" s="332" customFormat="1" x14ac:dyDescent="0.25">
      <c r="A30" s="334" t="s">
        <v>117</v>
      </c>
      <c r="N30" s="332">
        <f>N10/N$14</f>
        <v>0.92307692307692313</v>
      </c>
      <c r="O30" s="332">
        <f t="shared" ref="O30:T30" si="35">O10/O$14</f>
        <v>0.88888888888888884</v>
      </c>
      <c r="P30" s="332">
        <f t="shared" si="35"/>
        <v>0.67796610169491522</v>
      </c>
      <c r="Q30" s="332">
        <f t="shared" si="35"/>
        <v>0.80327868852459017</v>
      </c>
      <c r="R30" s="332">
        <f t="shared" si="35"/>
        <v>0.76521739130434785</v>
      </c>
      <c r="S30" s="332">
        <f t="shared" si="35"/>
        <v>0.80921052631578949</v>
      </c>
      <c r="T30" s="332">
        <f t="shared" si="35"/>
        <v>0.83908045977011492</v>
      </c>
      <c r="U30" s="335">
        <v>0.82</v>
      </c>
      <c r="V30" s="335">
        <f>U30</f>
        <v>0.82</v>
      </c>
      <c r="W30" s="335">
        <f t="shared" ref="W30:CH31" si="36">V30</f>
        <v>0.82</v>
      </c>
      <c r="X30" s="335">
        <f t="shared" si="36"/>
        <v>0.82</v>
      </c>
      <c r="Y30" s="336">
        <f t="shared" si="36"/>
        <v>0.82</v>
      </c>
      <c r="Z30" s="335">
        <f t="shared" si="36"/>
        <v>0.82</v>
      </c>
      <c r="AA30" s="335">
        <f t="shared" si="36"/>
        <v>0.82</v>
      </c>
      <c r="AB30" s="335">
        <f t="shared" si="36"/>
        <v>0.82</v>
      </c>
      <c r="AC30" s="335">
        <f t="shared" si="36"/>
        <v>0.82</v>
      </c>
      <c r="AD30" s="335">
        <f t="shared" si="36"/>
        <v>0.82</v>
      </c>
      <c r="AE30" s="335">
        <f t="shared" si="36"/>
        <v>0.82</v>
      </c>
      <c r="AF30" s="335">
        <f t="shared" si="36"/>
        <v>0.82</v>
      </c>
      <c r="AG30" s="335">
        <f t="shared" si="36"/>
        <v>0.82</v>
      </c>
      <c r="AH30" s="335">
        <f t="shared" si="36"/>
        <v>0.82</v>
      </c>
      <c r="AI30" s="335">
        <f t="shared" si="36"/>
        <v>0.82</v>
      </c>
      <c r="AJ30" s="335">
        <f t="shared" si="36"/>
        <v>0.82</v>
      </c>
      <c r="AK30" s="336">
        <f t="shared" si="36"/>
        <v>0.82</v>
      </c>
      <c r="AL30" s="335">
        <f t="shared" si="36"/>
        <v>0.82</v>
      </c>
      <c r="AM30" s="335">
        <f t="shared" si="36"/>
        <v>0.82</v>
      </c>
      <c r="AN30" s="335">
        <f t="shared" si="36"/>
        <v>0.82</v>
      </c>
      <c r="AO30" s="335">
        <f t="shared" si="36"/>
        <v>0.82</v>
      </c>
      <c r="AP30" s="335">
        <f t="shared" si="36"/>
        <v>0.82</v>
      </c>
      <c r="AQ30" s="335">
        <f t="shared" si="36"/>
        <v>0.82</v>
      </c>
      <c r="AR30" s="335">
        <f t="shared" si="36"/>
        <v>0.82</v>
      </c>
      <c r="AS30" s="335">
        <f t="shared" si="36"/>
        <v>0.82</v>
      </c>
      <c r="AT30" s="335">
        <f t="shared" si="36"/>
        <v>0.82</v>
      </c>
      <c r="AU30" s="335">
        <f t="shared" si="36"/>
        <v>0.82</v>
      </c>
      <c r="AV30" s="335">
        <f t="shared" si="36"/>
        <v>0.82</v>
      </c>
      <c r="AW30" s="336">
        <f t="shared" si="36"/>
        <v>0.82</v>
      </c>
      <c r="AX30" s="335">
        <f t="shared" si="36"/>
        <v>0.82</v>
      </c>
      <c r="AY30" s="335">
        <f t="shared" si="36"/>
        <v>0.82</v>
      </c>
      <c r="AZ30" s="335">
        <f t="shared" si="36"/>
        <v>0.82</v>
      </c>
      <c r="BA30" s="335">
        <f t="shared" si="36"/>
        <v>0.82</v>
      </c>
      <c r="BB30" s="335">
        <f t="shared" si="36"/>
        <v>0.82</v>
      </c>
      <c r="BC30" s="335">
        <f t="shared" si="36"/>
        <v>0.82</v>
      </c>
      <c r="BD30" s="335">
        <f t="shared" si="36"/>
        <v>0.82</v>
      </c>
      <c r="BE30" s="335">
        <f t="shared" si="36"/>
        <v>0.82</v>
      </c>
      <c r="BF30" s="335">
        <f t="shared" si="36"/>
        <v>0.82</v>
      </c>
      <c r="BG30" s="335">
        <f t="shared" si="36"/>
        <v>0.82</v>
      </c>
      <c r="BH30" s="335">
        <f t="shared" si="36"/>
        <v>0.82</v>
      </c>
      <c r="BI30" s="336">
        <f t="shared" si="36"/>
        <v>0.82</v>
      </c>
      <c r="BJ30" s="335">
        <f t="shared" si="36"/>
        <v>0.82</v>
      </c>
      <c r="BK30" s="335">
        <f t="shared" si="36"/>
        <v>0.82</v>
      </c>
      <c r="BL30" s="335">
        <f t="shared" si="36"/>
        <v>0.82</v>
      </c>
      <c r="BM30" s="335">
        <f t="shared" si="36"/>
        <v>0.82</v>
      </c>
      <c r="BN30" s="335">
        <f t="shared" si="36"/>
        <v>0.82</v>
      </c>
      <c r="BO30" s="335">
        <f t="shared" si="36"/>
        <v>0.82</v>
      </c>
      <c r="BP30" s="335">
        <f t="shared" si="36"/>
        <v>0.82</v>
      </c>
      <c r="BQ30" s="335">
        <f t="shared" si="36"/>
        <v>0.82</v>
      </c>
      <c r="BR30" s="335">
        <f t="shared" si="36"/>
        <v>0.82</v>
      </c>
      <c r="BS30" s="335">
        <f t="shared" si="36"/>
        <v>0.82</v>
      </c>
      <c r="BT30" s="335">
        <f t="shared" si="36"/>
        <v>0.82</v>
      </c>
      <c r="BU30" s="336">
        <f t="shared" si="36"/>
        <v>0.82</v>
      </c>
      <c r="BV30" s="335">
        <f t="shared" si="36"/>
        <v>0.82</v>
      </c>
      <c r="BW30" s="335">
        <f t="shared" si="36"/>
        <v>0.82</v>
      </c>
      <c r="BX30" s="335">
        <f t="shared" si="36"/>
        <v>0.82</v>
      </c>
      <c r="BY30" s="335">
        <f t="shared" si="36"/>
        <v>0.82</v>
      </c>
      <c r="BZ30" s="335">
        <f t="shared" si="36"/>
        <v>0.82</v>
      </c>
      <c r="CA30" s="335">
        <f t="shared" si="36"/>
        <v>0.82</v>
      </c>
      <c r="CB30" s="335">
        <f t="shared" si="36"/>
        <v>0.82</v>
      </c>
      <c r="CC30" s="335">
        <f t="shared" si="36"/>
        <v>0.82</v>
      </c>
      <c r="CD30" s="335">
        <f t="shared" si="36"/>
        <v>0.82</v>
      </c>
      <c r="CE30" s="335">
        <f t="shared" si="36"/>
        <v>0.82</v>
      </c>
      <c r="CF30" s="335">
        <f t="shared" si="36"/>
        <v>0.82</v>
      </c>
      <c r="CG30" s="336">
        <f t="shared" si="36"/>
        <v>0.82</v>
      </c>
      <c r="CH30" s="335">
        <f t="shared" si="36"/>
        <v>0.82</v>
      </c>
      <c r="CI30" s="335">
        <f t="shared" ref="CI30:CS33" si="37">CH30</f>
        <v>0.82</v>
      </c>
      <c r="CJ30" s="335">
        <f t="shared" si="37"/>
        <v>0.82</v>
      </c>
      <c r="CK30" s="335">
        <f t="shared" si="37"/>
        <v>0.82</v>
      </c>
      <c r="CL30" s="335">
        <f t="shared" si="37"/>
        <v>0.82</v>
      </c>
      <c r="CM30" s="335">
        <f t="shared" si="37"/>
        <v>0.82</v>
      </c>
      <c r="CN30" s="335">
        <f t="shared" si="37"/>
        <v>0.82</v>
      </c>
      <c r="CO30" s="335">
        <f t="shared" si="37"/>
        <v>0.82</v>
      </c>
      <c r="CP30" s="335">
        <f t="shared" si="37"/>
        <v>0.82</v>
      </c>
      <c r="CQ30" s="335">
        <f t="shared" si="37"/>
        <v>0.82</v>
      </c>
      <c r="CR30" s="335">
        <f t="shared" si="37"/>
        <v>0.82</v>
      </c>
      <c r="CS30" s="336">
        <f t="shared" si="37"/>
        <v>0.82</v>
      </c>
    </row>
    <row r="31" spans="1:97" s="332" customFormat="1" x14ac:dyDescent="0.25">
      <c r="A31" s="334" t="s">
        <v>118</v>
      </c>
      <c r="N31" s="332">
        <f t="shared" ref="N31:T31" si="38">N11/N$14</f>
        <v>7.6923076923076927E-2</v>
      </c>
      <c r="O31" s="332">
        <f t="shared" si="38"/>
        <v>0.1111111111111111</v>
      </c>
      <c r="P31" s="332">
        <f>P11/P$14</f>
        <v>0.23728813559322035</v>
      </c>
      <c r="Q31" s="332">
        <f t="shared" si="38"/>
        <v>0.14754098360655737</v>
      </c>
      <c r="R31" s="332">
        <f t="shared" si="38"/>
        <v>0.16521739130434782</v>
      </c>
      <c r="S31" s="332">
        <f t="shared" si="38"/>
        <v>0.13157894736842105</v>
      </c>
      <c r="T31" s="332">
        <f t="shared" si="38"/>
        <v>0.11494252873563218</v>
      </c>
      <c r="U31" s="335">
        <v>0.12</v>
      </c>
      <c r="V31" s="335">
        <f t="shared" ref="V31:AK33" si="39">U31</f>
        <v>0.12</v>
      </c>
      <c r="W31" s="335">
        <f t="shared" si="39"/>
        <v>0.12</v>
      </c>
      <c r="X31" s="335">
        <f t="shared" si="39"/>
        <v>0.12</v>
      </c>
      <c r="Y31" s="336">
        <f t="shared" si="39"/>
        <v>0.12</v>
      </c>
      <c r="Z31" s="335">
        <f t="shared" si="39"/>
        <v>0.12</v>
      </c>
      <c r="AA31" s="335">
        <f t="shared" si="39"/>
        <v>0.12</v>
      </c>
      <c r="AB31" s="335">
        <f t="shared" si="39"/>
        <v>0.12</v>
      </c>
      <c r="AC31" s="335">
        <f t="shared" si="39"/>
        <v>0.12</v>
      </c>
      <c r="AD31" s="335">
        <f t="shared" si="39"/>
        <v>0.12</v>
      </c>
      <c r="AE31" s="335">
        <f t="shared" si="39"/>
        <v>0.12</v>
      </c>
      <c r="AF31" s="335">
        <f t="shared" si="39"/>
        <v>0.12</v>
      </c>
      <c r="AG31" s="335">
        <f t="shared" si="39"/>
        <v>0.12</v>
      </c>
      <c r="AH31" s="335">
        <f t="shared" si="39"/>
        <v>0.12</v>
      </c>
      <c r="AI31" s="335">
        <f t="shared" si="39"/>
        <v>0.12</v>
      </c>
      <c r="AJ31" s="335">
        <f t="shared" si="39"/>
        <v>0.12</v>
      </c>
      <c r="AK31" s="336">
        <f t="shared" si="39"/>
        <v>0.12</v>
      </c>
      <c r="AL31" s="335">
        <f t="shared" si="36"/>
        <v>0.12</v>
      </c>
      <c r="AM31" s="335">
        <f t="shared" si="36"/>
        <v>0.12</v>
      </c>
      <c r="AN31" s="335">
        <f t="shared" si="36"/>
        <v>0.12</v>
      </c>
      <c r="AO31" s="335">
        <f t="shared" si="36"/>
        <v>0.12</v>
      </c>
      <c r="AP31" s="335">
        <f t="shared" si="36"/>
        <v>0.12</v>
      </c>
      <c r="AQ31" s="335">
        <f t="shared" si="36"/>
        <v>0.12</v>
      </c>
      <c r="AR31" s="335">
        <f t="shared" si="36"/>
        <v>0.12</v>
      </c>
      <c r="AS31" s="335">
        <f t="shared" si="36"/>
        <v>0.12</v>
      </c>
      <c r="AT31" s="335">
        <f t="shared" si="36"/>
        <v>0.12</v>
      </c>
      <c r="AU31" s="335">
        <f t="shared" si="36"/>
        <v>0.12</v>
      </c>
      <c r="AV31" s="335">
        <f t="shared" si="36"/>
        <v>0.12</v>
      </c>
      <c r="AW31" s="336">
        <f t="shared" si="36"/>
        <v>0.12</v>
      </c>
      <c r="AX31" s="335">
        <f t="shared" si="36"/>
        <v>0.12</v>
      </c>
      <c r="AY31" s="335">
        <f t="shared" si="36"/>
        <v>0.12</v>
      </c>
      <c r="AZ31" s="335">
        <f t="shared" si="36"/>
        <v>0.12</v>
      </c>
      <c r="BA31" s="335">
        <f t="shared" si="36"/>
        <v>0.12</v>
      </c>
      <c r="BB31" s="335">
        <f t="shared" si="36"/>
        <v>0.12</v>
      </c>
      <c r="BC31" s="335">
        <f t="shared" si="36"/>
        <v>0.12</v>
      </c>
      <c r="BD31" s="335">
        <f t="shared" si="36"/>
        <v>0.12</v>
      </c>
      <c r="BE31" s="335">
        <f t="shared" si="36"/>
        <v>0.12</v>
      </c>
      <c r="BF31" s="335">
        <f t="shared" si="36"/>
        <v>0.12</v>
      </c>
      <c r="BG31" s="335">
        <f t="shared" si="36"/>
        <v>0.12</v>
      </c>
      <c r="BH31" s="335">
        <f t="shared" si="36"/>
        <v>0.12</v>
      </c>
      <c r="BI31" s="336">
        <f t="shared" si="36"/>
        <v>0.12</v>
      </c>
      <c r="BJ31" s="335">
        <f t="shared" si="36"/>
        <v>0.12</v>
      </c>
      <c r="BK31" s="335">
        <f t="shared" si="36"/>
        <v>0.12</v>
      </c>
      <c r="BL31" s="335">
        <f t="shared" si="36"/>
        <v>0.12</v>
      </c>
      <c r="BM31" s="335">
        <f t="shared" si="36"/>
        <v>0.12</v>
      </c>
      <c r="BN31" s="335">
        <f t="shared" si="36"/>
        <v>0.12</v>
      </c>
      <c r="BO31" s="335">
        <f t="shared" si="36"/>
        <v>0.12</v>
      </c>
      <c r="BP31" s="335">
        <f t="shared" si="36"/>
        <v>0.12</v>
      </c>
      <c r="BQ31" s="335">
        <f t="shared" si="36"/>
        <v>0.12</v>
      </c>
      <c r="BR31" s="335">
        <f t="shared" si="36"/>
        <v>0.12</v>
      </c>
      <c r="BS31" s="335">
        <f t="shared" si="36"/>
        <v>0.12</v>
      </c>
      <c r="BT31" s="335">
        <f t="shared" si="36"/>
        <v>0.12</v>
      </c>
      <c r="BU31" s="336">
        <f t="shared" si="36"/>
        <v>0.12</v>
      </c>
      <c r="BV31" s="335">
        <f t="shared" si="36"/>
        <v>0.12</v>
      </c>
      <c r="BW31" s="335">
        <f t="shared" si="36"/>
        <v>0.12</v>
      </c>
      <c r="BX31" s="335">
        <f t="shared" si="36"/>
        <v>0.12</v>
      </c>
      <c r="BY31" s="335">
        <f t="shared" si="36"/>
        <v>0.12</v>
      </c>
      <c r="BZ31" s="335">
        <f t="shared" si="36"/>
        <v>0.12</v>
      </c>
      <c r="CA31" s="335">
        <f t="shared" si="36"/>
        <v>0.12</v>
      </c>
      <c r="CB31" s="335">
        <f t="shared" si="36"/>
        <v>0.12</v>
      </c>
      <c r="CC31" s="335">
        <f t="shared" si="36"/>
        <v>0.12</v>
      </c>
      <c r="CD31" s="335">
        <f t="shared" si="36"/>
        <v>0.12</v>
      </c>
      <c r="CE31" s="335">
        <f t="shared" si="36"/>
        <v>0.12</v>
      </c>
      <c r="CF31" s="335">
        <f t="shared" si="36"/>
        <v>0.12</v>
      </c>
      <c r="CG31" s="336">
        <f t="shared" si="36"/>
        <v>0.12</v>
      </c>
      <c r="CH31" s="335">
        <f t="shared" si="36"/>
        <v>0.12</v>
      </c>
      <c r="CI31" s="335">
        <f t="shared" si="37"/>
        <v>0.12</v>
      </c>
      <c r="CJ31" s="335">
        <f t="shared" si="37"/>
        <v>0.12</v>
      </c>
      <c r="CK31" s="335">
        <f t="shared" si="37"/>
        <v>0.12</v>
      </c>
      <c r="CL31" s="335">
        <f t="shared" si="37"/>
        <v>0.12</v>
      </c>
      <c r="CM31" s="335">
        <f t="shared" si="37"/>
        <v>0.12</v>
      </c>
      <c r="CN31" s="335">
        <f t="shared" si="37"/>
        <v>0.12</v>
      </c>
      <c r="CO31" s="335">
        <f t="shared" si="37"/>
        <v>0.12</v>
      </c>
      <c r="CP31" s="335">
        <f t="shared" si="37"/>
        <v>0.12</v>
      </c>
      <c r="CQ31" s="335">
        <f t="shared" si="37"/>
        <v>0.12</v>
      </c>
      <c r="CR31" s="335">
        <f t="shared" si="37"/>
        <v>0.12</v>
      </c>
      <c r="CS31" s="336">
        <f t="shared" si="37"/>
        <v>0.12</v>
      </c>
    </row>
    <row r="32" spans="1:97" s="332" customFormat="1" x14ac:dyDescent="0.25">
      <c r="A32" s="334" t="s">
        <v>119</v>
      </c>
      <c r="N32" s="332">
        <f t="shared" ref="N32:T32" si="40">N12/N$14</f>
        <v>0</v>
      </c>
      <c r="O32" s="332">
        <f t="shared" si="40"/>
        <v>0</v>
      </c>
      <c r="P32" s="332">
        <f t="shared" si="40"/>
        <v>5.0847457627118647E-2</v>
      </c>
      <c r="Q32" s="332">
        <f t="shared" si="40"/>
        <v>1.6393442622950821E-2</v>
      </c>
      <c r="R32" s="332">
        <f t="shared" si="40"/>
        <v>5.2173913043478258E-2</v>
      </c>
      <c r="S32" s="332">
        <f t="shared" si="40"/>
        <v>3.9473684210526314E-2</v>
      </c>
      <c r="T32" s="332">
        <f t="shared" si="40"/>
        <v>2.2988505747126436E-2</v>
      </c>
      <c r="U32" s="335">
        <v>0.04</v>
      </c>
      <c r="V32" s="335">
        <f t="shared" si="39"/>
        <v>0.04</v>
      </c>
      <c r="W32" s="335">
        <f t="shared" ref="W32:CH33" si="41">V32</f>
        <v>0.04</v>
      </c>
      <c r="X32" s="335">
        <f t="shared" si="41"/>
        <v>0.04</v>
      </c>
      <c r="Y32" s="336">
        <f t="shared" si="41"/>
        <v>0.04</v>
      </c>
      <c r="Z32" s="335">
        <f t="shared" si="41"/>
        <v>0.04</v>
      </c>
      <c r="AA32" s="335">
        <f t="shared" si="41"/>
        <v>0.04</v>
      </c>
      <c r="AB32" s="335">
        <f t="shared" si="41"/>
        <v>0.04</v>
      </c>
      <c r="AC32" s="335">
        <f t="shared" si="41"/>
        <v>0.04</v>
      </c>
      <c r="AD32" s="335">
        <f t="shared" si="41"/>
        <v>0.04</v>
      </c>
      <c r="AE32" s="335">
        <f t="shared" si="41"/>
        <v>0.04</v>
      </c>
      <c r="AF32" s="335">
        <f t="shared" si="41"/>
        <v>0.04</v>
      </c>
      <c r="AG32" s="335">
        <f t="shared" si="41"/>
        <v>0.04</v>
      </c>
      <c r="AH32" s="335">
        <f t="shared" si="41"/>
        <v>0.04</v>
      </c>
      <c r="AI32" s="335">
        <f t="shared" si="41"/>
        <v>0.04</v>
      </c>
      <c r="AJ32" s="335">
        <f t="shared" si="41"/>
        <v>0.04</v>
      </c>
      <c r="AK32" s="336">
        <f t="shared" si="41"/>
        <v>0.04</v>
      </c>
      <c r="AL32" s="335">
        <f t="shared" si="41"/>
        <v>0.04</v>
      </c>
      <c r="AM32" s="335">
        <f t="shared" si="41"/>
        <v>0.04</v>
      </c>
      <c r="AN32" s="335">
        <f t="shared" si="41"/>
        <v>0.04</v>
      </c>
      <c r="AO32" s="335">
        <f t="shared" si="41"/>
        <v>0.04</v>
      </c>
      <c r="AP32" s="335">
        <f t="shared" si="41"/>
        <v>0.04</v>
      </c>
      <c r="AQ32" s="335">
        <f t="shared" si="41"/>
        <v>0.04</v>
      </c>
      <c r="AR32" s="335">
        <f t="shared" si="41"/>
        <v>0.04</v>
      </c>
      <c r="AS32" s="335">
        <f t="shared" si="41"/>
        <v>0.04</v>
      </c>
      <c r="AT32" s="335">
        <f t="shared" si="41"/>
        <v>0.04</v>
      </c>
      <c r="AU32" s="335">
        <f t="shared" si="41"/>
        <v>0.04</v>
      </c>
      <c r="AV32" s="335">
        <f t="shared" si="41"/>
        <v>0.04</v>
      </c>
      <c r="AW32" s="336">
        <f t="shared" si="41"/>
        <v>0.04</v>
      </c>
      <c r="AX32" s="335">
        <f t="shared" si="41"/>
        <v>0.04</v>
      </c>
      <c r="AY32" s="335">
        <f t="shared" si="41"/>
        <v>0.04</v>
      </c>
      <c r="AZ32" s="335">
        <f t="shared" si="41"/>
        <v>0.04</v>
      </c>
      <c r="BA32" s="335">
        <f t="shared" si="41"/>
        <v>0.04</v>
      </c>
      <c r="BB32" s="335">
        <f t="shared" si="41"/>
        <v>0.04</v>
      </c>
      <c r="BC32" s="335">
        <f t="shared" si="41"/>
        <v>0.04</v>
      </c>
      <c r="BD32" s="335">
        <f t="shared" si="41"/>
        <v>0.04</v>
      </c>
      <c r="BE32" s="335">
        <f t="shared" si="41"/>
        <v>0.04</v>
      </c>
      <c r="BF32" s="335">
        <f t="shared" si="41"/>
        <v>0.04</v>
      </c>
      <c r="BG32" s="335">
        <f t="shared" si="41"/>
        <v>0.04</v>
      </c>
      <c r="BH32" s="335">
        <f t="shared" si="41"/>
        <v>0.04</v>
      </c>
      <c r="BI32" s="336">
        <f t="shared" si="41"/>
        <v>0.04</v>
      </c>
      <c r="BJ32" s="335">
        <f t="shared" si="41"/>
        <v>0.04</v>
      </c>
      <c r="BK32" s="335">
        <f t="shared" si="41"/>
        <v>0.04</v>
      </c>
      <c r="BL32" s="335">
        <f t="shared" si="41"/>
        <v>0.04</v>
      </c>
      <c r="BM32" s="335">
        <f t="shared" si="41"/>
        <v>0.04</v>
      </c>
      <c r="BN32" s="335">
        <f t="shared" si="41"/>
        <v>0.04</v>
      </c>
      <c r="BO32" s="335">
        <f t="shared" si="41"/>
        <v>0.04</v>
      </c>
      <c r="BP32" s="335">
        <f t="shared" si="41"/>
        <v>0.04</v>
      </c>
      <c r="BQ32" s="335">
        <f t="shared" si="41"/>
        <v>0.04</v>
      </c>
      <c r="BR32" s="335">
        <f t="shared" si="41"/>
        <v>0.04</v>
      </c>
      <c r="BS32" s="335">
        <f t="shared" si="41"/>
        <v>0.04</v>
      </c>
      <c r="BT32" s="335">
        <f t="shared" si="41"/>
        <v>0.04</v>
      </c>
      <c r="BU32" s="336">
        <f t="shared" si="41"/>
        <v>0.04</v>
      </c>
      <c r="BV32" s="335">
        <f t="shared" si="41"/>
        <v>0.04</v>
      </c>
      <c r="BW32" s="335">
        <f t="shared" si="41"/>
        <v>0.04</v>
      </c>
      <c r="BX32" s="335">
        <f t="shared" si="41"/>
        <v>0.04</v>
      </c>
      <c r="BY32" s="335">
        <f t="shared" si="41"/>
        <v>0.04</v>
      </c>
      <c r="BZ32" s="335">
        <f t="shared" si="41"/>
        <v>0.04</v>
      </c>
      <c r="CA32" s="335">
        <f t="shared" si="41"/>
        <v>0.04</v>
      </c>
      <c r="CB32" s="335">
        <f t="shared" si="41"/>
        <v>0.04</v>
      </c>
      <c r="CC32" s="335">
        <f t="shared" si="41"/>
        <v>0.04</v>
      </c>
      <c r="CD32" s="335">
        <f t="shared" si="41"/>
        <v>0.04</v>
      </c>
      <c r="CE32" s="335">
        <f t="shared" si="41"/>
        <v>0.04</v>
      </c>
      <c r="CF32" s="335">
        <f t="shared" si="41"/>
        <v>0.04</v>
      </c>
      <c r="CG32" s="336">
        <f t="shared" si="41"/>
        <v>0.04</v>
      </c>
      <c r="CH32" s="335">
        <f t="shared" si="41"/>
        <v>0.04</v>
      </c>
      <c r="CI32" s="335">
        <f t="shared" si="37"/>
        <v>0.04</v>
      </c>
      <c r="CJ32" s="335">
        <f t="shared" si="37"/>
        <v>0.04</v>
      </c>
      <c r="CK32" s="335">
        <f t="shared" si="37"/>
        <v>0.04</v>
      </c>
      <c r="CL32" s="335">
        <f t="shared" si="37"/>
        <v>0.04</v>
      </c>
      <c r="CM32" s="335">
        <f t="shared" si="37"/>
        <v>0.04</v>
      </c>
      <c r="CN32" s="335">
        <f t="shared" si="37"/>
        <v>0.04</v>
      </c>
      <c r="CO32" s="335">
        <f t="shared" si="37"/>
        <v>0.04</v>
      </c>
      <c r="CP32" s="335">
        <f t="shared" si="37"/>
        <v>0.04</v>
      </c>
      <c r="CQ32" s="335">
        <f t="shared" si="37"/>
        <v>0.04</v>
      </c>
      <c r="CR32" s="335">
        <f t="shared" si="37"/>
        <v>0.04</v>
      </c>
      <c r="CS32" s="336">
        <f t="shared" si="37"/>
        <v>0.04</v>
      </c>
    </row>
    <row r="33" spans="1:97" s="332" customFormat="1" x14ac:dyDescent="0.25">
      <c r="A33" s="334" t="s">
        <v>120</v>
      </c>
      <c r="N33" s="332">
        <f t="shared" ref="N33:T33" si="42">N13/N$14</f>
        <v>0</v>
      </c>
      <c r="O33" s="332">
        <f t="shared" si="42"/>
        <v>0</v>
      </c>
      <c r="P33" s="332">
        <f t="shared" si="42"/>
        <v>3.3898305084745763E-2</v>
      </c>
      <c r="Q33" s="332">
        <f t="shared" si="42"/>
        <v>3.2786885245901641E-2</v>
      </c>
      <c r="R33" s="332">
        <f t="shared" si="42"/>
        <v>1.7391304347826087E-2</v>
      </c>
      <c r="S33" s="332">
        <f t="shared" si="42"/>
        <v>1.9736842105263157E-2</v>
      </c>
      <c r="T33" s="332">
        <f t="shared" si="42"/>
        <v>2.2988505747126436E-2</v>
      </c>
      <c r="U33" s="335">
        <f>1-SUM(U30:U32)</f>
        <v>2.0000000000000018E-2</v>
      </c>
      <c r="V33" s="335">
        <f t="shared" si="39"/>
        <v>2.0000000000000018E-2</v>
      </c>
      <c r="W33" s="335">
        <f t="shared" si="41"/>
        <v>2.0000000000000018E-2</v>
      </c>
      <c r="X33" s="335">
        <f t="shared" si="41"/>
        <v>2.0000000000000018E-2</v>
      </c>
      <c r="Y33" s="336">
        <f t="shared" si="41"/>
        <v>2.0000000000000018E-2</v>
      </c>
      <c r="Z33" s="335">
        <f t="shared" si="41"/>
        <v>2.0000000000000018E-2</v>
      </c>
      <c r="AA33" s="335">
        <f t="shared" si="41"/>
        <v>2.0000000000000018E-2</v>
      </c>
      <c r="AB33" s="335">
        <f t="shared" si="41"/>
        <v>2.0000000000000018E-2</v>
      </c>
      <c r="AC33" s="335">
        <f t="shared" si="41"/>
        <v>2.0000000000000018E-2</v>
      </c>
      <c r="AD33" s="335">
        <f t="shared" si="41"/>
        <v>2.0000000000000018E-2</v>
      </c>
      <c r="AE33" s="335">
        <f t="shared" si="41"/>
        <v>2.0000000000000018E-2</v>
      </c>
      <c r="AF33" s="335">
        <f t="shared" si="41"/>
        <v>2.0000000000000018E-2</v>
      </c>
      <c r="AG33" s="335">
        <f t="shared" si="41"/>
        <v>2.0000000000000018E-2</v>
      </c>
      <c r="AH33" s="335">
        <f t="shared" si="41"/>
        <v>2.0000000000000018E-2</v>
      </c>
      <c r="AI33" s="335">
        <f t="shared" si="41"/>
        <v>2.0000000000000018E-2</v>
      </c>
      <c r="AJ33" s="335">
        <f t="shared" si="41"/>
        <v>2.0000000000000018E-2</v>
      </c>
      <c r="AK33" s="336">
        <f t="shared" si="41"/>
        <v>2.0000000000000018E-2</v>
      </c>
      <c r="AL33" s="335">
        <f t="shared" si="41"/>
        <v>2.0000000000000018E-2</v>
      </c>
      <c r="AM33" s="335">
        <f t="shared" si="41"/>
        <v>2.0000000000000018E-2</v>
      </c>
      <c r="AN33" s="335">
        <f t="shared" si="41"/>
        <v>2.0000000000000018E-2</v>
      </c>
      <c r="AO33" s="335">
        <f t="shared" si="41"/>
        <v>2.0000000000000018E-2</v>
      </c>
      <c r="AP33" s="335">
        <f t="shared" si="41"/>
        <v>2.0000000000000018E-2</v>
      </c>
      <c r="AQ33" s="335">
        <f t="shared" si="41"/>
        <v>2.0000000000000018E-2</v>
      </c>
      <c r="AR33" s="335">
        <f t="shared" si="41"/>
        <v>2.0000000000000018E-2</v>
      </c>
      <c r="AS33" s="335">
        <f t="shared" si="41"/>
        <v>2.0000000000000018E-2</v>
      </c>
      <c r="AT33" s="335">
        <f t="shared" si="41"/>
        <v>2.0000000000000018E-2</v>
      </c>
      <c r="AU33" s="335">
        <f t="shared" si="41"/>
        <v>2.0000000000000018E-2</v>
      </c>
      <c r="AV33" s="335">
        <f t="shared" si="41"/>
        <v>2.0000000000000018E-2</v>
      </c>
      <c r="AW33" s="336">
        <f t="shared" si="41"/>
        <v>2.0000000000000018E-2</v>
      </c>
      <c r="AX33" s="335">
        <f t="shared" si="41"/>
        <v>2.0000000000000018E-2</v>
      </c>
      <c r="AY33" s="335">
        <f t="shared" si="41"/>
        <v>2.0000000000000018E-2</v>
      </c>
      <c r="AZ33" s="335">
        <f t="shared" si="41"/>
        <v>2.0000000000000018E-2</v>
      </c>
      <c r="BA33" s="335">
        <f t="shared" si="41"/>
        <v>2.0000000000000018E-2</v>
      </c>
      <c r="BB33" s="335">
        <f t="shared" si="41"/>
        <v>2.0000000000000018E-2</v>
      </c>
      <c r="BC33" s="335">
        <f t="shared" si="41"/>
        <v>2.0000000000000018E-2</v>
      </c>
      <c r="BD33" s="335">
        <f t="shared" si="41"/>
        <v>2.0000000000000018E-2</v>
      </c>
      <c r="BE33" s="335">
        <f t="shared" si="41"/>
        <v>2.0000000000000018E-2</v>
      </c>
      <c r="BF33" s="335">
        <f t="shared" si="41"/>
        <v>2.0000000000000018E-2</v>
      </c>
      <c r="BG33" s="335">
        <f t="shared" si="41"/>
        <v>2.0000000000000018E-2</v>
      </c>
      <c r="BH33" s="335">
        <f t="shared" si="41"/>
        <v>2.0000000000000018E-2</v>
      </c>
      <c r="BI33" s="336">
        <f t="shared" si="41"/>
        <v>2.0000000000000018E-2</v>
      </c>
      <c r="BJ33" s="335">
        <f t="shared" si="41"/>
        <v>2.0000000000000018E-2</v>
      </c>
      <c r="BK33" s="335">
        <f t="shared" si="41"/>
        <v>2.0000000000000018E-2</v>
      </c>
      <c r="BL33" s="335">
        <f t="shared" si="41"/>
        <v>2.0000000000000018E-2</v>
      </c>
      <c r="BM33" s="335">
        <f t="shared" si="41"/>
        <v>2.0000000000000018E-2</v>
      </c>
      <c r="BN33" s="335">
        <f t="shared" si="41"/>
        <v>2.0000000000000018E-2</v>
      </c>
      <c r="BO33" s="335">
        <f t="shared" si="41"/>
        <v>2.0000000000000018E-2</v>
      </c>
      <c r="BP33" s="335">
        <f t="shared" si="41"/>
        <v>2.0000000000000018E-2</v>
      </c>
      <c r="BQ33" s="335">
        <f t="shared" si="41"/>
        <v>2.0000000000000018E-2</v>
      </c>
      <c r="BR33" s="335">
        <f t="shared" si="41"/>
        <v>2.0000000000000018E-2</v>
      </c>
      <c r="BS33" s="335">
        <f t="shared" si="41"/>
        <v>2.0000000000000018E-2</v>
      </c>
      <c r="BT33" s="335">
        <f t="shared" si="41"/>
        <v>2.0000000000000018E-2</v>
      </c>
      <c r="BU33" s="336">
        <f t="shared" si="41"/>
        <v>2.0000000000000018E-2</v>
      </c>
      <c r="BV33" s="335">
        <f t="shared" si="41"/>
        <v>2.0000000000000018E-2</v>
      </c>
      <c r="BW33" s="335">
        <f t="shared" si="41"/>
        <v>2.0000000000000018E-2</v>
      </c>
      <c r="BX33" s="335">
        <f t="shared" si="41"/>
        <v>2.0000000000000018E-2</v>
      </c>
      <c r="BY33" s="335">
        <f t="shared" si="41"/>
        <v>2.0000000000000018E-2</v>
      </c>
      <c r="BZ33" s="335">
        <f t="shared" si="41"/>
        <v>2.0000000000000018E-2</v>
      </c>
      <c r="CA33" s="335">
        <f t="shared" si="41"/>
        <v>2.0000000000000018E-2</v>
      </c>
      <c r="CB33" s="335">
        <f t="shared" si="41"/>
        <v>2.0000000000000018E-2</v>
      </c>
      <c r="CC33" s="335">
        <f t="shared" si="41"/>
        <v>2.0000000000000018E-2</v>
      </c>
      <c r="CD33" s="335">
        <f t="shared" si="41"/>
        <v>2.0000000000000018E-2</v>
      </c>
      <c r="CE33" s="335">
        <f t="shared" si="41"/>
        <v>2.0000000000000018E-2</v>
      </c>
      <c r="CF33" s="335">
        <f t="shared" si="41"/>
        <v>2.0000000000000018E-2</v>
      </c>
      <c r="CG33" s="336">
        <f t="shared" si="41"/>
        <v>2.0000000000000018E-2</v>
      </c>
      <c r="CH33" s="335">
        <f t="shared" si="41"/>
        <v>2.0000000000000018E-2</v>
      </c>
      <c r="CI33" s="335">
        <f t="shared" si="37"/>
        <v>2.0000000000000018E-2</v>
      </c>
      <c r="CJ33" s="335">
        <f t="shared" si="37"/>
        <v>2.0000000000000018E-2</v>
      </c>
      <c r="CK33" s="335">
        <f t="shared" si="37"/>
        <v>2.0000000000000018E-2</v>
      </c>
      <c r="CL33" s="335">
        <f t="shared" si="37"/>
        <v>2.0000000000000018E-2</v>
      </c>
      <c r="CM33" s="335">
        <f t="shared" si="37"/>
        <v>2.0000000000000018E-2</v>
      </c>
      <c r="CN33" s="335">
        <f t="shared" si="37"/>
        <v>2.0000000000000018E-2</v>
      </c>
      <c r="CO33" s="335">
        <f t="shared" si="37"/>
        <v>2.0000000000000018E-2</v>
      </c>
      <c r="CP33" s="335">
        <f t="shared" si="37"/>
        <v>2.0000000000000018E-2</v>
      </c>
      <c r="CQ33" s="335">
        <f t="shared" si="37"/>
        <v>2.0000000000000018E-2</v>
      </c>
      <c r="CR33" s="335">
        <f t="shared" si="37"/>
        <v>2.0000000000000018E-2</v>
      </c>
      <c r="CS33" s="336">
        <f t="shared" si="37"/>
        <v>2.0000000000000018E-2</v>
      </c>
    </row>
    <row r="34" spans="1:97" s="1" customFormat="1" x14ac:dyDescent="0.25">
      <c r="A34" s="285" t="s">
        <v>95</v>
      </c>
      <c r="N34" s="290"/>
      <c r="O34" s="290"/>
      <c r="P34" s="290"/>
      <c r="Q34" s="290"/>
      <c r="R34" s="290"/>
      <c r="S34" s="290"/>
      <c r="T34" s="290"/>
      <c r="Y34" s="292"/>
      <c r="AK34" s="292"/>
      <c r="AW34" s="292"/>
      <c r="BI34" s="292"/>
      <c r="BU34" s="292"/>
      <c r="CG34" s="292"/>
      <c r="CS34" s="292"/>
    </row>
    <row r="36" spans="1:97" x14ac:dyDescent="0.25">
      <c r="A36" s="329" t="s">
        <v>125</v>
      </c>
    </row>
    <row r="37" spans="1:97" s="342" customFormat="1" x14ac:dyDescent="0.25">
      <c r="A37" s="341" t="s">
        <v>128</v>
      </c>
      <c r="U37" s="343">
        <v>2E-3</v>
      </c>
      <c r="V37" s="343">
        <v>3.0000000000000001E-3</v>
      </c>
      <c r="W37" s="343">
        <v>3.0000000000000001E-3</v>
      </c>
      <c r="X37" s="343">
        <v>3.0000000000000001E-3</v>
      </c>
      <c r="Y37" s="344">
        <v>4.0000000000000001E-3</v>
      </c>
      <c r="Z37" s="343">
        <v>3.0000000000000001E-3</v>
      </c>
      <c r="AA37" s="343">
        <v>3.0000000000000001E-3</v>
      </c>
      <c r="AB37" s="343">
        <v>3.0000000000000001E-3</v>
      </c>
      <c r="AC37" s="343">
        <v>3.5000000000000001E-3</v>
      </c>
      <c r="AD37" s="343">
        <v>3.5000000000000001E-3</v>
      </c>
      <c r="AE37" s="343">
        <v>3.5000000000000001E-3</v>
      </c>
      <c r="AF37" s="343">
        <v>3.5000000000000001E-3</v>
      </c>
      <c r="AG37" s="343">
        <v>3.5000000000000001E-3</v>
      </c>
      <c r="AH37" s="343">
        <v>3.5000000000000001E-3</v>
      </c>
      <c r="AI37" s="343">
        <v>3.5000000000000001E-3</v>
      </c>
      <c r="AJ37" s="343">
        <v>3.5000000000000001E-3</v>
      </c>
      <c r="AK37" s="344">
        <v>3.5000000000000001E-3</v>
      </c>
      <c r="AL37" s="343">
        <v>3.0000000000000001E-3</v>
      </c>
      <c r="AM37" s="343">
        <v>3.0000000000000001E-3</v>
      </c>
      <c r="AN37" s="343">
        <v>3.0000000000000001E-3</v>
      </c>
      <c r="AO37" s="343">
        <v>3.0000000000000001E-3</v>
      </c>
      <c r="AP37" s="343">
        <v>3.0000000000000001E-3</v>
      </c>
      <c r="AQ37" s="343">
        <v>3.0000000000000001E-3</v>
      </c>
      <c r="AR37" s="343">
        <v>3.0000000000000001E-3</v>
      </c>
      <c r="AS37" s="343">
        <v>3.0000000000000001E-3</v>
      </c>
      <c r="AT37" s="343">
        <v>3.0000000000000001E-3</v>
      </c>
      <c r="AU37" s="343">
        <v>3.0000000000000001E-3</v>
      </c>
      <c r="AV37" s="343">
        <v>3.0000000000000001E-3</v>
      </c>
      <c r="AW37" s="344">
        <v>3.0000000000000001E-3</v>
      </c>
      <c r="AX37" s="343">
        <v>3.0000000000000001E-3</v>
      </c>
      <c r="AY37" s="343">
        <v>3.0000000000000001E-3</v>
      </c>
      <c r="AZ37" s="343">
        <v>3.0000000000000001E-3</v>
      </c>
      <c r="BA37" s="343">
        <v>3.0000000000000001E-3</v>
      </c>
      <c r="BB37" s="343">
        <v>3.0000000000000001E-3</v>
      </c>
      <c r="BC37" s="343">
        <v>3.0000000000000001E-3</v>
      </c>
      <c r="BD37" s="343">
        <v>3.0000000000000001E-3</v>
      </c>
      <c r="BE37" s="343">
        <v>3.0000000000000001E-3</v>
      </c>
      <c r="BF37" s="343">
        <v>3.0000000000000001E-3</v>
      </c>
      <c r="BG37" s="343">
        <v>3.0000000000000001E-3</v>
      </c>
      <c r="BH37" s="343">
        <v>3.0000000000000001E-3</v>
      </c>
      <c r="BI37" s="344">
        <v>3.0000000000000001E-3</v>
      </c>
      <c r="BJ37" s="343">
        <v>3.0000000000000001E-3</v>
      </c>
      <c r="BK37" s="343">
        <v>3.0000000000000001E-3</v>
      </c>
      <c r="BL37" s="343">
        <v>3.0000000000000001E-3</v>
      </c>
      <c r="BM37" s="343">
        <v>3.0000000000000001E-3</v>
      </c>
      <c r="BN37" s="343">
        <v>3.0000000000000001E-3</v>
      </c>
      <c r="BO37" s="343">
        <v>3.0000000000000001E-3</v>
      </c>
      <c r="BP37" s="343">
        <v>3.0000000000000001E-3</v>
      </c>
      <c r="BQ37" s="343">
        <v>3.0000000000000001E-3</v>
      </c>
      <c r="BR37" s="343">
        <v>3.0000000000000001E-3</v>
      </c>
      <c r="BS37" s="343">
        <v>3.0000000000000001E-3</v>
      </c>
      <c r="BT37" s="343">
        <v>3.0000000000000001E-3</v>
      </c>
      <c r="BU37" s="344">
        <v>3.0000000000000001E-3</v>
      </c>
      <c r="BV37" s="343">
        <v>3.0000000000000001E-3</v>
      </c>
      <c r="BW37" s="343">
        <v>3.0000000000000001E-3</v>
      </c>
      <c r="BX37" s="343">
        <v>3.0000000000000001E-3</v>
      </c>
      <c r="BY37" s="343">
        <v>3.0000000000000001E-3</v>
      </c>
      <c r="BZ37" s="343">
        <v>3.0000000000000001E-3</v>
      </c>
      <c r="CA37" s="343">
        <v>3.0000000000000001E-3</v>
      </c>
      <c r="CB37" s="343">
        <v>3.0000000000000001E-3</v>
      </c>
      <c r="CC37" s="343">
        <v>3.0000000000000001E-3</v>
      </c>
      <c r="CD37" s="343">
        <v>3.0000000000000001E-3</v>
      </c>
      <c r="CE37" s="343">
        <v>3.0000000000000001E-3</v>
      </c>
      <c r="CF37" s="343">
        <v>3.0000000000000001E-3</v>
      </c>
      <c r="CG37" s="344">
        <v>3.0000000000000001E-3</v>
      </c>
      <c r="CH37" s="343">
        <v>3.0000000000000001E-3</v>
      </c>
      <c r="CI37" s="343">
        <v>3.0000000000000001E-3</v>
      </c>
      <c r="CJ37" s="343">
        <v>3.0000000000000001E-3</v>
      </c>
      <c r="CK37" s="343">
        <v>3.0000000000000001E-3</v>
      </c>
      <c r="CL37" s="343">
        <v>3.0000000000000001E-3</v>
      </c>
      <c r="CM37" s="343">
        <v>3.0000000000000001E-3</v>
      </c>
      <c r="CN37" s="343">
        <v>3.0000000000000001E-3</v>
      </c>
      <c r="CO37" s="343">
        <v>3.0000000000000001E-3</v>
      </c>
      <c r="CP37" s="343">
        <v>3.0000000000000001E-3</v>
      </c>
      <c r="CQ37" s="343">
        <v>3.0000000000000001E-3</v>
      </c>
      <c r="CR37" s="343">
        <v>3.0000000000000001E-3</v>
      </c>
      <c r="CS37" s="344">
        <v>3.0000000000000001E-3</v>
      </c>
    </row>
    <row r="38" spans="1:97" s="15" customFormat="1" x14ac:dyDescent="0.25">
      <c r="A38" s="286" t="s">
        <v>127</v>
      </c>
      <c r="N38" s="268"/>
      <c r="O38" s="268"/>
      <c r="P38" s="268"/>
      <c r="Q38" s="268"/>
      <c r="R38" s="268"/>
      <c r="S38" s="268"/>
      <c r="T38" s="268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6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46</v>
      </c>
      <c r="AJ38" s="15">
        <f>ROUND(SUM('Total Agency'!X15:AI15)*AJ37,0)</f>
        <v>47</v>
      </c>
      <c r="AK38" s="96">
        <f>ROUND(SUM('Total Agency'!Y15:AJ15)*AK37,0)</f>
        <v>48</v>
      </c>
      <c r="AL38" s="15">
        <f>ROUND(SUM('Total Agency'!Z15:AK15)*AL37,0)</f>
        <v>41</v>
      </c>
      <c r="AM38" s="15">
        <f>ROUND(SUM('Total Agency'!AA15:AL15)*AM37,0)</f>
        <v>42</v>
      </c>
      <c r="AN38" s="15">
        <f>ROUND(SUM('Total Agency'!AB15:AM15)*AN37,0)</f>
        <v>40</v>
      </c>
      <c r="AO38" s="15">
        <f>ROUND(SUM('Total Agency'!AC15:AN15)*AO37,0)</f>
        <v>42</v>
      </c>
      <c r="AP38" s="15">
        <f>ROUND(SUM('Total Agency'!AD15:AO15)*AP37,0)</f>
        <v>43</v>
      </c>
      <c r="AQ38" s="15">
        <f>ROUND(SUM('Total Agency'!AE15:AP15)*AQ37,0)</f>
        <v>46</v>
      </c>
      <c r="AR38" s="15">
        <f>ROUND(SUM('Total Agency'!AF15:AQ15)*AR37,0)</f>
        <v>46</v>
      </c>
      <c r="AS38" s="15">
        <f>ROUND(SUM('Total Agency'!AG15:AR15)*AS37,0)</f>
        <v>47</v>
      </c>
      <c r="AT38" s="15">
        <f>ROUND(SUM('Total Agency'!AH15:AS15)*AT37,0)</f>
        <v>49</v>
      </c>
      <c r="AU38" s="15">
        <f>ROUND(SUM('Total Agency'!AI15:AT15)*AU37,0)</f>
        <v>50</v>
      </c>
      <c r="AV38" s="15">
        <f>ROUND(SUM('Total Agency'!AJ15:AU15)*AV37,0)</f>
        <v>52</v>
      </c>
      <c r="AW38" s="96">
        <f>ROUND(SUM('Total Agency'!AK15:AV15)*AW37,0)</f>
        <v>53</v>
      </c>
      <c r="AX38" s="15">
        <f>ROUND(SUM('Total Agency'!AL15:AW15)*AX37,0)</f>
        <v>54</v>
      </c>
      <c r="AY38" s="15">
        <f>ROUND(SUM('Total Agency'!AM15:AX15)*AY37,0)</f>
        <v>54</v>
      </c>
      <c r="AZ38" s="15">
        <f>ROUND(SUM('Total Agency'!AN15:AY15)*AZ37,0)</f>
        <v>55</v>
      </c>
      <c r="BA38" s="15">
        <f>ROUND(SUM('Total Agency'!AO15:AZ15)*BA37,0)</f>
        <v>56</v>
      </c>
      <c r="BB38" s="15">
        <f>ROUND(SUM('Total Agency'!AP15:BA15)*BB37,0)</f>
        <v>57</v>
      </c>
      <c r="BC38" s="15">
        <f>ROUND(SUM('Total Agency'!AQ15:BB15)*BC37,0)</f>
        <v>59</v>
      </c>
      <c r="BD38" s="15">
        <f>ROUND(SUM('Total Agency'!AR15:BC15)*BD37,0)</f>
        <v>60</v>
      </c>
      <c r="BE38" s="15">
        <f>ROUND(SUM('Total Agency'!AS15:BD15)*BE37,0)</f>
        <v>61</v>
      </c>
      <c r="BF38" s="15">
        <f>ROUND(SUM('Total Agency'!AT15:BE15)*BF37,0)</f>
        <v>62</v>
      </c>
      <c r="BG38" s="15">
        <f>ROUND(SUM('Total Agency'!AU15:BF15)*BG37,0)</f>
        <v>63</v>
      </c>
      <c r="BH38" s="15">
        <f>ROUND(SUM('Total Agency'!AV15:BG15)*BH37,0)</f>
        <v>65</v>
      </c>
      <c r="BI38" s="96">
        <f>ROUND(SUM('Total Agency'!AW15:BH15)*BI37,0)</f>
        <v>66</v>
      </c>
      <c r="BJ38" s="15">
        <f>ROUND(SUM('Total Agency'!AX15:BI15)*BJ37,0)</f>
        <v>68</v>
      </c>
      <c r="BK38" s="15">
        <f>ROUND(SUM('Total Agency'!AY15:BJ15)*BK37,0)</f>
        <v>68</v>
      </c>
      <c r="BL38" s="15">
        <f>ROUND(SUM('Total Agency'!AZ15:BK15)*BL37,0)</f>
        <v>68</v>
      </c>
      <c r="BM38" s="15">
        <f>ROUND(SUM('Total Agency'!BA15:BL15)*BM37,0)</f>
        <v>69</v>
      </c>
      <c r="BN38" s="15">
        <f>ROUND(SUM('Total Agency'!BB15:BM15)*BN37,0)</f>
        <v>70</v>
      </c>
      <c r="BO38" s="15">
        <f>ROUND(SUM('Total Agency'!BC15:BN15)*BO37,0)</f>
        <v>71</v>
      </c>
      <c r="BP38" s="15">
        <f>ROUND(SUM('Total Agency'!BD15:BO15)*BP37,0)</f>
        <v>72</v>
      </c>
      <c r="BQ38" s="15">
        <f>ROUND(SUM('Total Agency'!BE15:BP15)*BQ37,0)</f>
        <v>73</v>
      </c>
      <c r="BR38" s="15">
        <f>ROUND(SUM('Total Agency'!BF15:BQ15)*BR37,0)</f>
        <v>74</v>
      </c>
      <c r="BS38" s="15">
        <f>ROUND(SUM('Total Agency'!BG15:BR15)*BS37,0)</f>
        <v>75</v>
      </c>
      <c r="BT38" s="15">
        <f>ROUND(SUM('Total Agency'!BH15:BS15)*BT37,0)</f>
        <v>75</v>
      </c>
      <c r="BU38" s="96">
        <f>ROUND(SUM('Total Agency'!BI15:BT15)*BU37,0)</f>
        <v>76</v>
      </c>
      <c r="BV38" s="15">
        <f>ROUND(SUM('Total Agency'!BJ15:BU15)*BV37,0)</f>
        <v>77</v>
      </c>
      <c r="BW38" s="15">
        <f>ROUND(SUM('Total Agency'!BK15:BV15)*BW37,0)</f>
        <v>77</v>
      </c>
      <c r="BX38" s="15">
        <f>ROUND(SUM('Total Agency'!BL15:BW15)*BX37,0)</f>
        <v>77</v>
      </c>
      <c r="BY38" s="15">
        <f>ROUND(SUM('Total Agency'!BM15:BX15)*BY37,0)</f>
        <v>78</v>
      </c>
      <c r="BZ38" s="15">
        <f>ROUND(SUM('Total Agency'!BN15:BY15)*BZ37,0)</f>
        <v>79</v>
      </c>
      <c r="CA38" s="15">
        <f>ROUND(SUM('Total Agency'!BO15:BZ15)*CA37,0)</f>
        <v>80</v>
      </c>
      <c r="CB38" s="15">
        <f>ROUND(SUM('Total Agency'!BP15:CA15)*CB37,0)</f>
        <v>81</v>
      </c>
      <c r="CC38" s="15">
        <f>ROUND(SUM('Total Agency'!BQ15:CB15)*CC37,0)</f>
        <v>82</v>
      </c>
      <c r="CD38" s="15">
        <f>ROUND(SUM('Total Agency'!BR15:CC15)*CD37,0)</f>
        <v>83</v>
      </c>
      <c r="CE38" s="15">
        <f>ROUND(SUM('Total Agency'!BS15:CD15)*CE37,0)</f>
        <v>84</v>
      </c>
      <c r="CF38" s="15">
        <f>ROUND(SUM('Total Agency'!BT15:CE15)*CF37,0)</f>
        <v>85</v>
      </c>
      <c r="CG38" s="96">
        <f>ROUND(SUM('Total Agency'!BU15:CF15)*CG37,0)</f>
        <v>86</v>
      </c>
      <c r="CH38" s="15">
        <f>ROUND(SUM('Total Agency'!BV15:CG15)*CH37,0)</f>
        <v>88</v>
      </c>
      <c r="CI38" s="15">
        <f>ROUND(SUM('Total Agency'!BW15:CH15)*CI37,0)</f>
        <v>88</v>
      </c>
      <c r="CJ38" s="15">
        <f>ROUND(SUM('Total Agency'!BX15:CI15)*CJ37,0)</f>
        <v>88</v>
      </c>
      <c r="CK38" s="15">
        <f>ROUND(SUM('Total Agency'!BY15:CJ15)*CK37,0)</f>
        <v>90</v>
      </c>
      <c r="CL38" s="15">
        <f>ROUND(SUM('Total Agency'!BZ15:CK15)*CL37,0)</f>
        <v>91</v>
      </c>
      <c r="CM38" s="15">
        <f>ROUND(SUM('Total Agency'!CA15:CL15)*CM37,0)</f>
        <v>92</v>
      </c>
      <c r="CN38" s="15">
        <f>ROUND(SUM('Total Agency'!CB15:CM15)*CN37,0)</f>
        <v>93</v>
      </c>
      <c r="CO38" s="15">
        <f>ROUND(SUM('Total Agency'!CC15:CN15)*CO37,0)</f>
        <v>95</v>
      </c>
      <c r="CP38" s="15">
        <f>ROUND(SUM('Total Agency'!CD15:CO15)*CP37,0)</f>
        <v>96</v>
      </c>
      <c r="CQ38" s="15">
        <f>ROUND(SUM('Total Agency'!CE15:CP15)*CQ37,0)</f>
        <v>97</v>
      </c>
      <c r="CR38" s="15">
        <f>ROUND(SUM('Total Agency'!CF15:CQ15)*CR37,0)</f>
        <v>98</v>
      </c>
      <c r="CS38" s="96">
        <f>ROUND(SUM('Total Agency'!CG15:CR15)*CS37,0)</f>
        <v>100</v>
      </c>
    </row>
    <row r="39" spans="1:97" s="15" customFormat="1" x14ac:dyDescent="0.25">
      <c r="A39" s="286"/>
      <c r="N39" s="268"/>
      <c r="O39" s="268"/>
      <c r="P39" s="268"/>
      <c r="Q39" s="268"/>
      <c r="R39" s="268"/>
      <c r="S39" s="268"/>
      <c r="T39" s="268"/>
      <c r="Y39" s="96"/>
      <c r="AK39" s="96"/>
      <c r="AW39" s="96"/>
      <c r="BI39" s="96"/>
      <c r="BU39" s="96"/>
      <c r="CG39" s="96"/>
      <c r="CS39" s="96"/>
    </row>
    <row r="40" spans="1:97" s="15" customFormat="1" x14ac:dyDescent="0.25">
      <c r="A40" s="286" t="s">
        <v>130</v>
      </c>
      <c r="N40" s="268"/>
      <c r="O40" s="268"/>
      <c r="P40" s="268"/>
      <c r="Q40" s="268"/>
      <c r="R40" s="268"/>
      <c r="S40" s="268"/>
      <c r="T40" s="268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6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29</v>
      </c>
      <c r="AH40" s="15">
        <f t="shared" si="43"/>
        <v>36</v>
      </c>
      <c r="AI40" s="15">
        <f t="shared" si="43"/>
        <v>84</v>
      </c>
      <c r="AJ40" s="15">
        <f t="shared" si="43"/>
        <v>42</v>
      </c>
      <c r="AK40" s="96">
        <f t="shared" si="43"/>
        <v>44</v>
      </c>
      <c r="AL40" s="15">
        <f t="shared" si="43"/>
        <v>3</v>
      </c>
      <c r="AM40" s="15">
        <f t="shared" si="43"/>
        <v>14</v>
      </c>
      <c r="AN40" s="15">
        <f t="shared" si="43"/>
        <v>16</v>
      </c>
      <c r="AO40" s="15">
        <f t="shared" si="43"/>
        <v>18</v>
      </c>
      <c r="AP40" s="15">
        <f t="shared" si="43"/>
        <v>9</v>
      </c>
      <c r="AQ40" s="15">
        <f t="shared" si="43"/>
        <v>10</v>
      </c>
      <c r="AR40" s="15">
        <f t="shared" si="43"/>
        <v>14</v>
      </c>
      <c r="AS40" s="15">
        <f t="shared" si="43"/>
        <v>10</v>
      </c>
      <c r="AT40" s="15">
        <f t="shared" si="43"/>
        <v>11</v>
      </c>
      <c r="AU40" s="15">
        <f t="shared" si="43"/>
        <v>17</v>
      </c>
      <c r="AV40" s="15">
        <f t="shared" si="43"/>
        <v>12</v>
      </c>
      <c r="AW40" s="96">
        <f t="shared" si="43"/>
        <v>13</v>
      </c>
      <c r="AX40" s="15">
        <f t="shared" si="43"/>
        <v>37</v>
      </c>
      <c r="AY40" s="15">
        <f t="shared" si="43"/>
        <v>25</v>
      </c>
      <c r="AZ40" s="15">
        <f t="shared" si="43"/>
        <v>15</v>
      </c>
      <c r="BA40" s="15">
        <f t="shared" si="43"/>
        <v>27</v>
      </c>
      <c r="BB40" s="15">
        <f t="shared" si="43"/>
        <v>8</v>
      </c>
      <c r="BC40" s="15">
        <f t="shared" si="43"/>
        <v>9</v>
      </c>
      <c r="BD40" s="15">
        <f t="shared" si="43"/>
        <v>26</v>
      </c>
      <c r="BE40" s="15">
        <f t="shared" si="43"/>
        <v>12</v>
      </c>
      <c r="BF40" s="15">
        <f t="shared" si="43"/>
        <v>14</v>
      </c>
      <c r="BG40" s="15">
        <f t="shared" si="43"/>
        <v>35</v>
      </c>
      <c r="BH40" s="15">
        <f t="shared" si="43"/>
        <v>17</v>
      </c>
      <c r="BI40" s="96">
        <f t="shared" si="43"/>
        <v>18</v>
      </c>
      <c r="BJ40" s="15">
        <f t="shared" si="43"/>
        <v>23</v>
      </c>
      <c r="BK40" s="15">
        <f t="shared" si="43"/>
        <v>20</v>
      </c>
      <c r="BL40" s="15">
        <f t="shared" si="43"/>
        <v>21</v>
      </c>
      <c r="BM40" s="15">
        <f t="shared" si="43"/>
        <v>15</v>
      </c>
      <c r="BN40" s="15">
        <f t="shared" si="43"/>
        <v>12</v>
      </c>
      <c r="BO40" s="15">
        <f t="shared" si="43"/>
        <v>14</v>
      </c>
      <c r="BP40" s="15">
        <f t="shared" si="43"/>
        <v>13</v>
      </c>
      <c r="BQ40" s="15">
        <f t="shared" si="43"/>
        <v>16</v>
      </c>
      <c r="BR40" s="15">
        <f t="shared" si="43"/>
        <v>18</v>
      </c>
      <c r="BS40" s="15">
        <f t="shared" si="43"/>
        <v>18</v>
      </c>
      <c r="BT40" s="15">
        <f t="shared" si="43"/>
        <v>21</v>
      </c>
      <c r="BU40" s="96">
        <f t="shared" si="43"/>
        <v>22</v>
      </c>
      <c r="BV40" s="15">
        <f t="shared" si="43"/>
        <v>43</v>
      </c>
      <c r="BW40" s="15">
        <f t="shared" si="43"/>
        <v>23</v>
      </c>
      <c r="BX40" s="15">
        <f t="shared" si="43"/>
        <v>24</v>
      </c>
      <c r="BY40" s="15">
        <f t="shared" si="43"/>
        <v>42</v>
      </c>
      <c r="BZ40" s="15">
        <f t="shared" si="43"/>
        <v>14</v>
      </c>
      <c r="CA40" s="15">
        <f t="shared" si="43"/>
        <v>15</v>
      </c>
      <c r="CB40" s="15">
        <f t="shared" si="43"/>
        <v>38</v>
      </c>
      <c r="CC40" s="15">
        <f t="shared" si="43"/>
        <v>17</v>
      </c>
      <c r="CD40" s="15">
        <f t="shared" si="43"/>
        <v>20</v>
      </c>
      <c r="CE40" s="15">
        <f t="shared" si="43"/>
        <v>48</v>
      </c>
      <c r="CF40" s="15">
        <f t="shared" si="43"/>
        <v>23</v>
      </c>
      <c r="CG40" s="96">
        <f t="shared" si="43"/>
        <v>24</v>
      </c>
      <c r="CH40" s="15">
        <f t="shared" ref="CH40:CS40" si="44">ROUND((CH$44-CH$38)*CH47,0)</f>
        <v>61</v>
      </c>
      <c r="CI40" s="15">
        <f t="shared" si="44"/>
        <v>26</v>
      </c>
      <c r="CJ40" s="15">
        <f t="shared" si="44"/>
        <v>27</v>
      </c>
      <c r="CK40" s="15">
        <f t="shared" si="44"/>
        <v>47</v>
      </c>
      <c r="CL40" s="15">
        <f t="shared" si="44"/>
        <v>15</v>
      </c>
      <c r="CM40" s="15">
        <f t="shared" si="44"/>
        <v>17</v>
      </c>
      <c r="CN40" s="15">
        <f t="shared" si="44"/>
        <v>44</v>
      </c>
      <c r="CO40" s="15">
        <f t="shared" si="44"/>
        <v>19</v>
      </c>
      <c r="CP40" s="15">
        <f t="shared" si="44"/>
        <v>23</v>
      </c>
      <c r="CQ40" s="15">
        <f t="shared" si="44"/>
        <v>55</v>
      </c>
      <c r="CR40" s="15">
        <f t="shared" si="44"/>
        <v>26</v>
      </c>
      <c r="CS40" s="96">
        <f t="shared" si="44"/>
        <v>28</v>
      </c>
    </row>
    <row r="41" spans="1:97" s="15" customFormat="1" x14ac:dyDescent="0.25">
      <c r="A41" s="286" t="s">
        <v>131</v>
      </c>
      <c r="N41" s="268"/>
      <c r="O41" s="268"/>
      <c r="P41" s="268"/>
      <c r="Q41" s="268"/>
      <c r="R41" s="268"/>
      <c r="S41" s="268"/>
      <c r="T41" s="268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6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13</v>
      </c>
      <c r="AH41" s="15">
        <f t="shared" si="45"/>
        <v>15</v>
      </c>
      <c r="AI41" s="15">
        <f t="shared" si="45"/>
        <v>36</v>
      </c>
      <c r="AJ41" s="15">
        <f t="shared" si="45"/>
        <v>18</v>
      </c>
      <c r="AK41" s="96">
        <f t="shared" si="45"/>
        <v>19</v>
      </c>
      <c r="AL41" s="15">
        <f t="shared" si="45"/>
        <v>9</v>
      </c>
      <c r="AM41" s="15">
        <f t="shared" si="45"/>
        <v>20</v>
      </c>
      <c r="AN41" s="15">
        <f t="shared" si="45"/>
        <v>24</v>
      </c>
      <c r="AO41" s="15">
        <f t="shared" si="45"/>
        <v>27</v>
      </c>
      <c r="AP41" s="15">
        <f t="shared" si="45"/>
        <v>14</v>
      </c>
      <c r="AQ41" s="15">
        <f t="shared" si="45"/>
        <v>15</v>
      </c>
      <c r="AR41" s="15">
        <f t="shared" si="45"/>
        <v>22</v>
      </c>
      <c r="AS41" s="15">
        <f t="shared" si="45"/>
        <v>15</v>
      </c>
      <c r="AT41" s="15">
        <f t="shared" si="45"/>
        <v>17</v>
      </c>
      <c r="AU41" s="15">
        <f t="shared" si="45"/>
        <v>25</v>
      </c>
      <c r="AV41" s="15">
        <f t="shared" si="45"/>
        <v>18</v>
      </c>
      <c r="AW41" s="96">
        <f t="shared" si="45"/>
        <v>20</v>
      </c>
      <c r="AX41" s="15">
        <f t="shared" si="45"/>
        <v>15</v>
      </c>
      <c r="AY41" s="15">
        <f t="shared" si="45"/>
        <v>11</v>
      </c>
      <c r="AZ41" s="15">
        <f t="shared" si="45"/>
        <v>23</v>
      </c>
      <c r="BA41" s="15">
        <f t="shared" si="45"/>
        <v>40</v>
      </c>
      <c r="BB41" s="15">
        <f t="shared" si="45"/>
        <v>12</v>
      </c>
      <c r="BC41" s="15">
        <f t="shared" si="45"/>
        <v>14</v>
      </c>
      <c r="BD41" s="15">
        <f t="shared" si="45"/>
        <v>39</v>
      </c>
      <c r="BE41" s="15">
        <f t="shared" si="45"/>
        <v>17</v>
      </c>
      <c r="BF41" s="15">
        <f t="shared" si="45"/>
        <v>22</v>
      </c>
      <c r="BG41" s="15">
        <f t="shared" si="45"/>
        <v>53</v>
      </c>
      <c r="BH41" s="15">
        <f t="shared" si="45"/>
        <v>25</v>
      </c>
      <c r="BI41" s="96">
        <f t="shared" si="45"/>
        <v>27</v>
      </c>
      <c r="BJ41" s="15">
        <f t="shared" si="45"/>
        <v>9</v>
      </c>
      <c r="BK41" s="15">
        <f t="shared" si="45"/>
        <v>30</v>
      </c>
      <c r="BL41" s="15">
        <f t="shared" si="45"/>
        <v>31</v>
      </c>
      <c r="BM41" s="15">
        <f t="shared" si="45"/>
        <v>23</v>
      </c>
      <c r="BN41" s="15">
        <f t="shared" si="45"/>
        <v>18</v>
      </c>
      <c r="BO41" s="15">
        <f t="shared" si="45"/>
        <v>20</v>
      </c>
      <c r="BP41" s="15">
        <f t="shared" si="45"/>
        <v>19</v>
      </c>
      <c r="BQ41" s="15">
        <f t="shared" si="45"/>
        <v>23</v>
      </c>
      <c r="BR41" s="15">
        <f t="shared" si="45"/>
        <v>27</v>
      </c>
      <c r="BS41" s="15">
        <f t="shared" si="45"/>
        <v>27</v>
      </c>
      <c r="BT41" s="15">
        <f t="shared" si="45"/>
        <v>31</v>
      </c>
      <c r="BU41" s="96">
        <f t="shared" si="45"/>
        <v>33</v>
      </c>
      <c r="BV41" s="15">
        <f t="shared" si="45"/>
        <v>37</v>
      </c>
      <c r="BW41" s="15">
        <f t="shared" si="45"/>
        <v>35</v>
      </c>
      <c r="BX41" s="15">
        <f t="shared" si="45"/>
        <v>35</v>
      </c>
      <c r="BY41" s="15">
        <f t="shared" si="45"/>
        <v>63</v>
      </c>
      <c r="BZ41" s="15">
        <f t="shared" si="45"/>
        <v>20</v>
      </c>
      <c r="CA41" s="15">
        <f t="shared" si="45"/>
        <v>23</v>
      </c>
      <c r="CB41" s="15">
        <f t="shared" si="45"/>
        <v>57</v>
      </c>
      <c r="CC41" s="15">
        <f t="shared" si="45"/>
        <v>26</v>
      </c>
      <c r="CD41" s="15">
        <f t="shared" si="45"/>
        <v>30</v>
      </c>
      <c r="CE41" s="15">
        <f t="shared" si="45"/>
        <v>72</v>
      </c>
      <c r="CF41" s="15">
        <f t="shared" si="45"/>
        <v>34</v>
      </c>
      <c r="CG41" s="96">
        <f t="shared" si="45"/>
        <v>36</v>
      </c>
      <c r="CH41" s="15">
        <f t="shared" ref="CH41:CS41" si="46">ROUND((CH$44-CH$38)*CH48,0)</f>
        <v>27</v>
      </c>
      <c r="CI41" s="15">
        <f t="shared" si="46"/>
        <v>39</v>
      </c>
      <c r="CJ41" s="15">
        <f t="shared" si="46"/>
        <v>40</v>
      </c>
      <c r="CK41" s="15">
        <f t="shared" si="46"/>
        <v>71</v>
      </c>
      <c r="CL41" s="15">
        <f t="shared" si="46"/>
        <v>23</v>
      </c>
      <c r="CM41" s="15">
        <f t="shared" si="46"/>
        <v>26</v>
      </c>
      <c r="CN41" s="15">
        <f t="shared" si="46"/>
        <v>66</v>
      </c>
      <c r="CO41" s="15">
        <f t="shared" si="46"/>
        <v>29</v>
      </c>
      <c r="CP41" s="15">
        <f t="shared" si="46"/>
        <v>35</v>
      </c>
      <c r="CQ41" s="15">
        <f t="shared" si="46"/>
        <v>82</v>
      </c>
      <c r="CR41" s="15">
        <f t="shared" si="46"/>
        <v>39</v>
      </c>
      <c r="CS41" s="96">
        <f t="shared" si="46"/>
        <v>42</v>
      </c>
    </row>
    <row r="42" spans="1:97" s="15" customFormat="1" x14ac:dyDescent="0.25">
      <c r="A42" s="286" t="s">
        <v>132</v>
      </c>
      <c r="N42" s="268"/>
      <c r="O42" s="268"/>
      <c r="P42" s="268"/>
      <c r="Q42" s="268"/>
      <c r="R42" s="268"/>
      <c r="S42" s="268"/>
      <c r="T42" s="268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6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6">
        <f t="shared" si="47"/>
        <v>0</v>
      </c>
      <c r="AL42" s="15">
        <f t="shared" si="47"/>
        <v>9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6">
        <f t="shared" si="47"/>
        <v>0</v>
      </c>
      <c r="AX42" s="15">
        <f t="shared" si="47"/>
        <v>15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6">
        <f t="shared" si="47"/>
        <v>0</v>
      </c>
      <c r="BJ42" s="15">
        <f t="shared" si="47"/>
        <v>9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6">
        <f t="shared" si="47"/>
        <v>0</v>
      </c>
      <c r="BV42" s="15">
        <f t="shared" si="47"/>
        <v>24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6">
        <f t="shared" si="47"/>
        <v>0</v>
      </c>
      <c r="CH42" s="15">
        <f t="shared" ref="CH42:CS42" si="48">ROUND((CH$44-CH$38)*CH49,0)</f>
        <v>27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6">
        <f t="shared" si="48"/>
        <v>0</v>
      </c>
    </row>
    <row r="43" spans="1:97" s="15" customFormat="1" x14ac:dyDescent="0.25">
      <c r="A43" s="286" t="s">
        <v>134</v>
      </c>
      <c r="N43" s="268"/>
      <c r="O43" s="268"/>
      <c r="P43" s="268"/>
      <c r="Q43" s="268"/>
      <c r="R43" s="268"/>
      <c r="S43" s="268"/>
      <c r="T43" s="268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6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6">
        <f t="shared" si="49"/>
        <v>0</v>
      </c>
      <c r="AL43" s="15">
        <f t="shared" si="49"/>
        <v>9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6">
        <f t="shared" si="49"/>
        <v>0</v>
      </c>
      <c r="AX43" s="15">
        <f t="shared" si="49"/>
        <v>7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6">
        <f t="shared" si="49"/>
        <v>0</v>
      </c>
      <c r="BJ43" s="15">
        <f t="shared" si="49"/>
        <v>5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6">
        <f t="shared" si="49"/>
        <v>0</v>
      </c>
      <c r="BV43" s="15">
        <f t="shared" si="49"/>
        <v>18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6">
        <f t="shared" si="49"/>
        <v>0</v>
      </c>
      <c r="CH43" s="15">
        <f t="shared" ref="CH43:CS43" si="50">ROUND((CH$44-CH$38)*CH50,0)</f>
        <v>20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6">
        <f t="shared" si="50"/>
        <v>0</v>
      </c>
    </row>
    <row r="44" spans="1:97" s="1" customFormat="1" x14ac:dyDescent="0.25">
      <c r="A44" s="330" t="s">
        <v>95</v>
      </c>
      <c r="N44" s="350"/>
      <c r="O44" s="350"/>
      <c r="P44" s="350"/>
      <c r="Q44" s="350"/>
      <c r="R44" s="350"/>
      <c r="S44" s="350"/>
      <c r="T44" s="351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7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86.06589342716785</v>
      </c>
      <c r="AH44" s="16">
        <f>'Total Agency'!AH9</f>
        <v>95.838070208666352</v>
      </c>
      <c r="AI44" s="16">
        <f>'Total Agency'!AI9</f>
        <v>166.30158848054424</v>
      </c>
      <c r="AJ44" s="16">
        <f>'Total Agency'!AJ9</f>
        <v>106.44393472314857</v>
      </c>
      <c r="AK44" s="97">
        <f>'Total Agency'!AK9</f>
        <v>110.54287866024019</v>
      </c>
      <c r="AL44" s="16">
        <f>'Total Agency'!AL9</f>
        <v>71.214096935298812</v>
      </c>
      <c r="AM44" s="16">
        <f>'Total Agency'!AM9</f>
        <v>75.894069045946509</v>
      </c>
      <c r="AN44" s="16">
        <f>'Total Agency'!AN9</f>
        <v>79.660684155685061</v>
      </c>
      <c r="AO44" s="16">
        <f>'Total Agency'!AO9</f>
        <v>86.39952616690519</v>
      </c>
      <c r="AP44" s="16">
        <f>'Total Agency'!AP9</f>
        <v>66.442365417187858</v>
      </c>
      <c r="AQ44" s="16">
        <f>'Total Agency'!AQ9</f>
        <v>70.46071668487501</v>
      </c>
      <c r="AR44" s="16">
        <f>'Total Agency'!AR9</f>
        <v>81.869567722618967</v>
      </c>
      <c r="AS44" s="16">
        <f>'Total Agency'!AS9</f>
        <v>72.643961970237683</v>
      </c>
      <c r="AT44" s="16">
        <f>'Total Agency'!AT9</f>
        <v>76.792350471115128</v>
      </c>
      <c r="AU44" s="16">
        <f>'Total Agency'!AU9</f>
        <v>91.266071318303347</v>
      </c>
      <c r="AV44" s="16">
        <f>'Total Agency'!AV9</f>
        <v>81.288360891106052</v>
      </c>
      <c r="AW44" s="97">
        <f>'Total Agency'!AW9</f>
        <v>86.662144436593707</v>
      </c>
      <c r="AX44" s="16">
        <f>'Total Agency'!AX9</f>
        <v>128.56990481507944</v>
      </c>
      <c r="AY44" s="16">
        <f>'Total Agency'!AY9</f>
        <v>89.725156580756405</v>
      </c>
      <c r="AZ44" s="16">
        <f>'Total Agency'!AZ9</f>
        <v>92.548498128382832</v>
      </c>
      <c r="BA44" s="16">
        <f>'Total Agency'!BA9</f>
        <v>122.31171589624353</v>
      </c>
      <c r="BB44" s="16">
        <f>'Total Agency'!BB9</f>
        <v>76.442683465993468</v>
      </c>
      <c r="BC44" s="16">
        <f>'Total Agency'!BC9</f>
        <v>82.008581128619682</v>
      </c>
      <c r="BD44" s="16">
        <f>'Total Agency'!BD9</f>
        <v>124.39442522956941</v>
      </c>
      <c r="BE44" s="16">
        <f>'Total Agency'!BE9</f>
        <v>89.838916549045351</v>
      </c>
      <c r="BF44" s="16">
        <f>'Total Agency'!BF9</f>
        <v>98.100356392748324</v>
      </c>
      <c r="BG44" s="16">
        <f>'Total Agency'!BG9</f>
        <v>150.91093087856285</v>
      </c>
      <c r="BH44" s="16">
        <f>'Total Agency'!BH9</f>
        <v>106.57228810174456</v>
      </c>
      <c r="BI44" s="97">
        <f>'Total Agency'!BI9</f>
        <v>111.04646800075139</v>
      </c>
      <c r="BJ44" s="16">
        <f>'Total Agency'!BJ9</f>
        <v>113.21100371100425</v>
      </c>
      <c r="BK44" s="16">
        <f>'Total Agency'!BK9</f>
        <v>117.69367788786832</v>
      </c>
      <c r="BL44" s="16">
        <f>'Total Agency'!BL9</f>
        <v>119.53215226919068</v>
      </c>
      <c r="BM44" s="16">
        <f>'Total Agency'!BM9</f>
        <v>106.87463445412953</v>
      </c>
      <c r="BN44" s="16">
        <f>'Total Agency'!BN9</f>
        <v>100.37087717257339</v>
      </c>
      <c r="BO44" s="16">
        <f>'Total Agency'!BO9</f>
        <v>104.89365354322167</v>
      </c>
      <c r="BP44" s="16">
        <f>'Total Agency'!BP9</f>
        <v>104.40907926985116</v>
      </c>
      <c r="BQ44" s="16">
        <f>'Total Agency'!BQ9</f>
        <v>111.7584250147988</v>
      </c>
      <c r="BR44" s="16">
        <f>'Total Agency'!BR9</f>
        <v>119.34684540220445</v>
      </c>
      <c r="BS44" s="16">
        <f>'Total Agency'!BS9</f>
        <v>120.68356871178153</v>
      </c>
      <c r="BT44" s="16">
        <f>'Total Agency'!BT9</f>
        <v>126.44949251126768</v>
      </c>
      <c r="BU44" s="97">
        <f>'Total Agency'!BU9</f>
        <v>130.85621215578539</v>
      </c>
      <c r="BV44" s="16">
        <f>'Total Agency'!BV9</f>
        <v>198.7945218979059</v>
      </c>
      <c r="BW44" s="16">
        <f>'Total Agency'!BW9</f>
        <v>135.19621785815178</v>
      </c>
      <c r="BX44" s="16">
        <f>'Total Agency'!BX9</f>
        <v>136.1119221404351</v>
      </c>
      <c r="BY44" s="16">
        <f>'Total Agency'!BY9</f>
        <v>182.62761462046763</v>
      </c>
      <c r="BZ44" s="16">
        <f>'Total Agency'!BZ9</f>
        <v>112.82930516596787</v>
      </c>
      <c r="CA44" s="16">
        <f>'Total Agency'!CA9</f>
        <v>117.79913464184514</v>
      </c>
      <c r="CB44" s="16">
        <f>'Total Agency'!CB9</f>
        <v>175.62043889558998</v>
      </c>
      <c r="CC44" s="16">
        <f>'Total Agency'!CC9</f>
        <v>124.84969555532595</v>
      </c>
      <c r="CD44" s="16">
        <f>'Total Agency'!CD9</f>
        <v>133.6078443532241</v>
      </c>
      <c r="CE44" s="16">
        <f>'Total Agency'!CE9</f>
        <v>203.22774756884951</v>
      </c>
      <c r="CF44" s="16">
        <f>'Total Agency'!CF9</f>
        <v>141.54557294386959</v>
      </c>
      <c r="CG44" s="97">
        <f>'Total Agency'!CG9</f>
        <v>146.70994878030399</v>
      </c>
      <c r="CH44" s="16">
        <f>'Total Agency'!CH9</f>
        <v>223.92321209048916</v>
      </c>
      <c r="CI44" s="16">
        <f>'Total Agency'!CI9</f>
        <v>152.97629057922194</v>
      </c>
      <c r="CJ44" s="16">
        <f>'Total Agency'!CJ9</f>
        <v>154.48471696490293</v>
      </c>
      <c r="CK44" s="16">
        <f>'Total Agency'!CK9</f>
        <v>207.75946139216794</v>
      </c>
      <c r="CL44" s="16">
        <f>'Total Agency'!CL9</f>
        <v>128.75249043208592</v>
      </c>
      <c r="CM44" s="16">
        <f>'Total Agency'!CM9</f>
        <v>135.01274248723044</v>
      </c>
      <c r="CN44" s="16">
        <f>'Total Agency'!CN9</f>
        <v>202.1829902236623</v>
      </c>
      <c r="CO44" s="16">
        <f>'Total Agency'!CO9</f>
        <v>143.71364971615134</v>
      </c>
      <c r="CP44" s="16">
        <f>'Total Agency'!CP9</f>
        <v>153.83915427958431</v>
      </c>
      <c r="CQ44" s="16">
        <f>'Total Agency'!CQ9</f>
        <v>234.33243066319767</v>
      </c>
      <c r="CR44" s="16">
        <f>'Total Agency'!CR9</f>
        <v>163.26084622795227</v>
      </c>
      <c r="CS44" s="97">
        <f>'Total Agency'!CS9</f>
        <v>169.36206755466975</v>
      </c>
    </row>
    <row r="45" spans="1:97" x14ac:dyDescent="0.25">
      <c r="A45" s="330"/>
      <c r="T45" s="267"/>
      <c r="U45" s="15"/>
      <c r="V45" s="15"/>
      <c r="W45" s="15"/>
      <c r="X45" s="15"/>
      <c r="Y45" s="96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6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6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6"/>
    </row>
    <row r="46" spans="1:97" s="339" customFormat="1" x14ac:dyDescent="0.25">
      <c r="A46" s="337" t="s">
        <v>133</v>
      </c>
      <c r="T46" s="347"/>
      <c r="U46" s="348"/>
      <c r="V46" s="348"/>
      <c r="W46" s="348"/>
      <c r="X46" s="348"/>
      <c r="Y46" s="349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9"/>
      <c r="AL46" s="348"/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9"/>
      <c r="AX46" s="348"/>
      <c r="AY46" s="348"/>
      <c r="AZ46" s="348"/>
      <c r="BA46" s="348"/>
      <c r="BB46" s="348"/>
      <c r="BC46" s="348"/>
      <c r="BD46" s="348"/>
      <c r="BE46" s="348"/>
      <c r="BF46" s="348"/>
      <c r="BG46" s="348"/>
      <c r="BH46" s="348"/>
      <c r="BI46" s="349"/>
      <c r="BJ46" s="348"/>
      <c r="BK46" s="348"/>
      <c r="BL46" s="348"/>
      <c r="BM46" s="348"/>
      <c r="BN46" s="348"/>
      <c r="BO46" s="348"/>
      <c r="BP46" s="348"/>
      <c r="BQ46" s="348"/>
      <c r="BR46" s="348"/>
      <c r="BS46" s="348"/>
      <c r="BT46" s="348"/>
      <c r="BU46" s="349"/>
      <c r="BV46" s="348"/>
      <c r="BW46" s="348"/>
      <c r="BX46" s="348"/>
      <c r="BY46" s="348"/>
      <c r="BZ46" s="348"/>
      <c r="CA46" s="348"/>
      <c r="CB46" s="348"/>
      <c r="CC46" s="348"/>
      <c r="CD46" s="348"/>
      <c r="CE46" s="348"/>
      <c r="CF46" s="348"/>
      <c r="CG46" s="349"/>
      <c r="CH46" s="348"/>
      <c r="CI46" s="348"/>
      <c r="CJ46" s="348"/>
      <c r="CK46" s="348"/>
      <c r="CL46" s="348"/>
      <c r="CM46" s="348"/>
      <c r="CN46" s="348"/>
      <c r="CO46" s="348"/>
      <c r="CP46" s="348"/>
      <c r="CQ46" s="348"/>
      <c r="CR46" s="348"/>
      <c r="CS46" s="349"/>
    </row>
    <row r="47" spans="1:97" s="332" customFormat="1" x14ac:dyDescent="0.25">
      <c r="A47" s="334" t="s">
        <v>130</v>
      </c>
      <c r="U47" s="335">
        <f t="shared" ref="U47:AZ47" si="51">1-SUM(U48:U50)</f>
        <v>0.8</v>
      </c>
      <c r="V47" s="335">
        <f t="shared" si="51"/>
        <v>0.8</v>
      </c>
      <c r="W47" s="335">
        <f t="shared" si="51"/>
        <v>0.8</v>
      </c>
      <c r="X47" s="335">
        <f t="shared" si="51"/>
        <v>0.8</v>
      </c>
      <c r="Y47" s="336">
        <f t="shared" si="51"/>
        <v>0.8</v>
      </c>
      <c r="Z47" s="335">
        <f t="shared" si="51"/>
        <v>0.39999999999999991</v>
      </c>
      <c r="AA47" s="335">
        <f t="shared" si="51"/>
        <v>0.8</v>
      </c>
      <c r="AB47" s="335">
        <v>0.8</v>
      </c>
      <c r="AC47" s="335">
        <v>0.8</v>
      </c>
      <c r="AD47" s="335">
        <v>0.7</v>
      </c>
      <c r="AE47" s="335">
        <v>0.7</v>
      </c>
      <c r="AF47" s="335">
        <v>0.7</v>
      </c>
      <c r="AG47" s="335">
        <v>0.7</v>
      </c>
      <c r="AH47" s="335">
        <v>0.7</v>
      </c>
      <c r="AI47" s="335">
        <v>0.7</v>
      </c>
      <c r="AJ47" s="335">
        <v>0.7</v>
      </c>
      <c r="AK47" s="336">
        <v>0.7</v>
      </c>
      <c r="AL47" s="335">
        <f t="shared" si="51"/>
        <v>0.10000000000000009</v>
      </c>
      <c r="AM47" s="335">
        <f t="shared" si="51"/>
        <v>0.4</v>
      </c>
      <c r="AN47" s="335">
        <f t="shared" si="51"/>
        <v>0.4</v>
      </c>
      <c r="AO47" s="335">
        <f t="shared" si="51"/>
        <v>0.4</v>
      </c>
      <c r="AP47" s="335">
        <f t="shared" si="51"/>
        <v>0.4</v>
      </c>
      <c r="AQ47" s="335">
        <f t="shared" si="51"/>
        <v>0.4</v>
      </c>
      <c r="AR47" s="335">
        <f t="shared" si="51"/>
        <v>0.4</v>
      </c>
      <c r="AS47" s="335">
        <f t="shared" si="51"/>
        <v>0.4</v>
      </c>
      <c r="AT47" s="335">
        <f t="shared" si="51"/>
        <v>0.4</v>
      </c>
      <c r="AU47" s="335">
        <f t="shared" si="51"/>
        <v>0.4</v>
      </c>
      <c r="AV47" s="335">
        <f t="shared" si="51"/>
        <v>0.4</v>
      </c>
      <c r="AW47" s="336">
        <f t="shared" si="51"/>
        <v>0.4</v>
      </c>
      <c r="AX47" s="335">
        <f t="shared" si="51"/>
        <v>0.5</v>
      </c>
      <c r="AY47" s="335">
        <f t="shared" si="51"/>
        <v>0.7</v>
      </c>
      <c r="AZ47" s="335">
        <f t="shared" si="51"/>
        <v>0.4</v>
      </c>
      <c r="BA47" s="335">
        <f t="shared" ref="BA47:CF47" si="52">1-SUM(BA48:BA50)</f>
        <v>0.4</v>
      </c>
      <c r="BB47" s="335">
        <f t="shared" si="52"/>
        <v>0.4</v>
      </c>
      <c r="BC47" s="335">
        <f t="shared" si="52"/>
        <v>0.4</v>
      </c>
      <c r="BD47" s="335">
        <f t="shared" si="52"/>
        <v>0.4</v>
      </c>
      <c r="BE47" s="335">
        <f t="shared" si="52"/>
        <v>0.4</v>
      </c>
      <c r="BF47" s="335">
        <f t="shared" si="52"/>
        <v>0.4</v>
      </c>
      <c r="BG47" s="335">
        <f t="shared" si="52"/>
        <v>0.4</v>
      </c>
      <c r="BH47" s="335">
        <f t="shared" si="52"/>
        <v>0.4</v>
      </c>
      <c r="BI47" s="336">
        <f t="shared" si="52"/>
        <v>0.4</v>
      </c>
      <c r="BJ47" s="335">
        <f t="shared" si="52"/>
        <v>0.5</v>
      </c>
      <c r="BK47" s="335">
        <f t="shared" si="52"/>
        <v>0.4</v>
      </c>
      <c r="BL47" s="335">
        <f t="shared" si="52"/>
        <v>0.4</v>
      </c>
      <c r="BM47" s="335">
        <f t="shared" si="52"/>
        <v>0.4</v>
      </c>
      <c r="BN47" s="335">
        <f t="shared" si="52"/>
        <v>0.4</v>
      </c>
      <c r="BO47" s="335">
        <f t="shared" si="52"/>
        <v>0.4</v>
      </c>
      <c r="BP47" s="335">
        <f t="shared" si="52"/>
        <v>0.4</v>
      </c>
      <c r="BQ47" s="335">
        <f t="shared" si="52"/>
        <v>0.4</v>
      </c>
      <c r="BR47" s="335">
        <f t="shared" si="52"/>
        <v>0.4</v>
      </c>
      <c r="BS47" s="335">
        <f t="shared" si="52"/>
        <v>0.4</v>
      </c>
      <c r="BT47" s="335">
        <f t="shared" si="52"/>
        <v>0.4</v>
      </c>
      <c r="BU47" s="336">
        <f t="shared" si="52"/>
        <v>0.4</v>
      </c>
      <c r="BV47" s="335">
        <f t="shared" si="52"/>
        <v>0.35</v>
      </c>
      <c r="BW47" s="335">
        <f t="shared" si="52"/>
        <v>0.4</v>
      </c>
      <c r="BX47" s="335">
        <f t="shared" si="52"/>
        <v>0.4</v>
      </c>
      <c r="BY47" s="335">
        <f t="shared" si="52"/>
        <v>0.4</v>
      </c>
      <c r="BZ47" s="335">
        <f t="shared" si="52"/>
        <v>0.4</v>
      </c>
      <c r="CA47" s="335">
        <f t="shared" si="52"/>
        <v>0.4</v>
      </c>
      <c r="CB47" s="335">
        <f t="shared" si="52"/>
        <v>0.4</v>
      </c>
      <c r="CC47" s="335">
        <f t="shared" si="52"/>
        <v>0.4</v>
      </c>
      <c r="CD47" s="335">
        <f t="shared" si="52"/>
        <v>0.4</v>
      </c>
      <c r="CE47" s="335">
        <f t="shared" si="52"/>
        <v>0.4</v>
      </c>
      <c r="CF47" s="335">
        <f t="shared" si="52"/>
        <v>0.4</v>
      </c>
      <c r="CG47" s="336">
        <f t="shared" ref="CG47:CS47" si="53">1-SUM(CG48:CG50)</f>
        <v>0.4</v>
      </c>
      <c r="CH47" s="335">
        <f t="shared" si="53"/>
        <v>0.44999999999999996</v>
      </c>
      <c r="CI47" s="335">
        <f t="shared" si="53"/>
        <v>0.4</v>
      </c>
      <c r="CJ47" s="335">
        <f t="shared" si="53"/>
        <v>0.4</v>
      </c>
      <c r="CK47" s="335">
        <f t="shared" si="53"/>
        <v>0.4</v>
      </c>
      <c r="CL47" s="335">
        <f t="shared" si="53"/>
        <v>0.4</v>
      </c>
      <c r="CM47" s="335">
        <f t="shared" si="53"/>
        <v>0.4</v>
      </c>
      <c r="CN47" s="335">
        <f t="shared" si="53"/>
        <v>0.4</v>
      </c>
      <c r="CO47" s="335">
        <f t="shared" si="53"/>
        <v>0.4</v>
      </c>
      <c r="CP47" s="335">
        <f t="shared" si="53"/>
        <v>0.4</v>
      </c>
      <c r="CQ47" s="335">
        <f t="shared" si="53"/>
        <v>0.4</v>
      </c>
      <c r="CR47" s="335">
        <f t="shared" si="53"/>
        <v>0.4</v>
      </c>
      <c r="CS47" s="336">
        <f t="shared" si="53"/>
        <v>0.4</v>
      </c>
    </row>
    <row r="48" spans="1:97" s="332" customFormat="1" x14ac:dyDescent="0.25">
      <c r="A48" s="334" t="s">
        <v>131</v>
      </c>
      <c r="U48" s="335">
        <v>0.2</v>
      </c>
      <c r="V48" s="335">
        <v>0.2</v>
      </c>
      <c r="W48" s="335">
        <v>0.2</v>
      </c>
      <c r="X48" s="335">
        <v>0.2</v>
      </c>
      <c r="Y48" s="336">
        <v>0.2</v>
      </c>
      <c r="Z48" s="335">
        <v>0.2</v>
      </c>
      <c r="AA48" s="335">
        <v>0.2</v>
      </c>
      <c r="AB48" s="335">
        <v>0.2</v>
      </c>
      <c r="AC48" s="335">
        <v>0.2</v>
      </c>
      <c r="AD48" s="335">
        <v>0.3</v>
      </c>
      <c r="AE48" s="335">
        <v>0.3</v>
      </c>
      <c r="AF48" s="335">
        <v>0.3</v>
      </c>
      <c r="AG48" s="335">
        <v>0.3</v>
      </c>
      <c r="AH48" s="335">
        <v>0.3</v>
      </c>
      <c r="AI48" s="335">
        <v>0.3</v>
      </c>
      <c r="AJ48" s="335">
        <v>0.3</v>
      </c>
      <c r="AK48" s="336">
        <v>0.3</v>
      </c>
      <c r="AL48" s="335">
        <v>0.3</v>
      </c>
      <c r="AM48" s="335">
        <v>0.6</v>
      </c>
      <c r="AN48" s="335">
        <v>0.6</v>
      </c>
      <c r="AO48" s="335">
        <v>0.6</v>
      </c>
      <c r="AP48" s="335">
        <v>0.6</v>
      </c>
      <c r="AQ48" s="335">
        <v>0.6</v>
      </c>
      <c r="AR48" s="335">
        <v>0.6</v>
      </c>
      <c r="AS48" s="335">
        <v>0.6</v>
      </c>
      <c r="AT48" s="335">
        <v>0.6</v>
      </c>
      <c r="AU48" s="335">
        <v>0.6</v>
      </c>
      <c r="AV48" s="335">
        <v>0.6</v>
      </c>
      <c r="AW48" s="336">
        <v>0.6</v>
      </c>
      <c r="AX48" s="335">
        <v>0.2</v>
      </c>
      <c r="AY48" s="335">
        <v>0.3</v>
      </c>
      <c r="AZ48" s="335">
        <v>0.6</v>
      </c>
      <c r="BA48" s="335">
        <v>0.6</v>
      </c>
      <c r="BB48" s="335">
        <v>0.6</v>
      </c>
      <c r="BC48" s="335">
        <v>0.6</v>
      </c>
      <c r="BD48" s="335">
        <v>0.6</v>
      </c>
      <c r="BE48" s="335">
        <v>0.6</v>
      </c>
      <c r="BF48" s="335">
        <v>0.6</v>
      </c>
      <c r="BG48" s="335">
        <v>0.6</v>
      </c>
      <c r="BH48" s="335">
        <v>0.6</v>
      </c>
      <c r="BI48" s="336">
        <v>0.6</v>
      </c>
      <c r="BJ48" s="335">
        <v>0.2</v>
      </c>
      <c r="BK48" s="335">
        <v>0.6</v>
      </c>
      <c r="BL48" s="335">
        <v>0.6</v>
      </c>
      <c r="BM48" s="335">
        <v>0.6</v>
      </c>
      <c r="BN48" s="335">
        <v>0.6</v>
      </c>
      <c r="BO48" s="335">
        <v>0.6</v>
      </c>
      <c r="BP48" s="335">
        <v>0.6</v>
      </c>
      <c r="BQ48" s="335">
        <v>0.6</v>
      </c>
      <c r="BR48" s="335">
        <v>0.6</v>
      </c>
      <c r="BS48" s="335">
        <v>0.6</v>
      </c>
      <c r="BT48" s="335">
        <v>0.6</v>
      </c>
      <c r="BU48" s="336">
        <v>0.6</v>
      </c>
      <c r="BV48" s="335">
        <v>0.3</v>
      </c>
      <c r="BW48" s="335">
        <v>0.6</v>
      </c>
      <c r="BX48" s="335">
        <v>0.6</v>
      </c>
      <c r="BY48" s="335">
        <v>0.6</v>
      </c>
      <c r="BZ48" s="335">
        <v>0.6</v>
      </c>
      <c r="CA48" s="335">
        <v>0.6</v>
      </c>
      <c r="CB48" s="335">
        <v>0.6</v>
      </c>
      <c r="CC48" s="335">
        <v>0.6</v>
      </c>
      <c r="CD48" s="335">
        <v>0.6</v>
      </c>
      <c r="CE48" s="335">
        <v>0.6</v>
      </c>
      <c r="CF48" s="335">
        <v>0.6</v>
      </c>
      <c r="CG48" s="336">
        <v>0.6</v>
      </c>
      <c r="CH48" s="335">
        <v>0.2</v>
      </c>
      <c r="CI48" s="335">
        <v>0.6</v>
      </c>
      <c r="CJ48" s="335">
        <v>0.6</v>
      </c>
      <c r="CK48" s="335">
        <v>0.6</v>
      </c>
      <c r="CL48" s="335">
        <v>0.6</v>
      </c>
      <c r="CM48" s="335">
        <v>0.6</v>
      </c>
      <c r="CN48" s="335">
        <v>0.6</v>
      </c>
      <c r="CO48" s="335">
        <v>0.6</v>
      </c>
      <c r="CP48" s="335">
        <v>0.6</v>
      </c>
      <c r="CQ48" s="335">
        <v>0.6</v>
      </c>
      <c r="CR48" s="335">
        <v>0.6</v>
      </c>
      <c r="CS48" s="336">
        <v>0.6</v>
      </c>
    </row>
    <row r="49" spans="1:97" s="332" customFormat="1" x14ac:dyDescent="0.25">
      <c r="A49" s="334" t="s">
        <v>132</v>
      </c>
      <c r="U49" s="335">
        <v>0</v>
      </c>
      <c r="V49" s="335">
        <v>0</v>
      </c>
      <c r="W49" s="335">
        <v>0</v>
      </c>
      <c r="X49" s="335">
        <v>0</v>
      </c>
      <c r="Y49" s="336">
        <v>0</v>
      </c>
      <c r="Z49" s="335">
        <v>0.2</v>
      </c>
      <c r="AA49" s="335">
        <v>0</v>
      </c>
      <c r="AB49" s="335">
        <v>0</v>
      </c>
      <c r="AC49" s="335">
        <v>0</v>
      </c>
      <c r="AD49" s="335">
        <v>0</v>
      </c>
      <c r="AE49" s="335">
        <v>0</v>
      </c>
      <c r="AF49" s="335">
        <v>0</v>
      </c>
      <c r="AG49" s="335">
        <v>0</v>
      </c>
      <c r="AH49" s="335">
        <v>0</v>
      </c>
      <c r="AI49" s="335">
        <v>0</v>
      </c>
      <c r="AJ49" s="335">
        <v>0</v>
      </c>
      <c r="AK49" s="336">
        <v>0</v>
      </c>
      <c r="AL49" s="335">
        <v>0.3</v>
      </c>
      <c r="AM49" s="335">
        <v>0</v>
      </c>
      <c r="AN49" s="335">
        <v>0</v>
      </c>
      <c r="AO49" s="335">
        <v>0</v>
      </c>
      <c r="AP49" s="335">
        <v>0</v>
      </c>
      <c r="AQ49" s="335">
        <v>0</v>
      </c>
      <c r="AR49" s="335">
        <v>0</v>
      </c>
      <c r="AS49" s="335">
        <v>0</v>
      </c>
      <c r="AT49" s="335">
        <v>0</v>
      </c>
      <c r="AU49" s="335">
        <v>0</v>
      </c>
      <c r="AV49" s="335">
        <v>0</v>
      </c>
      <c r="AW49" s="336">
        <v>0</v>
      </c>
      <c r="AX49" s="335">
        <v>0.2</v>
      </c>
      <c r="AY49" s="335">
        <v>0</v>
      </c>
      <c r="AZ49" s="335">
        <v>0</v>
      </c>
      <c r="BA49" s="335">
        <v>0</v>
      </c>
      <c r="BB49" s="335">
        <v>0</v>
      </c>
      <c r="BC49" s="335">
        <v>0</v>
      </c>
      <c r="BD49" s="335">
        <v>0</v>
      </c>
      <c r="BE49" s="335">
        <v>0</v>
      </c>
      <c r="BF49" s="335">
        <v>0</v>
      </c>
      <c r="BG49" s="335">
        <v>0</v>
      </c>
      <c r="BH49" s="335">
        <v>0</v>
      </c>
      <c r="BI49" s="336">
        <v>0</v>
      </c>
      <c r="BJ49" s="335">
        <v>0.2</v>
      </c>
      <c r="BK49" s="335">
        <v>0</v>
      </c>
      <c r="BL49" s="335">
        <v>0</v>
      </c>
      <c r="BM49" s="335">
        <v>0</v>
      </c>
      <c r="BN49" s="335">
        <v>0</v>
      </c>
      <c r="BO49" s="335">
        <v>0</v>
      </c>
      <c r="BP49" s="335">
        <v>0</v>
      </c>
      <c r="BQ49" s="335">
        <v>0</v>
      </c>
      <c r="BR49" s="335">
        <v>0</v>
      </c>
      <c r="BS49" s="335">
        <v>0</v>
      </c>
      <c r="BT49" s="335">
        <v>0</v>
      </c>
      <c r="BU49" s="336">
        <v>0</v>
      </c>
      <c r="BV49" s="335">
        <v>0.2</v>
      </c>
      <c r="BW49" s="335">
        <v>0</v>
      </c>
      <c r="BX49" s="335">
        <v>0</v>
      </c>
      <c r="BY49" s="335">
        <v>0</v>
      </c>
      <c r="BZ49" s="335">
        <v>0</v>
      </c>
      <c r="CA49" s="335">
        <v>0</v>
      </c>
      <c r="CB49" s="335">
        <v>0</v>
      </c>
      <c r="CC49" s="335">
        <v>0</v>
      </c>
      <c r="CD49" s="335">
        <v>0</v>
      </c>
      <c r="CE49" s="335">
        <v>0</v>
      </c>
      <c r="CF49" s="335">
        <v>0</v>
      </c>
      <c r="CG49" s="336">
        <v>0</v>
      </c>
      <c r="CH49" s="335">
        <v>0.2</v>
      </c>
      <c r="CI49" s="335">
        <v>0</v>
      </c>
      <c r="CJ49" s="335">
        <v>0</v>
      </c>
      <c r="CK49" s="335">
        <v>0</v>
      </c>
      <c r="CL49" s="335">
        <v>0</v>
      </c>
      <c r="CM49" s="335">
        <v>0</v>
      </c>
      <c r="CN49" s="335">
        <v>0</v>
      </c>
      <c r="CO49" s="335">
        <v>0</v>
      </c>
      <c r="CP49" s="335">
        <v>0</v>
      </c>
      <c r="CQ49" s="335">
        <v>0</v>
      </c>
      <c r="CR49" s="335">
        <v>0</v>
      </c>
      <c r="CS49" s="336">
        <v>0</v>
      </c>
    </row>
    <row r="50" spans="1:97" s="332" customFormat="1" x14ac:dyDescent="0.25">
      <c r="A50" s="334" t="s">
        <v>134</v>
      </c>
      <c r="U50" s="335">
        <v>0</v>
      </c>
      <c r="V50" s="335">
        <v>0</v>
      </c>
      <c r="W50" s="335">
        <v>0</v>
      </c>
      <c r="X50" s="335">
        <v>0</v>
      </c>
      <c r="Y50" s="336">
        <v>0</v>
      </c>
      <c r="Z50" s="335">
        <v>0.2</v>
      </c>
      <c r="AA50" s="335">
        <v>0</v>
      </c>
      <c r="AB50" s="335">
        <v>0</v>
      </c>
      <c r="AC50" s="335">
        <v>0</v>
      </c>
      <c r="AD50" s="335">
        <v>0</v>
      </c>
      <c r="AE50" s="335">
        <v>0</v>
      </c>
      <c r="AF50" s="335">
        <v>0</v>
      </c>
      <c r="AG50" s="335">
        <v>0</v>
      </c>
      <c r="AH50" s="335">
        <v>0</v>
      </c>
      <c r="AI50" s="335">
        <v>0</v>
      </c>
      <c r="AJ50" s="335">
        <v>0</v>
      </c>
      <c r="AK50" s="336">
        <v>0</v>
      </c>
      <c r="AL50" s="335">
        <v>0.3</v>
      </c>
      <c r="AM50" s="335">
        <v>0</v>
      </c>
      <c r="AN50" s="335">
        <v>0</v>
      </c>
      <c r="AO50" s="335">
        <v>0</v>
      </c>
      <c r="AP50" s="335">
        <v>0</v>
      </c>
      <c r="AQ50" s="335">
        <v>0</v>
      </c>
      <c r="AR50" s="335">
        <v>0</v>
      </c>
      <c r="AS50" s="335">
        <v>0</v>
      </c>
      <c r="AT50" s="335">
        <v>0</v>
      </c>
      <c r="AU50" s="335">
        <v>0</v>
      </c>
      <c r="AV50" s="335">
        <v>0</v>
      </c>
      <c r="AW50" s="336">
        <v>0</v>
      </c>
      <c r="AX50" s="335">
        <v>0.1</v>
      </c>
      <c r="AY50" s="335">
        <v>0</v>
      </c>
      <c r="AZ50" s="335">
        <v>0</v>
      </c>
      <c r="BA50" s="335">
        <v>0</v>
      </c>
      <c r="BB50" s="335">
        <v>0</v>
      </c>
      <c r="BC50" s="335">
        <v>0</v>
      </c>
      <c r="BD50" s="335">
        <v>0</v>
      </c>
      <c r="BE50" s="335">
        <v>0</v>
      </c>
      <c r="BF50" s="335">
        <v>0</v>
      </c>
      <c r="BG50" s="335">
        <v>0</v>
      </c>
      <c r="BH50" s="335">
        <v>0</v>
      </c>
      <c r="BI50" s="336">
        <v>0</v>
      </c>
      <c r="BJ50" s="335">
        <v>0.1</v>
      </c>
      <c r="BK50" s="335">
        <v>0</v>
      </c>
      <c r="BL50" s="335">
        <v>0</v>
      </c>
      <c r="BM50" s="335">
        <v>0</v>
      </c>
      <c r="BN50" s="335">
        <v>0</v>
      </c>
      <c r="BO50" s="335">
        <v>0</v>
      </c>
      <c r="BP50" s="335">
        <v>0</v>
      </c>
      <c r="BQ50" s="335">
        <v>0</v>
      </c>
      <c r="BR50" s="335">
        <v>0</v>
      </c>
      <c r="BS50" s="335">
        <v>0</v>
      </c>
      <c r="BT50" s="335">
        <v>0</v>
      </c>
      <c r="BU50" s="336">
        <v>0</v>
      </c>
      <c r="BV50" s="335">
        <v>0.15</v>
      </c>
      <c r="BW50" s="335">
        <v>0</v>
      </c>
      <c r="BX50" s="335">
        <v>0</v>
      </c>
      <c r="BY50" s="335">
        <v>0</v>
      </c>
      <c r="BZ50" s="335">
        <v>0</v>
      </c>
      <c r="CA50" s="335">
        <v>0</v>
      </c>
      <c r="CB50" s="335">
        <v>0</v>
      </c>
      <c r="CC50" s="335">
        <v>0</v>
      </c>
      <c r="CD50" s="335">
        <v>0</v>
      </c>
      <c r="CE50" s="335">
        <v>0</v>
      </c>
      <c r="CF50" s="335">
        <v>0</v>
      </c>
      <c r="CG50" s="336">
        <v>0</v>
      </c>
      <c r="CH50" s="335">
        <v>0.15</v>
      </c>
      <c r="CI50" s="335">
        <v>0</v>
      </c>
      <c r="CJ50" s="335">
        <v>0</v>
      </c>
      <c r="CK50" s="335">
        <v>0</v>
      </c>
      <c r="CL50" s="335">
        <v>0</v>
      </c>
      <c r="CM50" s="335">
        <v>0</v>
      </c>
      <c r="CN50" s="335">
        <v>0</v>
      </c>
      <c r="CO50" s="335">
        <v>0</v>
      </c>
      <c r="CP50" s="335">
        <v>0</v>
      </c>
      <c r="CQ50" s="335">
        <v>0</v>
      </c>
      <c r="CR50" s="335">
        <v>0</v>
      </c>
      <c r="CS50" s="336">
        <v>0</v>
      </c>
    </row>
    <row r="51" spans="1:97" s="15" customFormat="1" x14ac:dyDescent="0.25">
      <c r="A51" s="286"/>
      <c r="N51" s="268"/>
      <c r="O51" s="268"/>
      <c r="P51" s="268"/>
      <c r="Q51" s="268"/>
      <c r="R51" s="268"/>
      <c r="S51" s="268"/>
      <c r="T51" s="268"/>
      <c r="Y51" s="96"/>
      <c r="AK51" s="96"/>
      <c r="AW51" s="96"/>
      <c r="BI51" s="96"/>
      <c r="BU51" s="96"/>
      <c r="CG51" s="96"/>
      <c r="CS51" s="96"/>
    </row>
    <row r="52" spans="1:97" x14ac:dyDescent="0.25">
      <c r="A52" s="329" t="s">
        <v>126</v>
      </c>
    </row>
    <row r="53" spans="1:97" x14ac:dyDescent="0.25">
      <c r="A53" s="22" t="s">
        <v>121</v>
      </c>
      <c r="U53" s="28">
        <f>ROUND(U$58*U61,0)</f>
        <v>0</v>
      </c>
      <c r="V53">
        <f t="shared" ref="V53:CG54" si="54">ROUND(V$58*V61,0)</f>
        <v>0</v>
      </c>
      <c r="W53">
        <f t="shared" si="54"/>
        <v>34</v>
      </c>
      <c r="X53">
        <f t="shared" si="54"/>
        <v>0</v>
      </c>
      <c r="Y53" s="36">
        <f t="shared" si="54"/>
        <v>0</v>
      </c>
      <c r="Z53">
        <f t="shared" si="54"/>
        <v>91</v>
      </c>
      <c r="AA53">
        <f t="shared" si="54"/>
        <v>0</v>
      </c>
      <c r="AB53">
        <f t="shared" si="54"/>
        <v>0</v>
      </c>
      <c r="AC53">
        <f t="shared" si="54"/>
        <v>113</v>
      </c>
      <c r="AD53">
        <f t="shared" si="54"/>
        <v>0</v>
      </c>
      <c r="AE53">
        <f t="shared" si="54"/>
        <v>0</v>
      </c>
      <c r="AF53">
        <f t="shared" si="54"/>
        <v>105</v>
      </c>
      <c r="AG53">
        <f t="shared" si="54"/>
        <v>0</v>
      </c>
      <c r="AH53">
        <f t="shared" si="54"/>
        <v>0</v>
      </c>
      <c r="AI53">
        <f t="shared" si="54"/>
        <v>112</v>
      </c>
      <c r="AJ53">
        <f t="shared" si="54"/>
        <v>0</v>
      </c>
      <c r="AK53" s="36">
        <f t="shared" si="54"/>
        <v>0</v>
      </c>
      <c r="AL53">
        <f t="shared" si="54"/>
        <v>137</v>
      </c>
      <c r="AM53">
        <f t="shared" si="54"/>
        <v>0</v>
      </c>
      <c r="AN53">
        <f t="shared" si="54"/>
        <v>0</v>
      </c>
      <c r="AO53">
        <f t="shared" si="54"/>
        <v>146</v>
      </c>
      <c r="AP53">
        <f t="shared" si="54"/>
        <v>0</v>
      </c>
      <c r="AQ53">
        <f t="shared" si="54"/>
        <v>0</v>
      </c>
      <c r="AR53">
        <f t="shared" si="54"/>
        <v>155</v>
      </c>
      <c r="AS53">
        <f t="shared" si="54"/>
        <v>0</v>
      </c>
      <c r="AT53">
        <f t="shared" si="54"/>
        <v>0</v>
      </c>
      <c r="AU53">
        <f t="shared" si="54"/>
        <v>163</v>
      </c>
      <c r="AV53">
        <f t="shared" si="54"/>
        <v>0</v>
      </c>
      <c r="AW53" s="36">
        <f t="shared" si="54"/>
        <v>0</v>
      </c>
      <c r="AX53">
        <f t="shared" si="54"/>
        <v>111</v>
      </c>
      <c r="AY53">
        <f t="shared" si="54"/>
        <v>0</v>
      </c>
      <c r="AZ53">
        <f t="shared" si="54"/>
        <v>0</v>
      </c>
      <c r="BA53">
        <f t="shared" si="54"/>
        <v>133</v>
      </c>
      <c r="BB53">
        <f t="shared" si="54"/>
        <v>0</v>
      </c>
      <c r="BC53">
        <f t="shared" si="54"/>
        <v>0</v>
      </c>
      <c r="BD53">
        <f t="shared" si="54"/>
        <v>139</v>
      </c>
      <c r="BE53">
        <f t="shared" si="54"/>
        <v>0</v>
      </c>
      <c r="BF53">
        <f t="shared" si="54"/>
        <v>0</v>
      </c>
      <c r="BG53">
        <f t="shared" si="54"/>
        <v>146</v>
      </c>
      <c r="BH53">
        <f t="shared" si="54"/>
        <v>0</v>
      </c>
      <c r="BI53" s="36">
        <f t="shared" si="54"/>
        <v>0</v>
      </c>
      <c r="BJ53">
        <f t="shared" si="54"/>
        <v>136</v>
      </c>
      <c r="BK53">
        <f t="shared" si="54"/>
        <v>0</v>
      </c>
      <c r="BL53">
        <f t="shared" si="54"/>
        <v>0</v>
      </c>
      <c r="BM53">
        <f t="shared" si="54"/>
        <v>159</v>
      </c>
      <c r="BN53">
        <f t="shared" si="54"/>
        <v>0</v>
      </c>
      <c r="BO53">
        <f t="shared" si="54"/>
        <v>0</v>
      </c>
      <c r="BP53">
        <f t="shared" si="54"/>
        <v>162</v>
      </c>
      <c r="BQ53">
        <f t="shared" si="54"/>
        <v>0</v>
      </c>
      <c r="BR53">
        <f t="shared" si="54"/>
        <v>0</v>
      </c>
      <c r="BS53">
        <f t="shared" si="54"/>
        <v>165</v>
      </c>
      <c r="BT53">
        <f t="shared" si="54"/>
        <v>0</v>
      </c>
      <c r="BU53" s="36">
        <f t="shared" si="54"/>
        <v>0</v>
      </c>
      <c r="BV53">
        <f t="shared" si="54"/>
        <v>149</v>
      </c>
      <c r="BW53">
        <f t="shared" si="54"/>
        <v>0</v>
      </c>
      <c r="BX53">
        <f t="shared" si="54"/>
        <v>0</v>
      </c>
      <c r="BY53">
        <f t="shared" si="54"/>
        <v>178</v>
      </c>
      <c r="BZ53">
        <f t="shared" si="54"/>
        <v>0</v>
      </c>
      <c r="CA53">
        <f t="shared" si="54"/>
        <v>0</v>
      </c>
      <c r="CB53">
        <f t="shared" si="54"/>
        <v>183</v>
      </c>
      <c r="CC53">
        <f t="shared" si="54"/>
        <v>0</v>
      </c>
      <c r="CD53">
        <f t="shared" si="54"/>
        <v>0</v>
      </c>
      <c r="CE53">
        <f t="shared" si="54"/>
        <v>189</v>
      </c>
      <c r="CF53">
        <f t="shared" si="54"/>
        <v>0</v>
      </c>
      <c r="CG53" s="36">
        <f t="shared" si="54"/>
        <v>0</v>
      </c>
      <c r="CH53">
        <f t="shared" ref="CH53:CS57" si="55">ROUND(CH$58*CH61,0)</f>
        <v>173</v>
      </c>
      <c r="CI53">
        <f t="shared" si="55"/>
        <v>0</v>
      </c>
      <c r="CJ53">
        <f t="shared" si="55"/>
        <v>0</v>
      </c>
      <c r="CK53">
        <f t="shared" si="55"/>
        <v>205</v>
      </c>
      <c r="CL53">
        <f t="shared" si="55"/>
        <v>0</v>
      </c>
      <c r="CM53">
        <f t="shared" si="55"/>
        <v>0</v>
      </c>
      <c r="CN53">
        <f t="shared" si="55"/>
        <v>210</v>
      </c>
      <c r="CO53">
        <f t="shared" si="55"/>
        <v>0</v>
      </c>
      <c r="CP53">
        <f t="shared" si="55"/>
        <v>0</v>
      </c>
      <c r="CQ53">
        <f t="shared" si="55"/>
        <v>216</v>
      </c>
      <c r="CR53">
        <f t="shared" si="55"/>
        <v>0</v>
      </c>
      <c r="CS53" s="36">
        <f t="shared" si="55"/>
        <v>0</v>
      </c>
    </row>
    <row r="54" spans="1:97" x14ac:dyDescent="0.25">
      <c r="A54" s="23" t="s">
        <v>117</v>
      </c>
      <c r="U54" s="28">
        <f t="shared" ref="U54:AJ57" si="56">ROUND(U$58*U62,0)</f>
        <v>0</v>
      </c>
      <c r="V54">
        <f t="shared" si="56"/>
        <v>0</v>
      </c>
      <c r="W54">
        <f t="shared" si="56"/>
        <v>34</v>
      </c>
      <c r="X54">
        <f t="shared" si="56"/>
        <v>0</v>
      </c>
      <c r="Y54" s="36">
        <f t="shared" si="56"/>
        <v>0</v>
      </c>
      <c r="Z54">
        <f t="shared" si="56"/>
        <v>60</v>
      </c>
      <c r="AA54">
        <f t="shared" si="56"/>
        <v>0</v>
      </c>
      <c r="AB54">
        <f t="shared" si="56"/>
        <v>0</v>
      </c>
      <c r="AC54">
        <f t="shared" si="56"/>
        <v>68</v>
      </c>
      <c r="AD54">
        <f t="shared" si="56"/>
        <v>0</v>
      </c>
      <c r="AE54">
        <f t="shared" si="56"/>
        <v>0</v>
      </c>
      <c r="AF54">
        <f t="shared" si="56"/>
        <v>63</v>
      </c>
      <c r="AG54">
        <f t="shared" si="56"/>
        <v>0</v>
      </c>
      <c r="AH54">
        <f t="shared" si="56"/>
        <v>0</v>
      </c>
      <c r="AI54">
        <f t="shared" si="56"/>
        <v>67</v>
      </c>
      <c r="AJ54">
        <f t="shared" si="56"/>
        <v>0</v>
      </c>
      <c r="AK54" s="36">
        <f t="shared" si="54"/>
        <v>0</v>
      </c>
      <c r="AL54">
        <f t="shared" si="54"/>
        <v>89</v>
      </c>
      <c r="AM54">
        <f t="shared" si="54"/>
        <v>0</v>
      </c>
      <c r="AN54">
        <f t="shared" si="54"/>
        <v>0</v>
      </c>
      <c r="AO54">
        <f t="shared" si="54"/>
        <v>73</v>
      </c>
      <c r="AP54">
        <f t="shared" si="54"/>
        <v>0</v>
      </c>
      <c r="AQ54">
        <f t="shared" si="54"/>
        <v>0</v>
      </c>
      <c r="AR54">
        <f t="shared" si="54"/>
        <v>77</v>
      </c>
      <c r="AS54">
        <f t="shared" si="54"/>
        <v>0</v>
      </c>
      <c r="AT54">
        <f t="shared" si="54"/>
        <v>0</v>
      </c>
      <c r="AU54">
        <f t="shared" si="54"/>
        <v>81</v>
      </c>
      <c r="AV54">
        <f t="shared" si="54"/>
        <v>0</v>
      </c>
      <c r="AW54" s="36">
        <f t="shared" si="54"/>
        <v>0</v>
      </c>
      <c r="AX54">
        <f t="shared" si="54"/>
        <v>76</v>
      </c>
      <c r="AY54">
        <f t="shared" si="54"/>
        <v>0</v>
      </c>
      <c r="AZ54">
        <f t="shared" si="54"/>
        <v>0</v>
      </c>
      <c r="BA54">
        <f t="shared" si="54"/>
        <v>80</v>
      </c>
      <c r="BB54">
        <f t="shared" si="54"/>
        <v>0</v>
      </c>
      <c r="BC54">
        <f t="shared" si="54"/>
        <v>0</v>
      </c>
      <c r="BD54">
        <f t="shared" si="54"/>
        <v>84</v>
      </c>
      <c r="BE54">
        <f t="shared" si="54"/>
        <v>0</v>
      </c>
      <c r="BF54">
        <f t="shared" si="54"/>
        <v>0</v>
      </c>
      <c r="BG54">
        <f t="shared" si="54"/>
        <v>88</v>
      </c>
      <c r="BH54">
        <f t="shared" si="54"/>
        <v>0</v>
      </c>
      <c r="BI54" s="36">
        <f t="shared" si="54"/>
        <v>0</v>
      </c>
      <c r="BJ54">
        <f t="shared" si="54"/>
        <v>93</v>
      </c>
      <c r="BK54">
        <f t="shared" si="54"/>
        <v>0</v>
      </c>
      <c r="BL54">
        <f t="shared" si="54"/>
        <v>0</v>
      </c>
      <c r="BM54">
        <f t="shared" si="54"/>
        <v>96</v>
      </c>
      <c r="BN54">
        <f t="shared" si="54"/>
        <v>0</v>
      </c>
      <c r="BO54">
        <f t="shared" si="54"/>
        <v>0</v>
      </c>
      <c r="BP54">
        <f t="shared" si="54"/>
        <v>97</v>
      </c>
      <c r="BQ54">
        <f t="shared" si="54"/>
        <v>0</v>
      </c>
      <c r="BR54">
        <f t="shared" si="54"/>
        <v>0</v>
      </c>
      <c r="BS54">
        <f t="shared" si="54"/>
        <v>99</v>
      </c>
      <c r="BT54">
        <f t="shared" si="54"/>
        <v>0</v>
      </c>
      <c r="BU54" s="36">
        <f t="shared" si="54"/>
        <v>0</v>
      </c>
      <c r="BV54">
        <f t="shared" si="54"/>
        <v>102</v>
      </c>
      <c r="BW54">
        <f t="shared" si="54"/>
        <v>0</v>
      </c>
      <c r="BX54">
        <f t="shared" si="54"/>
        <v>0</v>
      </c>
      <c r="BY54">
        <f t="shared" si="54"/>
        <v>107</v>
      </c>
      <c r="BZ54">
        <f t="shared" si="54"/>
        <v>0</v>
      </c>
      <c r="CA54">
        <f t="shared" si="54"/>
        <v>0</v>
      </c>
      <c r="CB54">
        <f t="shared" si="54"/>
        <v>110</v>
      </c>
      <c r="CC54">
        <f t="shared" si="54"/>
        <v>0</v>
      </c>
      <c r="CD54">
        <f t="shared" si="54"/>
        <v>0</v>
      </c>
      <c r="CE54">
        <f t="shared" si="54"/>
        <v>113</v>
      </c>
      <c r="CF54">
        <f t="shared" si="54"/>
        <v>0</v>
      </c>
      <c r="CG54" s="36">
        <f t="shared" si="54"/>
        <v>0</v>
      </c>
      <c r="CH54">
        <f t="shared" si="55"/>
        <v>118</v>
      </c>
      <c r="CI54">
        <f t="shared" si="55"/>
        <v>0</v>
      </c>
      <c r="CJ54">
        <f t="shared" si="55"/>
        <v>0</v>
      </c>
      <c r="CK54">
        <f t="shared" si="55"/>
        <v>123</v>
      </c>
      <c r="CL54">
        <f t="shared" si="55"/>
        <v>0</v>
      </c>
      <c r="CM54">
        <f t="shared" si="55"/>
        <v>0</v>
      </c>
      <c r="CN54">
        <f t="shared" si="55"/>
        <v>126</v>
      </c>
      <c r="CO54">
        <f t="shared" si="55"/>
        <v>0</v>
      </c>
      <c r="CP54">
        <f t="shared" si="55"/>
        <v>0</v>
      </c>
      <c r="CQ54">
        <f t="shared" si="55"/>
        <v>130</v>
      </c>
      <c r="CR54">
        <f t="shared" si="55"/>
        <v>0</v>
      </c>
      <c r="CS54" s="36">
        <f t="shared" si="55"/>
        <v>0</v>
      </c>
    </row>
    <row r="55" spans="1:97" x14ac:dyDescent="0.25">
      <c r="A55" s="23" t="s">
        <v>118</v>
      </c>
      <c r="U55" s="28">
        <f t="shared" si="56"/>
        <v>0</v>
      </c>
      <c r="V55">
        <f t="shared" ref="V55:CG57" si="57">ROUND(V$58*V63,0)</f>
        <v>0</v>
      </c>
      <c r="W55">
        <f t="shared" si="57"/>
        <v>17</v>
      </c>
      <c r="X55">
        <f t="shared" si="57"/>
        <v>0</v>
      </c>
      <c r="Y55" s="36">
        <f t="shared" si="57"/>
        <v>0</v>
      </c>
      <c r="Z55">
        <f t="shared" si="57"/>
        <v>40</v>
      </c>
      <c r="AA55">
        <f t="shared" si="57"/>
        <v>0</v>
      </c>
      <c r="AB55">
        <f t="shared" si="57"/>
        <v>0</v>
      </c>
      <c r="AC55">
        <f t="shared" si="57"/>
        <v>45</v>
      </c>
      <c r="AD55">
        <f t="shared" si="57"/>
        <v>0</v>
      </c>
      <c r="AE55">
        <f t="shared" si="57"/>
        <v>0</v>
      </c>
      <c r="AF55">
        <f t="shared" si="57"/>
        <v>42</v>
      </c>
      <c r="AG55">
        <f t="shared" si="57"/>
        <v>0</v>
      </c>
      <c r="AH55">
        <f t="shared" si="57"/>
        <v>0</v>
      </c>
      <c r="AI55">
        <f t="shared" si="57"/>
        <v>45</v>
      </c>
      <c r="AJ55">
        <f t="shared" si="57"/>
        <v>0</v>
      </c>
      <c r="AK55" s="36">
        <f t="shared" si="57"/>
        <v>0</v>
      </c>
      <c r="AL55">
        <f t="shared" si="57"/>
        <v>59</v>
      </c>
      <c r="AM55">
        <f t="shared" si="57"/>
        <v>0</v>
      </c>
      <c r="AN55">
        <f t="shared" si="57"/>
        <v>0</v>
      </c>
      <c r="AO55">
        <f t="shared" si="57"/>
        <v>24</v>
      </c>
      <c r="AP55">
        <f t="shared" si="57"/>
        <v>0</v>
      </c>
      <c r="AQ55">
        <f t="shared" si="57"/>
        <v>0</v>
      </c>
      <c r="AR55">
        <f t="shared" si="57"/>
        <v>26</v>
      </c>
      <c r="AS55">
        <f t="shared" si="57"/>
        <v>0</v>
      </c>
      <c r="AT55">
        <f t="shared" si="57"/>
        <v>0</v>
      </c>
      <c r="AU55">
        <f t="shared" si="57"/>
        <v>27</v>
      </c>
      <c r="AV55">
        <f t="shared" si="57"/>
        <v>0</v>
      </c>
      <c r="AW55" s="36">
        <f t="shared" si="57"/>
        <v>0</v>
      </c>
      <c r="AX55">
        <f t="shared" si="57"/>
        <v>51</v>
      </c>
      <c r="AY55">
        <f t="shared" si="57"/>
        <v>0</v>
      </c>
      <c r="AZ55">
        <f t="shared" si="57"/>
        <v>0</v>
      </c>
      <c r="BA55">
        <f t="shared" si="57"/>
        <v>53</v>
      </c>
      <c r="BB55">
        <f t="shared" si="57"/>
        <v>0</v>
      </c>
      <c r="BC55">
        <f t="shared" si="57"/>
        <v>0</v>
      </c>
      <c r="BD55">
        <f t="shared" si="57"/>
        <v>56</v>
      </c>
      <c r="BE55">
        <f t="shared" si="57"/>
        <v>0</v>
      </c>
      <c r="BF55">
        <f t="shared" si="57"/>
        <v>0</v>
      </c>
      <c r="BG55">
        <f t="shared" si="57"/>
        <v>58</v>
      </c>
      <c r="BH55">
        <f t="shared" si="57"/>
        <v>0</v>
      </c>
      <c r="BI55" s="36">
        <f t="shared" si="57"/>
        <v>0</v>
      </c>
      <c r="BJ55">
        <f t="shared" si="57"/>
        <v>62</v>
      </c>
      <c r="BK55">
        <f t="shared" si="57"/>
        <v>0</v>
      </c>
      <c r="BL55">
        <f t="shared" si="57"/>
        <v>0</v>
      </c>
      <c r="BM55">
        <f t="shared" si="57"/>
        <v>64</v>
      </c>
      <c r="BN55">
        <f t="shared" si="57"/>
        <v>0</v>
      </c>
      <c r="BO55">
        <f t="shared" si="57"/>
        <v>0</v>
      </c>
      <c r="BP55">
        <f t="shared" si="57"/>
        <v>65</v>
      </c>
      <c r="BQ55">
        <f t="shared" si="57"/>
        <v>0</v>
      </c>
      <c r="BR55">
        <f t="shared" si="57"/>
        <v>0</v>
      </c>
      <c r="BS55">
        <f t="shared" si="57"/>
        <v>66</v>
      </c>
      <c r="BT55">
        <f t="shared" si="57"/>
        <v>0</v>
      </c>
      <c r="BU55" s="36">
        <f t="shared" si="57"/>
        <v>0</v>
      </c>
      <c r="BV55">
        <f t="shared" si="57"/>
        <v>68</v>
      </c>
      <c r="BW55">
        <f t="shared" si="57"/>
        <v>0</v>
      </c>
      <c r="BX55">
        <f t="shared" si="57"/>
        <v>0</v>
      </c>
      <c r="BY55">
        <f t="shared" si="57"/>
        <v>71</v>
      </c>
      <c r="BZ55">
        <f t="shared" si="57"/>
        <v>0</v>
      </c>
      <c r="CA55">
        <f t="shared" si="57"/>
        <v>0</v>
      </c>
      <c r="CB55">
        <f t="shared" si="57"/>
        <v>73</v>
      </c>
      <c r="CC55">
        <f t="shared" si="57"/>
        <v>0</v>
      </c>
      <c r="CD55">
        <f t="shared" si="57"/>
        <v>0</v>
      </c>
      <c r="CE55">
        <f t="shared" si="57"/>
        <v>75</v>
      </c>
      <c r="CF55">
        <f t="shared" si="57"/>
        <v>0</v>
      </c>
      <c r="CG55" s="36">
        <f t="shared" si="57"/>
        <v>0</v>
      </c>
      <c r="CH55">
        <f t="shared" si="55"/>
        <v>78</v>
      </c>
      <c r="CI55">
        <f t="shared" si="55"/>
        <v>0</v>
      </c>
      <c r="CJ55">
        <f t="shared" si="55"/>
        <v>0</v>
      </c>
      <c r="CK55">
        <f t="shared" si="55"/>
        <v>82</v>
      </c>
      <c r="CL55">
        <f t="shared" si="55"/>
        <v>0</v>
      </c>
      <c r="CM55">
        <f t="shared" si="55"/>
        <v>0</v>
      </c>
      <c r="CN55">
        <f t="shared" si="55"/>
        <v>84</v>
      </c>
      <c r="CO55">
        <f t="shared" si="55"/>
        <v>0</v>
      </c>
      <c r="CP55">
        <f t="shared" si="55"/>
        <v>0</v>
      </c>
      <c r="CQ55">
        <f t="shared" si="55"/>
        <v>87</v>
      </c>
      <c r="CR55">
        <f t="shared" si="55"/>
        <v>0</v>
      </c>
      <c r="CS55" s="36">
        <f t="shared" si="55"/>
        <v>0</v>
      </c>
    </row>
    <row r="56" spans="1:97" x14ac:dyDescent="0.25">
      <c r="A56" s="23" t="s">
        <v>119</v>
      </c>
      <c r="U56" s="28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6">
        <f t="shared" si="57"/>
        <v>0</v>
      </c>
      <c r="Z56">
        <f t="shared" si="57"/>
        <v>4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6">
        <f t="shared" si="57"/>
        <v>0</v>
      </c>
      <c r="AL56">
        <f t="shared" si="57"/>
        <v>6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6">
        <f t="shared" si="57"/>
        <v>0</v>
      </c>
      <c r="AX56">
        <f t="shared" si="57"/>
        <v>8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6">
        <f t="shared" si="57"/>
        <v>0</v>
      </c>
      <c r="BJ56">
        <f t="shared" si="57"/>
        <v>9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6">
        <f t="shared" si="57"/>
        <v>0</v>
      </c>
      <c r="BV56">
        <f t="shared" si="57"/>
        <v>10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6">
        <f t="shared" si="57"/>
        <v>0</v>
      </c>
      <c r="CH56">
        <f t="shared" si="55"/>
        <v>12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6">
        <f t="shared" si="55"/>
        <v>0</v>
      </c>
    </row>
    <row r="57" spans="1:97" x14ac:dyDescent="0.25">
      <c r="A57" s="23" t="s">
        <v>120</v>
      </c>
      <c r="U57" s="28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6">
        <f t="shared" si="57"/>
        <v>0</v>
      </c>
      <c r="Z57">
        <f t="shared" si="57"/>
        <v>4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6">
        <f t="shared" si="57"/>
        <v>0</v>
      </c>
      <c r="AL57">
        <f t="shared" si="57"/>
        <v>6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6">
        <f t="shared" si="57"/>
        <v>0</v>
      </c>
      <c r="AX57">
        <f t="shared" si="57"/>
        <v>8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6">
        <f t="shared" si="57"/>
        <v>0</v>
      </c>
      <c r="BJ57">
        <f t="shared" si="57"/>
        <v>9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6">
        <f t="shared" si="57"/>
        <v>0</v>
      </c>
      <c r="BV57">
        <f t="shared" si="57"/>
        <v>10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6">
        <f t="shared" si="57"/>
        <v>0</v>
      </c>
      <c r="CH57">
        <f t="shared" si="55"/>
        <v>12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6">
        <f t="shared" si="55"/>
        <v>0</v>
      </c>
    </row>
    <row r="58" spans="1:97" x14ac:dyDescent="0.25">
      <c r="A58" s="330" t="s">
        <v>95</v>
      </c>
      <c r="T58" s="267">
        <f>'Total Agency'!T10</f>
        <v>117.30000000000001</v>
      </c>
      <c r="U58" s="15">
        <f>'Total Agency'!U10</f>
        <v>0</v>
      </c>
      <c r="V58" s="15">
        <f>'Total Agency'!V10</f>
        <v>0</v>
      </c>
      <c r="W58" s="15">
        <f>'Total Agency'!W10</f>
        <v>85.800000000000011</v>
      </c>
      <c r="X58" s="15">
        <f>'Total Agency'!X10</f>
        <v>0</v>
      </c>
      <c r="Y58" s="96">
        <f>'Total Agency'!Y10</f>
        <v>0</v>
      </c>
      <c r="Z58" s="15">
        <f>'Total Agency'!Z10</f>
        <v>198.4</v>
      </c>
      <c r="AA58" s="15">
        <f>'Total Agency'!AA10</f>
        <v>0</v>
      </c>
      <c r="AB58" s="15">
        <f>'Total Agency'!AB10</f>
        <v>0</v>
      </c>
      <c r="AC58" s="15">
        <f>'Total Agency'!AC10</f>
        <v>225.94</v>
      </c>
      <c r="AD58" s="15">
        <f>'Total Agency'!AD10</f>
        <v>0</v>
      </c>
      <c r="AE58" s="15">
        <f>'Total Agency'!AE10</f>
        <v>0</v>
      </c>
      <c r="AF58" s="15">
        <f>'Total Agency'!AF10</f>
        <v>210.36</v>
      </c>
      <c r="AG58" s="15">
        <f>'Total Agency'!AG10</f>
        <v>0</v>
      </c>
      <c r="AH58" s="15">
        <f>'Total Agency'!AH10</f>
        <v>0</v>
      </c>
      <c r="AI58" s="15">
        <f>'Total Agency'!AI10</f>
        <v>224.67002533630011</v>
      </c>
      <c r="AJ58" s="15">
        <f>'Total Agency'!AJ10</f>
        <v>0</v>
      </c>
      <c r="AK58" s="96">
        <f>'Total Agency'!AK10</f>
        <v>0</v>
      </c>
      <c r="AL58" s="15">
        <f>'Total Agency'!AL10</f>
        <v>296.79816765241111</v>
      </c>
      <c r="AM58" s="15">
        <f>'Total Agency'!AM10</f>
        <v>0</v>
      </c>
      <c r="AN58" s="15">
        <f>'Total Agency'!AN10</f>
        <v>0</v>
      </c>
      <c r="AO58" s="15">
        <f>'Total Agency'!AO10</f>
        <v>242.64930226479865</v>
      </c>
      <c r="AP58" s="15">
        <f>'Total Agency'!AP10</f>
        <v>0</v>
      </c>
      <c r="AQ58" s="15">
        <f>'Total Agency'!AQ10</f>
        <v>0</v>
      </c>
      <c r="AR58" s="15">
        <f>'Total Agency'!AR10</f>
        <v>257.71463286521555</v>
      </c>
      <c r="AS58" s="15">
        <f>'Total Agency'!AS10</f>
        <v>0</v>
      </c>
      <c r="AT58" s="15">
        <f>'Total Agency'!AT10</f>
        <v>0</v>
      </c>
      <c r="AU58" s="15">
        <f>'Total Agency'!AU10</f>
        <v>271.57375759509125</v>
      </c>
      <c r="AV58" s="15">
        <f>'Total Agency'!AV10</f>
        <v>0</v>
      </c>
      <c r="AW58" s="96">
        <f>'Total Agency'!AW10</f>
        <v>0</v>
      </c>
      <c r="AX58" s="15">
        <f>'Total Agency'!AX10</f>
        <v>252.59009745053561</v>
      </c>
      <c r="AY58" s="15">
        <f>'Total Agency'!AY10</f>
        <v>0</v>
      </c>
      <c r="AZ58" s="15">
        <f>'Total Agency'!AZ10</f>
        <v>0</v>
      </c>
      <c r="BA58" s="15">
        <f>'Total Agency'!BA10</f>
        <v>266.65183540883874</v>
      </c>
      <c r="BB58" s="15">
        <f>'Total Agency'!BB10</f>
        <v>0</v>
      </c>
      <c r="BC58" s="15">
        <f>'Total Agency'!BC10</f>
        <v>0</v>
      </c>
      <c r="BD58" s="15">
        <f>'Total Agency'!BD10</f>
        <v>278.64989686009937</v>
      </c>
      <c r="BE58" s="15">
        <f>'Total Agency'!BE10</f>
        <v>0</v>
      </c>
      <c r="BF58" s="15">
        <f>'Total Agency'!BF10</f>
        <v>0</v>
      </c>
      <c r="BG58" s="15">
        <f>'Total Agency'!BG10</f>
        <v>292.27657736656641</v>
      </c>
      <c r="BH58" s="15">
        <f>'Total Agency'!BH10</f>
        <v>0</v>
      </c>
      <c r="BI58" s="96">
        <f>'Total Agency'!BI10</f>
        <v>0</v>
      </c>
      <c r="BJ58" s="15">
        <f>'Total Agency'!BJ10</f>
        <v>309.69275132854517</v>
      </c>
      <c r="BK58" s="15">
        <f>'Total Agency'!BK10</f>
        <v>0</v>
      </c>
      <c r="BL58" s="15">
        <f>'Total Agency'!BL10</f>
        <v>0</v>
      </c>
      <c r="BM58" s="15">
        <f>'Total Agency'!BM10</f>
        <v>318.56255005980165</v>
      </c>
      <c r="BN58" s="15">
        <f>'Total Agency'!BN10</f>
        <v>0</v>
      </c>
      <c r="BO58" s="15">
        <f>'Total Agency'!BO10</f>
        <v>0</v>
      </c>
      <c r="BP58" s="15">
        <f>'Total Agency'!BP10</f>
        <v>323.28675034156493</v>
      </c>
      <c r="BQ58" s="15">
        <f>'Total Agency'!BQ10</f>
        <v>0</v>
      </c>
      <c r="BR58" s="15">
        <f>'Total Agency'!BR10</f>
        <v>0</v>
      </c>
      <c r="BS58" s="15">
        <f>'Total Agency'!BS10</f>
        <v>329.46649620090227</v>
      </c>
      <c r="BT58" s="15">
        <f>'Total Agency'!BT10</f>
        <v>0</v>
      </c>
      <c r="BU58" s="96">
        <f>'Total Agency'!BU10</f>
        <v>0</v>
      </c>
      <c r="BV58" s="15">
        <f>'Total Agency'!BV10</f>
        <v>338.87971172355276</v>
      </c>
      <c r="BW58" s="15">
        <f>'Total Agency'!BW10</f>
        <v>0</v>
      </c>
      <c r="BX58" s="15">
        <f>'Total Agency'!BX10</f>
        <v>0</v>
      </c>
      <c r="BY58" s="15">
        <f>'Total Agency'!BY10</f>
        <v>355.7015725530199</v>
      </c>
      <c r="BZ58" s="15">
        <f>'Total Agency'!BZ10</f>
        <v>0</v>
      </c>
      <c r="CA58" s="15">
        <f>'Total Agency'!CA10</f>
        <v>0</v>
      </c>
      <c r="CB58" s="15">
        <f>'Total Agency'!CB10</f>
        <v>366.0911560481627</v>
      </c>
      <c r="CC58" s="15">
        <f>'Total Agency'!CC10</f>
        <v>0</v>
      </c>
      <c r="CD58" s="15">
        <f>'Total Agency'!CD10</f>
        <v>0</v>
      </c>
      <c r="CE58" s="15">
        <f>'Total Agency'!CE10</f>
        <v>377.18272331601941</v>
      </c>
      <c r="CF58" s="15">
        <f>'Total Agency'!CF10</f>
        <v>0</v>
      </c>
      <c r="CG58" s="96">
        <f>'Total Agency'!CG10</f>
        <v>0</v>
      </c>
      <c r="CH58" s="15">
        <f>'Total Agency'!CH10</f>
        <v>392.36593322577994</v>
      </c>
      <c r="CI58" s="15">
        <f>'Total Agency'!CI10</f>
        <v>0</v>
      </c>
      <c r="CJ58" s="15">
        <f>'Total Agency'!CJ10</f>
        <v>0</v>
      </c>
      <c r="CK58" s="15">
        <f>'Total Agency'!CK10</f>
        <v>409.84730295203502</v>
      </c>
      <c r="CL58" s="15">
        <f>'Total Agency'!CL10</f>
        <v>0</v>
      </c>
      <c r="CM58" s="15">
        <f>'Total Agency'!CM10</f>
        <v>0</v>
      </c>
      <c r="CN58" s="15">
        <f>'Total Agency'!CN10</f>
        <v>420.6008867589855</v>
      </c>
      <c r="CO58" s="15">
        <f>'Total Agency'!CO10</f>
        <v>0</v>
      </c>
      <c r="CP58" s="15">
        <f>'Total Agency'!CP10</f>
        <v>0</v>
      </c>
      <c r="CQ58" s="15">
        <f>'Total Agency'!CQ10</f>
        <v>432.64589914874762</v>
      </c>
      <c r="CR58" s="15">
        <f>'Total Agency'!CR10</f>
        <v>0</v>
      </c>
      <c r="CS58" s="96">
        <f>'Total Agency'!CS10</f>
        <v>0</v>
      </c>
    </row>
    <row r="60" spans="1:97" s="332" customFormat="1" x14ac:dyDescent="0.25">
      <c r="A60" s="331" t="s">
        <v>129</v>
      </c>
      <c r="Y60" s="333"/>
      <c r="AK60" s="333"/>
      <c r="AW60" s="333"/>
      <c r="BI60" s="333"/>
      <c r="BU60" s="333"/>
      <c r="CG60" s="333"/>
      <c r="CS60" s="333"/>
    </row>
    <row r="61" spans="1:97" s="332" customFormat="1" x14ac:dyDescent="0.25">
      <c r="A61" s="334" t="s">
        <v>121</v>
      </c>
      <c r="U61" s="335">
        <v>0</v>
      </c>
      <c r="V61" s="335">
        <v>0</v>
      </c>
      <c r="W61" s="335">
        <f>1-SUM(W62:W65)</f>
        <v>0.39999999999999991</v>
      </c>
      <c r="X61" s="335">
        <v>0</v>
      </c>
      <c r="Y61" s="336">
        <v>0</v>
      </c>
      <c r="Z61" s="335">
        <f t="shared" ref="Z61:BS61" si="58">1-SUM(Z62:Z65)</f>
        <v>0.45999999999999996</v>
      </c>
      <c r="AA61" s="335">
        <v>0</v>
      </c>
      <c r="AB61" s="335">
        <v>0</v>
      </c>
      <c r="AC61" s="335">
        <f t="shared" si="58"/>
        <v>0.5</v>
      </c>
      <c r="AD61" s="335">
        <v>0</v>
      </c>
      <c r="AE61" s="335">
        <v>0</v>
      </c>
      <c r="AF61" s="335">
        <f t="shared" si="58"/>
        <v>0.5</v>
      </c>
      <c r="AG61" s="335">
        <v>0</v>
      </c>
      <c r="AH61" s="335">
        <v>0</v>
      </c>
      <c r="AI61" s="335">
        <f t="shared" si="58"/>
        <v>0.5</v>
      </c>
      <c r="AJ61" s="335">
        <v>0</v>
      </c>
      <c r="AK61" s="336">
        <v>0</v>
      </c>
      <c r="AL61" s="335">
        <f t="shared" si="58"/>
        <v>0.45999999999999996</v>
      </c>
      <c r="AM61" s="335">
        <v>0</v>
      </c>
      <c r="AN61" s="335">
        <v>0</v>
      </c>
      <c r="AO61" s="335">
        <f t="shared" si="58"/>
        <v>0.6</v>
      </c>
      <c r="AP61" s="335">
        <v>0</v>
      </c>
      <c r="AQ61" s="335">
        <v>0</v>
      </c>
      <c r="AR61" s="335">
        <f t="shared" si="58"/>
        <v>0.6</v>
      </c>
      <c r="AS61" s="335">
        <v>0</v>
      </c>
      <c r="AT61" s="335">
        <v>0</v>
      </c>
      <c r="AU61" s="335">
        <f t="shared" si="58"/>
        <v>0.6</v>
      </c>
      <c r="AV61" s="335">
        <v>0</v>
      </c>
      <c r="AW61" s="336">
        <v>0</v>
      </c>
      <c r="AX61" s="335">
        <f t="shared" si="58"/>
        <v>0.43999999999999995</v>
      </c>
      <c r="AY61" s="335">
        <v>0</v>
      </c>
      <c r="AZ61" s="335">
        <v>0</v>
      </c>
      <c r="BA61" s="335">
        <f t="shared" si="58"/>
        <v>0.5</v>
      </c>
      <c r="BB61" s="335">
        <v>0</v>
      </c>
      <c r="BC61" s="335">
        <v>0</v>
      </c>
      <c r="BD61" s="335">
        <f t="shared" si="58"/>
        <v>0.5</v>
      </c>
      <c r="BE61" s="335">
        <v>0</v>
      </c>
      <c r="BF61" s="335">
        <v>0</v>
      </c>
      <c r="BG61" s="335">
        <f t="shared" si="58"/>
        <v>0.5</v>
      </c>
      <c r="BH61" s="335">
        <v>0</v>
      </c>
      <c r="BI61" s="336">
        <v>0</v>
      </c>
      <c r="BJ61" s="335">
        <f t="shared" si="58"/>
        <v>0.43999999999999995</v>
      </c>
      <c r="BK61" s="335">
        <v>0</v>
      </c>
      <c r="BL61" s="335">
        <v>0</v>
      </c>
      <c r="BM61" s="335">
        <f t="shared" si="58"/>
        <v>0.5</v>
      </c>
      <c r="BN61" s="335">
        <v>0</v>
      </c>
      <c r="BO61" s="335">
        <v>0</v>
      </c>
      <c r="BP61" s="335">
        <f t="shared" si="58"/>
        <v>0.5</v>
      </c>
      <c r="BQ61" s="335">
        <v>0</v>
      </c>
      <c r="BR61" s="335">
        <v>0</v>
      </c>
      <c r="BS61" s="335">
        <f t="shared" si="58"/>
        <v>0.5</v>
      </c>
      <c r="BT61" s="335">
        <v>0</v>
      </c>
      <c r="BU61" s="336">
        <v>0</v>
      </c>
      <c r="BV61" s="335">
        <f t="shared" ref="BV61" si="59">1-SUM(BV62:BV65)</f>
        <v>0.43999999999999995</v>
      </c>
      <c r="BW61" s="335">
        <v>0</v>
      </c>
      <c r="BX61" s="335">
        <v>0</v>
      </c>
      <c r="BY61" s="335">
        <f t="shared" ref="BY61" si="60">1-SUM(BY62:BY65)</f>
        <v>0.5</v>
      </c>
      <c r="BZ61" s="335">
        <v>0</v>
      </c>
      <c r="CA61" s="335">
        <v>0</v>
      </c>
      <c r="CB61" s="335">
        <f t="shared" ref="CB61" si="61">1-SUM(CB62:CB65)</f>
        <v>0.5</v>
      </c>
      <c r="CC61" s="335">
        <v>0</v>
      </c>
      <c r="CD61" s="335">
        <v>0</v>
      </c>
      <c r="CE61" s="335">
        <f t="shared" ref="CE61" si="62">1-SUM(CE62:CE65)</f>
        <v>0.5</v>
      </c>
      <c r="CF61" s="335">
        <v>0</v>
      </c>
      <c r="CG61" s="336">
        <v>0</v>
      </c>
      <c r="CH61" s="335">
        <f t="shared" ref="CH61" si="63">1-SUM(CH62:CH65)</f>
        <v>0.43999999999999995</v>
      </c>
      <c r="CI61" s="335">
        <v>0</v>
      </c>
      <c r="CJ61" s="335">
        <v>0</v>
      </c>
      <c r="CK61" s="335">
        <f t="shared" ref="CK61" si="64">1-SUM(CK62:CK65)</f>
        <v>0.5</v>
      </c>
      <c r="CL61" s="335">
        <v>0</v>
      </c>
      <c r="CM61" s="335">
        <v>0</v>
      </c>
      <c r="CN61" s="335">
        <f t="shared" ref="CN61" si="65">1-SUM(CN62:CN65)</f>
        <v>0.5</v>
      </c>
      <c r="CO61" s="335">
        <v>0</v>
      </c>
      <c r="CP61" s="335">
        <v>0</v>
      </c>
      <c r="CQ61" s="335">
        <f t="shared" ref="CQ61" si="66">1-SUM(CQ62:CQ65)</f>
        <v>0.5</v>
      </c>
      <c r="CR61" s="335">
        <v>0</v>
      </c>
      <c r="CS61" s="336">
        <v>0</v>
      </c>
    </row>
    <row r="62" spans="1:97" s="332" customFormat="1" x14ac:dyDescent="0.25">
      <c r="A62" s="334" t="s">
        <v>117</v>
      </c>
      <c r="U62" s="335">
        <v>0</v>
      </c>
      <c r="V62" s="335">
        <v>0</v>
      </c>
      <c r="W62" s="335">
        <v>0.4</v>
      </c>
      <c r="X62" s="335">
        <v>0</v>
      </c>
      <c r="Y62" s="336">
        <v>0</v>
      </c>
      <c r="Z62" s="335">
        <v>0.3</v>
      </c>
      <c r="AA62" s="335">
        <v>0</v>
      </c>
      <c r="AB62" s="335">
        <v>0</v>
      </c>
      <c r="AC62" s="335">
        <v>0.3</v>
      </c>
      <c r="AD62" s="335">
        <v>0</v>
      </c>
      <c r="AE62" s="335">
        <v>0</v>
      </c>
      <c r="AF62" s="335">
        <v>0.3</v>
      </c>
      <c r="AG62" s="335">
        <v>0</v>
      </c>
      <c r="AH62" s="335">
        <v>0</v>
      </c>
      <c r="AI62" s="335">
        <v>0.3</v>
      </c>
      <c r="AJ62" s="335">
        <v>0</v>
      </c>
      <c r="AK62" s="336">
        <v>0</v>
      </c>
      <c r="AL62" s="335">
        <v>0.3</v>
      </c>
      <c r="AM62" s="335">
        <v>0</v>
      </c>
      <c r="AN62" s="335">
        <v>0</v>
      </c>
      <c r="AO62" s="335">
        <v>0.3</v>
      </c>
      <c r="AP62" s="335">
        <v>0</v>
      </c>
      <c r="AQ62" s="335">
        <v>0</v>
      </c>
      <c r="AR62" s="335">
        <v>0.3</v>
      </c>
      <c r="AS62" s="335">
        <v>0</v>
      </c>
      <c r="AT62" s="335">
        <v>0</v>
      </c>
      <c r="AU62" s="335">
        <v>0.3</v>
      </c>
      <c r="AV62" s="335">
        <v>0</v>
      </c>
      <c r="AW62" s="336">
        <v>0</v>
      </c>
      <c r="AX62" s="335">
        <v>0.3</v>
      </c>
      <c r="AY62" s="335">
        <v>0</v>
      </c>
      <c r="AZ62" s="335">
        <v>0</v>
      </c>
      <c r="BA62" s="335">
        <v>0.3</v>
      </c>
      <c r="BB62" s="335">
        <v>0</v>
      </c>
      <c r="BC62" s="335">
        <v>0</v>
      </c>
      <c r="BD62" s="335">
        <v>0.3</v>
      </c>
      <c r="BE62" s="335">
        <v>0</v>
      </c>
      <c r="BF62" s="335">
        <v>0</v>
      </c>
      <c r="BG62" s="335">
        <v>0.3</v>
      </c>
      <c r="BH62" s="335">
        <v>0</v>
      </c>
      <c r="BI62" s="336">
        <v>0</v>
      </c>
      <c r="BJ62" s="335">
        <v>0.3</v>
      </c>
      <c r="BK62" s="335">
        <v>0</v>
      </c>
      <c r="BL62" s="335">
        <v>0</v>
      </c>
      <c r="BM62" s="335">
        <v>0.3</v>
      </c>
      <c r="BN62" s="335">
        <v>0</v>
      </c>
      <c r="BO62" s="335">
        <v>0</v>
      </c>
      <c r="BP62" s="335">
        <v>0.3</v>
      </c>
      <c r="BQ62" s="335">
        <v>0</v>
      </c>
      <c r="BR62" s="335">
        <v>0</v>
      </c>
      <c r="BS62" s="335">
        <v>0.3</v>
      </c>
      <c r="BT62" s="335">
        <v>0</v>
      </c>
      <c r="BU62" s="336">
        <v>0</v>
      </c>
      <c r="BV62" s="335">
        <v>0.3</v>
      </c>
      <c r="BW62" s="335">
        <v>0</v>
      </c>
      <c r="BX62" s="335">
        <v>0</v>
      </c>
      <c r="BY62" s="335">
        <v>0.3</v>
      </c>
      <c r="BZ62" s="335">
        <v>0</v>
      </c>
      <c r="CA62" s="335">
        <v>0</v>
      </c>
      <c r="CB62" s="335">
        <v>0.3</v>
      </c>
      <c r="CC62" s="335">
        <v>0</v>
      </c>
      <c r="CD62" s="335">
        <v>0</v>
      </c>
      <c r="CE62" s="335">
        <v>0.3</v>
      </c>
      <c r="CF62" s="335">
        <v>0</v>
      </c>
      <c r="CG62" s="336">
        <v>0</v>
      </c>
      <c r="CH62" s="335">
        <v>0.3</v>
      </c>
      <c r="CI62" s="335">
        <v>0</v>
      </c>
      <c r="CJ62" s="335">
        <v>0</v>
      </c>
      <c r="CK62" s="335">
        <v>0.3</v>
      </c>
      <c r="CL62" s="335">
        <v>0</v>
      </c>
      <c r="CM62" s="335">
        <v>0</v>
      </c>
      <c r="CN62" s="335">
        <v>0.3</v>
      </c>
      <c r="CO62" s="335">
        <v>0</v>
      </c>
      <c r="CP62" s="335">
        <v>0</v>
      </c>
      <c r="CQ62" s="335">
        <v>0.3</v>
      </c>
      <c r="CR62" s="335">
        <v>0</v>
      </c>
      <c r="CS62" s="336">
        <v>0</v>
      </c>
    </row>
    <row r="63" spans="1:97" s="332" customFormat="1" x14ac:dyDescent="0.25">
      <c r="A63" s="334" t="s">
        <v>118</v>
      </c>
      <c r="U63" s="335">
        <v>0</v>
      </c>
      <c r="V63" s="335">
        <v>0</v>
      </c>
      <c r="W63" s="335">
        <v>0.2</v>
      </c>
      <c r="X63" s="335">
        <v>0</v>
      </c>
      <c r="Y63" s="336">
        <v>0</v>
      </c>
      <c r="Z63" s="335">
        <v>0.2</v>
      </c>
      <c r="AA63" s="335">
        <v>0</v>
      </c>
      <c r="AB63" s="335">
        <v>0</v>
      </c>
      <c r="AC63" s="335">
        <v>0.2</v>
      </c>
      <c r="AD63" s="335">
        <v>0</v>
      </c>
      <c r="AE63" s="335">
        <v>0</v>
      </c>
      <c r="AF63" s="335">
        <v>0.2</v>
      </c>
      <c r="AG63" s="335">
        <v>0</v>
      </c>
      <c r="AH63" s="335">
        <v>0</v>
      </c>
      <c r="AI63" s="335">
        <v>0.2</v>
      </c>
      <c r="AJ63" s="335">
        <v>0</v>
      </c>
      <c r="AK63" s="336">
        <v>0</v>
      </c>
      <c r="AL63" s="335">
        <v>0.2</v>
      </c>
      <c r="AM63" s="335">
        <v>0</v>
      </c>
      <c r="AN63" s="335">
        <v>0</v>
      </c>
      <c r="AO63" s="335">
        <v>0.1</v>
      </c>
      <c r="AP63" s="335">
        <v>0</v>
      </c>
      <c r="AQ63" s="335">
        <v>0</v>
      </c>
      <c r="AR63" s="335">
        <v>0.1</v>
      </c>
      <c r="AS63" s="335">
        <v>0</v>
      </c>
      <c r="AT63" s="335">
        <v>0</v>
      </c>
      <c r="AU63" s="335">
        <v>0.1</v>
      </c>
      <c r="AV63" s="335">
        <v>0</v>
      </c>
      <c r="AW63" s="336">
        <v>0</v>
      </c>
      <c r="AX63" s="335">
        <v>0.2</v>
      </c>
      <c r="AY63" s="335">
        <v>0</v>
      </c>
      <c r="AZ63" s="335">
        <v>0</v>
      </c>
      <c r="BA63" s="335">
        <v>0.2</v>
      </c>
      <c r="BB63" s="335">
        <v>0</v>
      </c>
      <c r="BC63" s="335">
        <v>0</v>
      </c>
      <c r="BD63" s="335">
        <v>0.2</v>
      </c>
      <c r="BE63" s="335">
        <v>0</v>
      </c>
      <c r="BF63" s="335">
        <v>0</v>
      </c>
      <c r="BG63" s="335">
        <v>0.2</v>
      </c>
      <c r="BH63" s="335">
        <v>0</v>
      </c>
      <c r="BI63" s="336">
        <v>0</v>
      </c>
      <c r="BJ63" s="335">
        <v>0.2</v>
      </c>
      <c r="BK63" s="335">
        <v>0</v>
      </c>
      <c r="BL63" s="335">
        <v>0</v>
      </c>
      <c r="BM63" s="335">
        <v>0.2</v>
      </c>
      <c r="BN63" s="335">
        <v>0</v>
      </c>
      <c r="BO63" s="335">
        <v>0</v>
      </c>
      <c r="BP63" s="335">
        <v>0.2</v>
      </c>
      <c r="BQ63" s="335">
        <v>0</v>
      </c>
      <c r="BR63" s="335">
        <v>0</v>
      </c>
      <c r="BS63" s="335">
        <v>0.2</v>
      </c>
      <c r="BT63" s="335">
        <v>0</v>
      </c>
      <c r="BU63" s="336">
        <v>0</v>
      </c>
      <c r="BV63" s="335">
        <v>0.2</v>
      </c>
      <c r="BW63" s="335">
        <v>0</v>
      </c>
      <c r="BX63" s="335">
        <v>0</v>
      </c>
      <c r="BY63" s="335">
        <v>0.2</v>
      </c>
      <c r="BZ63" s="335">
        <v>0</v>
      </c>
      <c r="CA63" s="335">
        <v>0</v>
      </c>
      <c r="CB63" s="335">
        <v>0.2</v>
      </c>
      <c r="CC63" s="335">
        <v>0</v>
      </c>
      <c r="CD63" s="335">
        <v>0</v>
      </c>
      <c r="CE63" s="335">
        <v>0.2</v>
      </c>
      <c r="CF63" s="335">
        <v>0</v>
      </c>
      <c r="CG63" s="336">
        <v>0</v>
      </c>
      <c r="CH63" s="335">
        <v>0.2</v>
      </c>
      <c r="CI63" s="335">
        <v>0</v>
      </c>
      <c r="CJ63" s="335">
        <v>0</v>
      </c>
      <c r="CK63" s="335">
        <v>0.2</v>
      </c>
      <c r="CL63" s="335">
        <v>0</v>
      </c>
      <c r="CM63" s="335">
        <v>0</v>
      </c>
      <c r="CN63" s="335">
        <v>0.2</v>
      </c>
      <c r="CO63" s="335">
        <v>0</v>
      </c>
      <c r="CP63" s="335">
        <v>0</v>
      </c>
      <c r="CQ63" s="335">
        <v>0.2</v>
      </c>
      <c r="CR63" s="335">
        <v>0</v>
      </c>
      <c r="CS63" s="336">
        <v>0</v>
      </c>
    </row>
    <row r="64" spans="1:97" s="332" customFormat="1" x14ac:dyDescent="0.25">
      <c r="A64" s="334" t="s">
        <v>119</v>
      </c>
      <c r="U64" s="335">
        <v>0</v>
      </c>
      <c r="V64" s="335">
        <v>0</v>
      </c>
      <c r="W64" s="335">
        <v>0</v>
      </c>
      <c r="X64" s="335">
        <v>0</v>
      </c>
      <c r="Y64" s="336">
        <v>0</v>
      </c>
      <c r="Z64" s="335">
        <v>0.02</v>
      </c>
      <c r="AA64" s="335">
        <v>0</v>
      </c>
      <c r="AB64" s="335">
        <v>0</v>
      </c>
      <c r="AC64" s="335">
        <v>0</v>
      </c>
      <c r="AD64" s="335">
        <v>0</v>
      </c>
      <c r="AE64" s="335">
        <v>0</v>
      </c>
      <c r="AF64" s="335">
        <v>0</v>
      </c>
      <c r="AG64" s="335">
        <v>0</v>
      </c>
      <c r="AH64" s="335">
        <v>0</v>
      </c>
      <c r="AI64" s="335">
        <v>0</v>
      </c>
      <c r="AJ64" s="335">
        <v>0</v>
      </c>
      <c r="AK64" s="336">
        <v>0</v>
      </c>
      <c r="AL64" s="335">
        <v>0.02</v>
      </c>
      <c r="AM64" s="335">
        <v>0</v>
      </c>
      <c r="AN64" s="335">
        <v>0</v>
      </c>
      <c r="AO64" s="335">
        <v>0</v>
      </c>
      <c r="AP64" s="335">
        <v>0</v>
      </c>
      <c r="AQ64" s="335">
        <v>0</v>
      </c>
      <c r="AR64" s="335">
        <v>0</v>
      </c>
      <c r="AS64" s="335">
        <v>0</v>
      </c>
      <c r="AT64" s="335">
        <v>0</v>
      </c>
      <c r="AU64" s="335">
        <v>0</v>
      </c>
      <c r="AV64" s="335">
        <v>0</v>
      </c>
      <c r="AW64" s="336">
        <v>0</v>
      </c>
      <c r="AX64" s="335">
        <v>0.03</v>
      </c>
      <c r="AY64" s="335">
        <v>0</v>
      </c>
      <c r="AZ64" s="335">
        <v>0</v>
      </c>
      <c r="BA64" s="335">
        <v>0</v>
      </c>
      <c r="BB64" s="335">
        <v>0</v>
      </c>
      <c r="BC64" s="335">
        <v>0</v>
      </c>
      <c r="BD64" s="335">
        <v>0</v>
      </c>
      <c r="BE64" s="335">
        <v>0</v>
      </c>
      <c r="BF64" s="335">
        <v>0</v>
      </c>
      <c r="BG64" s="335">
        <v>0</v>
      </c>
      <c r="BH64" s="335">
        <v>0</v>
      </c>
      <c r="BI64" s="336">
        <v>0</v>
      </c>
      <c r="BJ64" s="335">
        <v>0.03</v>
      </c>
      <c r="BK64" s="335">
        <v>0</v>
      </c>
      <c r="BL64" s="335">
        <v>0</v>
      </c>
      <c r="BM64" s="335">
        <v>0</v>
      </c>
      <c r="BN64" s="335">
        <v>0</v>
      </c>
      <c r="BO64" s="335">
        <v>0</v>
      </c>
      <c r="BP64" s="335">
        <v>0</v>
      </c>
      <c r="BQ64" s="335">
        <v>0</v>
      </c>
      <c r="BR64" s="335">
        <v>0</v>
      </c>
      <c r="BS64" s="335">
        <v>0</v>
      </c>
      <c r="BT64" s="335">
        <v>0</v>
      </c>
      <c r="BU64" s="336">
        <v>0</v>
      </c>
      <c r="BV64" s="335">
        <v>0.03</v>
      </c>
      <c r="BW64" s="335">
        <v>0</v>
      </c>
      <c r="BX64" s="335">
        <v>0</v>
      </c>
      <c r="BY64" s="335">
        <v>0</v>
      </c>
      <c r="BZ64" s="335">
        <v>0</v>
      </c>
      <c r="CA64" s="335">
        <v>0</v>
      </c>
      <c r="CB64" s="335">
        <v>0</v>
      </c>
      <c r="CC64" s="335">
        <v>0</v>
      </c>
      <c r="CD64" s="335">
        <v>0</v>
      </c>
      <c r="CE64" s="335">
        <v>0</v>
      </c>
      <c r="CF64" s="335">
        <v>0</v>
      </c>
      <c r="CG64" s="336">
        <v>0</v>
      </c>
      <c r="CH64" s="335">
        <v>0.03</v>
      </c>
      <c r="CI64" s="335">
        <v>0</v>
      </c>
      <c r="CJ64" s="335">
        <v>0</v>
      </c>
      <c r="CK64" s="335">
        <v>0</v>
      </c>
      <c r="CL64" s="335">
        <v>0</v>
      </c>
      <c r="CM64" s="335">
        <v>0</v>
      </c>
      <c r="CN64" s="335">
        <v>0</v>
      </c>
      <c r="CO64" s="335">
        <v>0</v>
      </c>
      <c r="CP64" s="335">
        <v>0</v>
      </c>
      <c r="CQ64" s="335">
        <v>0</v>
      </c>
      <c r="CR64" s="335">
        <v>0</v>
      </c>
      <c r="CS64" s="336">
        <v>0</v>
      </c>
    </row>
    <row r="65" spans="1:97" s="332" customFormat="1" x14ac:dyDescent="0.25">
      <c r="A65" s="334" t="s">
        <v>120</v>
      </c>
      <c r="U65" s="335">
        <v>0</v>
      </c>
      <c r="V65" s="335">
        <v>0</v>
      </c>
      <c r="W65" s="335">
        <v>0</v>
      </c>
      <c r="X65" s="335">
        <v>0</v>
      </c>
      <c r="Y65" s="336">
        <v>0</v>
      </c>
      <c r="Z65" s="335">
        <v>0.02</v>
      </c>
      <c r="AA65" s="335">
        <v>0</v>
      </c>
      <c r="AB65" s="335">
        <v>0</v>
      </c>
      <c r="AC65" s="335">
        <v>0</v>
      </c>
      <c r="AD65" s="335">
        <v>0</v>
      </c>
      <c r="AE65" s="335">
        <v>0</v>
      </c>
      <c r="AF65" s="335">
        <v>0</v>
      </c>
      <c r="AG65" s="335">
        <v>0</v>
      </c>
      <c r="AH65" s="335">
        <v>0</v>
      </c>
      <c r="AI65" s="335">
        <v>0</v>
      </c>
      <c r="AJ65" s="335">
        <v>0</v>
      </c>
      <c r="AK65" s="336">
        <v>0</v>
      </c>
      <c r="AL65" s="335">
        <v>0.02</v>
      </c>
      <c r="AM65" s="335">
        <v>0</v>
      </c>
      <c r="AN65" s="335">
        <v>0</v>
      </c>
      <c r="AO65" s="335">
        <v>0</v>
      </c>
      <c r="AP65" s="335">
        <v>0</v>
      </c>
      <c r="AQ65" s="335">
        <v>0</v>
      </c>
      <c r="AR65" s="335">
        <v>0</v>
      </c>
      <c r="AS65" s="335">
        <v>0</v>
      </c>
      <c r="AT65" s="335">
        <v>0</v>
      </c>
      <c r="AU65" s="335">
        <v>0</v>
      </c>
      <c r="AV65" s="335">
        <v>0</v>
      </c>
      <c r="AW65" s="336">
        <v>0</v>
      </c>
      <c r="AX65" s="335">
        <v>0.03</v>
      </c>
      <c r="AY65" s="335">
        <v>0</v>
      </c>
      <c r="AZ65" s="335">
        <v>0</v>
      </c>
      <c r="BA65" s="335">
        <v>0</v>
      </c>
      <c r="BB65" s="335">
        <v>0</v>
      </c>
      <c r="BC65" s="335">
        <v>0</v>
      </c>
      <c r="BD65" s="335">
        <v>0</v>
      </c>
      <c r="BE65" s="335">
        <v>0</v>
      </c>
      <c r="BF65" s="335">
        <v>0</v>
      </c>
      <c r="BG65" s="335">
        <v>0</v>
      </c>
      <c r="BH65" s="335">
        <v>0</v>
      </c>
      <c r="BI65" s="336">
        <v>0</v>
      </c>
      <c r="BJ65" s="335">
        <v>0.03</v>
      </c>
      <c r="BK65" s="335">
        <v>0</v>
      </c>
      <c r="BL65" s="335">
        <v>0</v>
      </c>
      <c r="BM65" s="335">
        <v>0</v>
      </c>
      <c r="BN65" s="335">
        <v>0</v>
      </c>
      <c r="BO65" s="335">
        <v>0</v>
      </c>
      <c r="BP65" s="335">
        <v>0</v>
      </c>
      <c r="BQ65" s="335">
        <v>0</v>
      </c>
      <c r="BR65" s="335">
        <v>0</v>
      </c>
      <c r="BS65" s="335">
        <v>0</v>
      </c>
      <c r="BT65" s="335">
        <v>0</v>
      </c>
      <c r="BU65" s="336">
        <v>0</v>
      </c>
      <c r="BV65" s="335">
        <v>0.03</v>
      </c>
      <c r="BW65" s="335">
        <v>0</v>
      </c>
      <c r="BX65" s="335">
        <v>0</v>
      </c>
      <c r="BY65" s="335">
        <v>0</v>
      </c>
      <c r="BZ65" s="335">
        <v>0</v>
      </c>
      <c r="CA65" s="335">
        <v>0</v>
      </c>
      <c r="CB65" s="335">
        <v>0</v>
      </c>
      <c r="CC65" s="335">
        <v>0</v>
      </c>
      <c r="CD65" s="335">
        <v>0</v>
      </c>
      <c r="CE65" s="335">
        <v>0</v>
      </c>
      <c r="CF65" s="335">
        <v>0</v>
      </c>
      <c r="CG65" s="336">
        <v>0</v>
      </c>
      <c r="CH65" s="335">
        <v>0.03</v>
      </c>
      <c r="CI65" s="335">
        <v>0</v>
      </c>
      <c r="CJ65" s="335">
        <v>0</v>
      </c>
      <c r="CK65" s="335">
        <v>0</v>
      </c>
      <c r="CL65" s="335">
        <v>0</v>
      </c>
      <c r="CM65" s="335">
        <v>0</v>
      </c>
      <c r="CN65" s="335">
        <v>0</v>
      </c>
      <c r="CO65" s="335">
        <v>0</v>
      </c>
      <c r="CP65" s="335">
        <v>0</v>
      </c>
      <c r="CQ65" s="335">
        <v>0</v>
      </c>
      <c r="CR65" s="335">
        <v>0</v>
      </c>
      <c r="CS65" s="336">
        <v>0</v>
      </c>
    </row>
    <row r="66" spans="1:97" s="332" customFormat="1" x14ac:dyDescent="0.25">
      <c r="A66" s="337" t="s">
        <v>95</v>
      </c>
      <c r="T66" s="332">
        <f>'Total Agency'!T18</f>
        <v>0</v>
      </c>
      <c r="U66" s="332">
        <f>'Total Agency'!U18</f>
        <v>0</v>
      </c>
      <c r="V66" s="332">
        <f>'Total Agency'!V18</f>
        <v>0</v>
      </c>
      <c r="W66" s="332">
        <f>'Total Agency'!W18</f>
        <v>0</v>
      </c>
      <c r="X66" s="332">
        <f>'Total Agency'!X18</f>
        <v>0</v>
      </c>
      <c r="Y66" s="333">
        <f>'Total Agency'!Y18</f>
        <v>0</v>
      </c>
      <c r="Z66" s="332">
        <f>'Total Agency'!Z18</f>
        <v>0</v>
      </c>
      <c r="AA66" s="332">
        <f>'Total Agency'!AA18</f>
        <v>0</v>
      </c>
      <c r="AB66" s="332">
        <f>'Total Agency'!AB18</f>
        <v>0</v>
      </c>
      <c r="AC66" s="332">
        <f>'Total Agency'!AC18</f>
        <v>0</v>
      </c>
      <c r="AD66" s="332">
        <f>'Total Agency'!AD18</f>
        <v>0</v>
      </c>
      <c r="AE66" s="332">
        <f>'Total Agency'!AE18</f>
        <v>0</v>
      </c>
      <c r="AF66" s="332">
        <f>'Total Agency'!AF18</f>
        <v>0</v>
      </c>
      <c r="AG66" s="332">
        <f>'Total Agency'!AG18</f>
        <v>0</v>
      </c>
      <c r="AH66" s="332">
        <f>'Total Agency'!AH18</f>
        <v>0</v>
      </c>
      <c r="AI66" s="332">
        <f>'Total Agency'!AI18</f>
        <v>0</v>
      </c>
      <c r="AJ66" s="332">
        <f>'Total Agency'!AJ18</f>
        <v>0</v>
      </c>
      <c r="AK66" s="333">
        <f>'Total Agency'!AK18</f>
        <v>0</v>
      </c>
      <c r="AL66" s="332">
        <f>'Total Agency'!AL18</f>
        <v>0</v>
      </c>
      <c r="AM66" s="332">
        <f>'Total Agency'!AM18</f>
        <v>0</v>
      </c>
      <c r="AN66" s="332">
        <f>'Total Agency'!AN18</f>
        <v>0</v>
      </c>
      <c r="AO66" s="332">
        <f>'Total Agency'!AO18</f>
        <v>0</v>
      </c>
      <c r="AP66" s="332">
        <f>'Total Agency'!AP18</f>
        <v>0</v>
      </c>
      <c r="AQ66" s="332">
        <f>'Total Agency'!AQ18</f>
        <v>0</v>
      </c>
      <c r="AR66" s="332">
        <f>'Total Agency'!AR18</f>
        <v>0</v>
      </c>
      <c r="AS66" s="332">
        <f>'Total Agency'!AS18</f>
        <v>0</v>
      </c>
      <c r="AT66" s="332">
        <f>'Total Agency'!AT18</f>
        <v>0</v>
      </c>
      <c r="AU66" s="332">
        <f>'Total Agency'!AU18</f>
        <v>0</v>
      </c>
      <c r="AV66" s="332">
        <f>'Total Agency'!AV18</f>
        <v>0</v>
      </c>
      <c r="AW66" s="333">
        <f>'Total Agency'!AW18</f>
        <v>0</v>
      </c>
      <c r="AX66" s="332">
        <f>'Total Agency'!AX18</f>
        <v>0</v>
      </c>
      <c r="AY66" s="332">
        <f>'Total Agency'!AY18</f>
        <v>0</v>
      </c>
      <c r="AZ66" s="332">
        <f>'Total Agency'!AZ18</f>
        <v>0</v>
      </c>
      <c r="BA66" s="332">
        <f>'Total Agency'!BA18</f>
        <v>0</v>
      </c>
      <c r="BB66" s="332">
        <f>'Total Agency'!BB18</f>
        <v>0</v>
      </c>
      <c r="BC66" s="332">
        <f>'Total Agency'!BC18</f>
        <v>0</v>
      </c>
      <c r="BD66" s="332">
        <f>'Total Agency'!BD18</f>
        <v>0</v>
      </c>
      <c r="BE66" s="332">
        <f>'Total Agency'!BE18</f>
        <v>0</v>
      </c>
      <c r="BF66" s="332">
        <f>'Total Agency'!BF18</f>
        <v>0</v>
      </c>
      <c r="BG66" s="332">
        <f>'Total Agency'!BG18</f>
        <v>0</v>
      </c>
      <c r="BH66" s="332">
        <f>'Total Agency'!BH18</f>
        <v>0</v>
      </c>
      <c r="BI66" s="333">
        <f>'Total Agency'!BI18</f>
        <v>0</v>
      </c>
      <c r="BJ66" s="332">
        <f>'Total Agency'!BJ18</f>
        <v>0</v>
      </c>
      <c r="BK66" s="332">
        <f>'Total Agency'!BK18</f>
        <v>0</v>
      </c>
      <c r="BL66" s="332">
        <f>'Total Agency'!BL18</f>
        <v>0</v>
      </c>
      <c r="BM66" s="332">
        <f>'Total Agency'!BM18</f>
        <v>0</v>
      </c>
      <c r="BN66" s="332">
        <f>'Total Agency'!BN18</f>
        <v>0</v>
      </c>
      <c r="BO66" s="332">
        <f>'Total Agency'!BO18</f>
        <v>0</v>
      </c>
      <c r="BP66" s="332">
        <f>'Total Agency'!BP18</f>
        <v>0</v>
      </c>
      <c r="BQ66" s="332">
        <f>'Total Agency'!BQ18</f>
        <v>0</v>
      </c>
      <c r="BR66" s="332">
        <f>'Total Agency'!BR18</f>
        <v>0</v>
      </c>
      <c r="BS66" s="332">
        <f>'Total Agency'!BS18</f>
        <v>0</v>
      </c>
      <c r="BT66" s="332">
        <f>'Total Agency'!BT18</f>
        <v>0</v>
      </c>
      <c r="BU66" s="333">
        <f>'Total Agency'!BU18</f>
        <v>0</v>
      </c>
      <c r="BV66" s="332">
        <f>'Total Agency'!BV18</f>
        <v>0</v>
      </c>
      <c r="BW66" s="332">
        <f>'Total Agency'!BW18</f>
        <v>0</v>
      </c>
      <c r="BX66" s="332">
        <f>'Total Agency'!BX18</f>
        <v>0</v>
      </c>
      <c r="BY66" s="332">
        <f>'Total Agency'!BY18</f>
        <v>0</v>
      </c>
      <c r="BZ66" s="332">
        <f>'Total Agency'!BZ18</f>
        <v>0</v>
      </c>
      <c r="CA66" s="332">
        <f>'Total Agency'!CA18</f>
        <v>0</v>
      </c>
      <c r="CB66" s="332">
        <f>'Total Agency'!CB18</f>
        <v>0</v>
      </c>
      <c r="CC66" s="332">
        <f>'Total Agency'!CC18</f>
        <v>0</v>
      </c>
      <c r="CD66" s="332">
        <f>'Total Agency'!CD18</f>
        <v>0</v>
      </c>
      <c r="CE66" s="332">
        <f>'Total Agency'!CE18</f>
        <v>0</v>
      </c>
      <c r="CF66" s="332">
        <f>'Total Agency'!CF18</f>
        <v>0</v>
      </c>
      <c r="CG66" s="333">
        <f>'Total Agency'!CG18</f>
        <v>0</v>
      </c>
      <c r="CH66" s="332">
        <f>'Total Agency'!CH18</f>
        <v>0</v>
      </c>
      <c r="CI66" s="332">
        <f>'Total Agency'!CI18</f>
        <v>0</v>
      </c>
      <c r="CJ66" s="332">
        <f>'Total Agency'!CJ18</f>
        <v>0</v>
      </c>
      <c r="CK66" s="332">
        <f>'Total Agency'!CK18</f>
        <v>0</v>
      </c>
      <c r="CL66" s="332">
        <f>'Total Agency'!CL18</f>
        <v>0</v>
      </c>
      <c r="CM66" s="332">
        <f>'Total Agency'!CM18</f>
        <v>0</v>
      </c>
      <c r="CN66" s="332">
        <f>'Total Agency'!CN18</f>
        <v>0</v>
      </c>
      <c r="CO66" s="332">
        <f>'Total Agency'!CO18</f>
        <v>0</v>
      </c>
      <c r="CP66" s="332">
        <f>'Total Agency'!CP18</f>
        <v>0</v>
      </c>
      <c r="CQ66" s="332">
        <f>'Total Agency'!CQ18</f>
        <v>0</v>
      </c>
      <c r="CR66" s="332">
        <f>'Total Agency'!CR18</f>
        <v>0</v>
      </c>
      <c r="CS66" s="333">
        <f>'Total Agency'!CS18</f>
        <v>0</v>
      </c>
    </row>
    <row r="69" spans="1:97" s="339" customFormat="1" x14ac:dyDescent="0.25">
      <c r="A69" s="338" t="s">
        <v>124</v>
      </c>
      <c r="Y69" s="340"/>
      <c r="AK69" s="340"/>
      <c r="AW69" s="340"/>
      <c r="BI69" s="340"/>
      <c r="BU69" s="340"/>
      <c r="CG69" s="340"/>
      <c r="CS69" s="340"/>
    </row>
    <row r="70" spans="1:97" s="332" customFormat="1" x14ac:dyDescent="0.25">
      <c r="A70" s="334" t="s">
        <v>121</v>
      </c>
      <c r="N70" s="332">
        <f>N17/N$22</f>
        <v>0.14313919052319843</v>
      </c>
      <c r="O70" s="332">
        <f t="shared" ref="O70:S70" si="67">O17/O$22</f>
        <v>0.15637450199203187</v>
      </c>
      <c r="P70" s="332">
        <f t="shared" si="67"/>
        <v>0.16193181818181818</v>
      </c>
      <c r="Q70" s="332">
        <f t="shared" si="67"/>
        <v>0.17894736842105263</v>
      </c>
      <c r="R70" s="332">
        <f t="shared" si="67"/>
        <v>0.17089125102207686</v>
      </c>
      <c r="S70" s="332">
        <f t="shared" si="67"/>
        <v>0.15296803652968036</v>
      </c>
      <c r="T70" s="332">
        <f>T17/T$22</f>
        <v>0.15442846328538987</v>
      </c>
      <c r="U70" s="335">
        <v>0.16</v>
      </c>
      <c r="V70" s="335">
        <v>0.16</v>
      </c>
      <c r="W70" s="335">
        <v>0.16</v>
      </c>
      <c r="X70" s="335">
        <v>0.16</v>
      </c>
      <c r="Y70" s="336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6"/>
      <c r="AL70" s="335"/>
      <c r="AM70" s="335"/>
      <c r="AN70" s="335"/>
      <c r="AO70" s="335"/>
      <c r="AP70" s="335"/>
      <c r="AQ70" s="335"/>
      <c r="AR70" s="335"/>
      <c r="AS70" s="335"/>
      <c r="AT70" s="335"/>
      <c r="AU70" s="335"/>
      <c r="AV70" s="335"/>
      <c r="AW70" s="336"/>
      <c r="AX70" s="335"/>
      <c r="AY70" s="335"/>
      <c r="AZ70" s="335"/>
      <c r="BA70" s="335"/>
      <c r="BB70" s="335"/>
      <c r="BC70" s="335"/>
      <c r="BD70" s="335"/>
      <c r="BE70" s="335"/>
      <c r="BF70" s="335"/>
      <c r="BG70" s="335"/>
      <c r="BH70" s="335"/>
      <c r="BI70" s="336"/>
      <c r="BJ70" s="335"/>
      <c r="BK70" s="335"/>
      <c r="BL70" s="335"/>
      <c r="BM70" s="335"/>
      <c r="BN70" s="335"/>
      <c r="BO70" s="335"/>
      <c r="BP70" s="335"/>
      <c r="BQ70" s="335"/>
      <c r="BR70" s="335"/>
      <c r="BS70" s="335"/>
      <c r="BT70" s="335"/>
      <c r="BU70" s="336"/>
      <c r="BV70" s="335"/>
      <c r="BW70" s="335"/>
      <c r="BX70" s="335"/>
      <c r="BY70" s="335"/>
      <c r="BZ70" s="335"/>
      <c r="CA70" s="335"/>
      <c r="CB70" s="335"/>
      <c r="CC70" s="335"/>
      <c r="CD70" s="335"/>
      <c r="CE70" s="335"/>
      <c r="CF70" s="335"/>
      <c r="CG70" s="336"/>
      <c r="CH70" s="335"/>
      <c r="CI70" s="335"/>
      <c r="CJ70" s="335"/>
      <c r="CK70" s="335"/>
      <c r="CL70" s="335"/>
      <c r="CM70" s="335"/>
      <c r="CN70" s="335"/>
      <c r="CO70" s="335"/>
      <c r="CP70" s="335"/>
      <c r="CQ70" s="335"/>
      <c r="CR70" s="335"/>
      <c r="CS70" s="336"/>
    </row>
    <row r="71" spans="1:97" s="332" customFormat="1" x14ac:dyDescent="0.25">
      <c r="A71" s="334" t="s">
        <v>117</v>
      </c>
      <c r="N71" s="332">
        <f>N18/N$22</f>
        <v>0.55478775913129319</v>
      </c>
      <c r="O71" s="332">
        <f t="shared" ref="O71:S74" si="68">O18/O$22</f>
        <v>0.54083665338645415</v>
      </c>
      <c r="P71" s="332">
        <f t="shared" si="68"/>
        <v>0.53503787878787878</v>
      </c>
      <c r="Q71" s="332">
        <f t="shared" si="68"/>
        <v>0.52192982456140347</v>
      </c>
      <c r="R71" s="332">
        <f t="shared" si="68"/>
        <v>0.53229762878168441</v>
      </c>
      <c r="S71" s="332">
        <f t="shared" si="68"/>
        <v>0.5426179604261796</v>
      </c>
      <c r="T71" s="332">
        <f>T18/T$22</f>
        <v>0.53974261922785771</v>
      </c>
      <c r="U71" s="335">
        <v>0.54</v>
      </c>
      <c r="V71" s="335">
        <v>0.54</v>
      </c>
      <c r="W71" s="335">
        <v>0.54</v>
      </c>
      <c r="X71" s="335">
        <v>0.54</v>
      </c>
      <c r="Y71" s="336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335"/>
      <c r="AK71" s="336"/>
      <c r="AL71" s="335"/>
      <c r="AM71" s="335"/>
      <c r="AN71" s="335"/>
      <c r="AO71" s="335"/>
      <c r="AP71" s="335"/>
      <c r="AQ71" s="335"/>
      <c r="AR71" s="335"/>
      <c r="AS71" s="335"/>
      <c r="AT71" s="335"/>
      <c r="AU71" s="335"/>
      <c r="AV71" s="335"/>
      <c r="AW71" s="336"/>
      <c r="AX71" s="335"/>
      <c r="AY71" s="335"/>
      <c r="AZ71" s="335"/>
      <c r="BA71" s="335"/>
      <c r="BB71" s="335"/>
      <c r="BC71" s="335"/>
      <c r="BD71" s="335"/>
      <c r="BE71" s="335"/>
      <c r="BF71" s="335"/>
      <c r="BG71" s="335"/>
      <c r="BH71" s="335"/>
      <c r="BI71" s="336"/>
      <c r="BJ71" s="335"/>
      <c r="BK71" s="335"/>
      <c r="BL71" s="335"/>
      <c r="BM71" s="335"/>
      <c r="BN71" s="335"/>
      <c r="BO71" s="335"/>
      <c r="BP71" s="335"/>
      <c r="BQ71" s="335"/>
      <c r="BR71" s="335"/>
      <c r="BS71" s="335"/>
      <c r="BT71" s="335"/>
      <c r="BU71" s="336"/>
      <c r="BV71" s="335"/>
      <c r="BW71" s="335"/>
      <c r="BX71" s="335"/>
      <c r="BY71" s="335"/>
      <c r="BZ71" s="335"/>
      <c r="CA71" s="335"/>
      <c r="CB71" s="335"/>
      <c r="CC71" s="335"/>
      <c r="CD71" s="335"/>
      <c r="CE71" s="335"/>
      <c r="CF71" s="335"/>
      <c r="CG71" s="336"/>
      <c r="CH71" s="335"/>
      <c r="CI71" s="335"/>
      <c r="CJ71" s="335"/>
      <c r="CK71" s="335"/>
      <c r="CL71" s="335"/>
      <c r="CM71" s="335"/>
      <c r="CN71" s="335"/>
      <c r="CO71" s="335"/>
      <c r="CP71" s="335"/>
      <c r="CQ71" s="335"/>
      <c r="CR71" s="335"/>
      <c r="CS71" s="336"/>
    </row>
    <row r="72" spans="1:97" s="332" customFormat="1" x14ac:dyDescent="0.25">
      <c r="A72" s="334" t="s">
        <v>118</v>
      </c>
      <c r="N72" s="332">
        <f>N19/N$22</f>
        <v>0.20138203356367226</v>
      </c>
      <c r="O72" s="332">
        <f t="shared" si="68"/>
        <v>0.20318725099601595</v>
      </c>
      <c r="P72" s="332">
        <f t="shared" si="68"/>
        <v>0.20454545454545456</v>
      </c>
      <c r="Q72" s="332">
        <f t="shared" si="68"/>
        <v>0.20614035087719298</v>
      </c>
      <c r="R72" s="332">
        <f t="shared" si="68"/>
        <v>0.20932134096484056</v>
      </c>
      <c r="S72" s="332">
        <f t="shared" si="68"/>
        <v>0.21308980213089801</v>
      </c>
      <c r="T72" s="332">
        <f>T19/T$22</f>
        <v>0.21196063588190764</v>
      </c>
      <c r="U72" s="335">
        <v>0.21</v>
      </c>
      <c r="V72" s="335">
        <v>0.21</v>
      </c>
      <c r="W72" s="335">
        <v>0.21</v>
      </c>
      <c r="X72" s="335">
        <v>0.21</v>
      </c>
      <c r="Y72" s="336"/>
      <c r="Z72" s="335"/>
      <c r="AA72" s="335"/>
      <c r="AB72" s="335"/>
      <c r="AC72" s="335"/>
      <c r="AD72" s="335"/>
      <c r="AE72" s="335"/>
      <c r="AF72" s="335"/>
      <c r="AG72" s="335"/>
      <c r="AH72" s="335"/>
      <c r="AI72" s="335"/>
      <c r="AJ72" s="335"/>
      <c r="AK72" s="336"/>
      <c r="AL72" s="335"/>
      <c r="AM72" s="335"/>
      <c r="AN72" s="335"/>
      <c r="AO72" s="335"/>
      <c r="AP72" s="335"/>
      <c r="AQ72" s="335"/>
      <c r="AR72" s="335"/>
      <c r="AS72" s="335"/>
      <c r="AT72" s="335"/>
      <c r="AU72" s="335"/>
      <c r="AV72" s="335"/>
      <c r="AW72" s="336"/>
      <c r="AX72" s="335"/>
      <c r="AY72" s="335"/>
      <c r="AZ72" s="335"/>
      <c r="BA72" s="335"/>
      <c r="BB72" s="335"/>
      <c r="BC72" s="335"/>
      <c r="BD72" s="335"/>
      <c r="BE72" s="335"/>
      <c r="BF72" s="335"/>
      <c r="BG72" s="335"/>
      <c r="BH72" s="335"/>
      <c r="BI72" s="336"/>
      <c r="BJ72" s="335"/>
      <c r="BK72" s="335"/>
      <c r="BL72" s="335"/>
      <c r="BM72" s="335"/>
      <c r="BN72" s="335"/>
      <c r="BO72" s="335"/>
      <c r="BP72" s="335"/>
      <c r="BQ72" s="335"/>
      <c r="BR72" s="335"/>
      <c r="BS72" s="335"/>
      <c r="BT72" s="335"/>
      <c r="BU72" s="336"/>
      <c r="BV72" s="335"/>
      <c r="BW72" s="335"/>
      <c r="BX72" s="335"/>
      <c r="BY72" s="335"/>
      <c r="BZ72" s="335"/>
      <c r="CA72" s="335"/>
      <c r="CB72" s="335"/>
      <c r="CC72" s="335"/>
      <c r="CD72" s="335"/>
      <c r="CE72" s="335"/>
      <c r="CF72" s="335"/>
      <c r="CG72" s="336"/>
      <c r="CH72" s="335"/>
      <c r="CI72" s="335"/>
      <c r="CJ72" s="335"/>
      <c r="CK72" s="335"/>
      <c r="CL72" s="335"/>
      <c r="CM72" s="335"/>
      <c r="CN72" s="335"/>
      <c r="CO72" s="335"/>
      <c r="CP72" s="335"/>
      <c r="CQ72" s="335"/>
      <c r="CR72" s="335"/>
      <c r="CS72" s="336"/>
    </row>
    <row r="73" spans="1:97" s="332" customFormat="1" x14ac:dyDescent="0.25">
      <c r="A73" s="334" t="s">
        <v>119</v>
      </c>
      <c r="N73" s="332">
        <f>N20/N$22</f>
        <v>6.9101678183613027E-2</v>
      </c>
      <c r="O73" s="332">
        <f t="shared" si="68"/>
        <v>6.6733067729083662E-2</v>
      </c>
      <c r="P73" s="332">
        <f t="shared" si="68"/>
        <v>6.4393939393939392E-2</v>
      </c>
      <c r="Q73" s="332">
        <f t="shared" si="68"/>
        <v>5.9649122807017542E-2</v>
      </c>
      <c r="R73" s="332">
        <f t="shared" si="68"/>
        <v>5.6418642681929684E-2</v>
      </c>
      <c r="S73" s="332">
        <f t="shared" si="68"/>
        <v>5.7077625570776253E-2</v>
      </c>
      <c r="T73" s="332">
        <f>T20/T$22</f>
        <v>5.82891748675246E-2</v>
      </c>
      <c r="U73" s="335">
        <v>0.06</v>
      </c>
      <c r="V73" s="335">
        <v>0.06</v>
      </c>
      <c r="W73" s="335">
        <v>0.06</v>
      </c>
      <c r="X73" s="335">
        <v>0.06</v>
      </c>
      <c r="Y73" s="336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6"/>
      <c r="AL73" s="335"/>
      <c r="AM73" s="335"/>
      <c r="AN73" s="335"/>
      <c r="AO73" s="335"/>
      <c r="AP73" s="335"/>
      <c r="AQ73" s="335"/>
      <c r="AR73" s="335"/>
      <c r="AS73" s="335"/>
      <c r="AT73" s="335"/>
      <c r="AU73" s="335"/>
      <c r="AV73" s="335"/>
      <c r="AW73" s="336"/>
      <c r="AX73" s="335"/>
      <c r="AY73" s="335"/>
      <c r="AZ73" s="335"/>
      <c r="BA73" s="335"/>
      <c r="BB73" s="335"/>
      <c r="BC73" s="335"/>
      <c r="BD73" s="335"/>
      <c r="BE73" s="335"/>
      <c r="BF73" s="335"/>
      <c r="BG73" s="335"/>
      <c r="BH73" s="335"/>
      <c r="BI73" s="336"/>
      <c r="BJ73" s="335"/>
      <c r="BK73" s="335"/>
      <c r="BL73" s="335"/>
      <c r="BM73" s="335"/>
      <c r="BN73" s="335"/>
      <c r="BO73" s="335"/>
      <c r="BP73" s="335"/>
      <c r="BQ73" s="335"/>
      <c r="BR73" s="335"/>
      <c r="BS73" s="335"/>
      <c r="BT73" s="335"/>
      <c r="BU73" s="336"/>
      <c r="BV73" s="335"/>
      <c r="BW73" s="335"/>
      <c r="BX73" s="335"/>
      <c r="BY73" s="335"/>
      <c r="BZ73" s="335"/>
      <c r="CA73" s="335"/>
      <c r="CB73" s="335"/>
      <c r="CC73" s="335"/>
      <c r="CD73" s="335"/>
      <c r="CE73" s="335"/>
      <c r="CF73" s="335"/>
      <c r="CG73" s="336"/>
      <c r="CH73" s="335"/>
      <c r="CI73" s="335"/>
      <c r="CJ73" s="335"/>
      <c r="CK73" s="335"/>
      <c r="CL73" s="335"/>
      <c r="CM73" s="335"/>
      <c r="CN73" s="335"/>
      <c r="CO73" s="335"/>
      <c r="CP73" s="335"/>
      <c r="CQ73" s="335"/>
      <c r="CR73" s="335"/>
      <c r="CS73" s="336"/>
    </row>
    <row r="74" spans="1:97" s="332" customFormat="1" x14ac:dyDescent="0.25">
      <c r="A74" s="334" t="s">
        <v>120</v>
      </c>
      <c r="N74" s="332">
        <f>N21/N$22</f>
        <v>3.1589338598223098E-2</v>
      </c>
      <c r="O74" s="332">
        <f t="shared" si="68"/>
        <v>3.2868525896414341E-2</v>
      </c>
      <c r="P74" s="332">
        <f t="shared" si="68"/>
        <v>3.4090909090909088E-2</v>
      </c>
      <c r="Q74" s="332">
        <f t="shared" si="68"/>
        <v>3.3333333333333333E-2</v>
      </c>
      <c r="R74" s="332">
        <f t="shared" si="68"/>
        <v>3.1071136549468518E-2</v>
      </c>
      <c r="S74" s="332">
        <f t="shared" si="68"/>
        <v>3.4246575342465752E-2</v>
      </c>
      <c r="T74" s="332">
        <f>T21/T$22</f>
        <v>3.5579106737320211E-2</v>
      </c>
      <c r="U74" s="335">
        <f>1-SUM(U70:U73)</f>
        <v>3.0000000000000027E-2</v>
      </c>
      <c r="V74" s="335">
        <f t="shared" ref="V74:X74" si="69">1-SUM(V70:V73)</f>
        <v>3.0000000000000027E-2</v>
      </c>
      <c r="W74" s="335">
        <f t="shared" si="69"/>
        <v>3.0000000000000027E-2</v>
      </c>
      <c r="X74" s="335">
        <f t="shared" si="69"/>
        <v>3.0000000000000027E-2</v>
      </c>
      <c r="Y74" s="336"/>
      <c r="Z74" s="335"/>
      <c r="AA74" s="335"/>
      <c r="AB74" s="335"/>
      <c r="AC74" s="335"/>
      <c r="AD74" s="335"/>
      <c r="AE74" s="335"/>
      <c r="AF74" s="335"/>
      <c r="AG74" s="335"/>
      <c r="AH74" s="335"/>
      <c r="AI74" s="335"/>
      <c r="AJ74" s="335"/>
      <c r="AK74" s="336"/>
      <c r="AL74" s="335"/>
      <c r="AM74" s="335"/>
      <c r="AN74" s="335"/>
      <c r="AO74" s="335"/>
      <c r="AP74" s="335"/>
      <c r="AQ74" s="335"/>
      <c r="AR74" s="335"/>
      <c r="AS74" s="335"/>
      <c r="AT74" s="335"/>
      <c r="AU74" s="335"/>
      <c r="AV74" s="335"/>
      <c r="AW74" s="336"/>
      <c r="AX74" s="335"/>
      <c r="AY74" s="335"/>
      <c r="AZ74" s="335"/>
      <c r="BA74" s="335"/>
      <c r="BB74" s="335"/>
      <c r="BC74" s="335"/>
      <c r="BD74" s="335"/>
      <c r="BE74" s="335"/>
      <c r="BF74" s="335"/>
      <c r="BG74" s="335"/>
      <c r="BH74" s="335"/>
      <c r="BI74" s="336"/>
      <c r="BJ74" s="335"/>
      <c r="BK74" s="335"/>
      <c r="BL74" s="335"/>
      <c r="BM74" s="335"/>
      <c r="BN74" s="335"/>
      <c r="BO74" s="335"/>
      <c r="BP74" s="335"/>
      <c r="BQ74" s="335"/>
      <c r="BR74" s="335"/>
      <c r="BS74" s="335"/>
      <c r="BT74" s="335"/>
      <c r="BU74" s="336"/>
      <c r="BV74" s="335"/>
      <c r="BW74" s="335"/>
      <c r="BX74" s="335"/>
      <c r="BY74" s="335"/>
      <c r="BZ74" s="335"/>
      <c r="CA74" s="335"/>
      <c r="CB74" s="335"/>
      <c r="CC74" s="335"/>
      <c r="CD74" s="335"/>
      <c r="CE74" s="335"/>
      <c r="CF74" s="335"/>
      <c r="CG74" s="336"/>
      <c r="CH74" s="335"/>
      <c r="CI74" s="335"/>
      <c r="CJ74" s="335"/>
      <c r="CK74" s="335"/>
      <c r="CL74" s="335"/>
      <c r="CM74" s="335"/>
      <c r="CN74" s="335"/>
      <c r="CO74" s="335"/>
      <c r="CP74" s="335"/>
      <c r="CQ74" s="335"/>
      <c r="CR74" s="335"/>
      <c r="CS74" s="33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1"/>
  <sheetViews>
    <sheetView showGridLines="0" zoomScale="70" zoomScaleNormal="7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AF9" sqref="AF9"/>
    </sheetView>
  </sheetViews>
  <sheetFormatPr defaultColWidth="8.5703125" defaultRowHeight="15" x14ac:dyDescent="0.25"/>
  <cols>
    <col min="1" max="1" width="22.28515625" customWidth="1" collapsed="1"/>
    <col min="2" max="12" width="9" hidden="1" customWidth="1" collapsed="1"/>
    <col min="13" max="13" width="9" style="36" hidden="1" customWidth="1" collapsed="1"/>
    <col min="14" max="16" width="9.140625" style="264" customWidth="1" collapsed="1"/>
    <col min="17" max="17" width="10" style="264" bestFit="1" customWidth="1" collapsed="1"/>
    <col min="18" max="19" width="9.140625" style="264" customWidth="1" collapsed="1"/>
    <col min="20" max="21" width="10" style="264" bestFit="1" customWidth="1" collapsed="1"/>
    <col min="22" max="24" width="9.140625" customWidth="1" collapsed="1"/>
    <col min="25" max="25" width="9.140625" style="36" customWidth="1" collapsed="1"/>
    <col min="26" max="36" width="9.140625" customWidth="1" collapsed="1"/>
    <col min="37" max="37" width="9.140625" style="36" customWidth="1" collapsed="1"/>
    <col min="38" max="48" width="9.140625" customWidth="1" collapsed="1"/>
    <col min="49" max="49" width="9.140625" style="36" customWidth="1" collapsed="1"/>
    <col min="50" max="60" width="9.140625" customWidth="1" collapsed="1"/>
    <col min="61" max="61" width="9.140625" style="36" customWidth="1" collapsed="1"/>
    <col min="62" max="72" width="9.140625" customWidth="1" collapsed="1"/>
    <col min="73" max="73" width="9.140625" style="36" customWidth="1" collapsed="1"/>
    <col min="74" max="74" width="9.140625" customWidth="1" collapsed="1"/>
    <col min="75" max="80" width="9.28515625" bestFit="1" customWidth="1" collapsed="1"/>
    <col min="81" max="84" width="9.140625" customWidth="1" collapsed="1"/>
    <col min="85" max="85" width="9.140625" style="36" customWidth="1" collapsed="1"/>
    <col min="86" max="96" width="9.140625" customWidth="1" collapsed="1"/>
    <col min="97" max="97" width="9.140625" style="36" customWidth="1" collapsed="1"/>
  </cols>
  <sheetData>
    <row r="3" spans="1:98" s="251" customFormat="1" ht="15.75" x14ac:dyDescent="0.25">
      <c r="A3" s="251" t="s">
        <v>114</v>
      </c>
      <c r="B3" s="251">
        <f>'Agency North'!C3+'Agency South'!C3</f>
        <v>0</v>
      </c>
      <c r="C3" s="251">
        <f>'Agency North'!D3+'Agency South'!D3</f>
        <v>0</v>
      </c>
      <c r="D3" s="251">
        <f>'Agency North'!E3+'Agency South'!E3</f>
        <v>0</v>
      </c>
      <c r="E3" s="251">
        <f>'Agency North'!F3+'Agency South'!F3</f>
        <v>0</v>
      </c>
      <c r="F3" s="251">
        <f>'Agency North'!G3+'Agency South'!G3</f>
        <v>0</v>
      </c>
      <c r="G3" s="251">
        <f>'Agency North'!H3+'Agency South'!H3</f>
        <v>0</v>
      </c>
      <c r="H3" s="251">
        <f>'Agency North'!I3+'Agency South'!I3</f>
        <v>0</v>
      </c>
      <c r="I3" s="251">
        <f>'Agency North'!J3+'Agency South'!J3</f>
        <v>0</v>
      </c>
      <c r="J3" s="251">
        <f>'Agency North'!K3+'Agency South'!K3</f>
        <v>0</v>
      </c>
      <c r="K3" s="251">
        <f>'Agency North'!L3+'Agency South'!L3</f>
        <v>0</v>
      </c>
      <c r="L3" s="251">
        <f>'Agency North'!M3+'Agency South'!M3</f>
        <v>0</v>
      </c>
      <c r="M3" s="252">
        <f>'Agency North'!N3+'Agency South'!N3</f>
        <v>0</v>
      </c>
      <c r="N3" s="263">
        <f>'Agency North'!O3+'Agency South'!O3</f>
        <v>0</v>
      </c>
      <c r="O3" s="263">
        <f>'Agency North'!P3+'Agency South'!P3</f>
        <v>0</v>
      </c>
      <c r="P3" s="263">
        <f>'Agency North'!Q3+'Agency South'!Q3</f>
        <v>0</v>
      </c>
      <c r="Q3" s="263">
        <f>'Agency North'!R3+'Agency South'!R3</f>
        <v>0</v>
      </c>
      <c r="R3" s="263">
        <f>'Agency North'!S3+'Agency South'!S3</f>
        <v>0</v>
      </c>
      <c r="S3" s="263">
        <f>'Agency North'!T3+'Agency South'!T3</f>
        <v>0</v>
      </c>
      <c r="T3" s="263">
        <f>'Agency North'!U3+'Agency South'!U3</f>
        <v>1</v>
      </c>
      <c r="U3" s="263">
        <f>'Agency North'!V3+'Agency South'!V3</f>
        <v>6</v>
      </c>
      <c r="V3" s="251">
        <f>'Agency North'!W3+'Agency South'!W3</f>
        <v>1</v>
      </c>
      <c r="W3" s="251">
        <f>'Agency North'!X3+'Agency South'!X3</f>
        <v>2</v>
      </c>
      <c r="X3" s="251">
        <f>'Agency North'!Y3+'Agency South'!Y3</f>
        <v>2</v>
      </c>
      <c r="Y3" s="252">
        <f>'Agency North'!Z3+'Agency South'!Z3</f>
        <v>2</v>
      </c>
      <c r="Z3" s="251">
        <f>'Agency North'!AA3+'Agency South'!AA3</f>
        <v>0</v>
      </c>
      <c r="AA3" s="251">
        <f>'Agency North'!AB3+'Agency South'!AB3</f>
        <v>0</v>
      </c>
      <c r="AB3" s="251">
        <f>'Agency North'!AC3+'Agency South'!AC3</f>
        <v>3</v>
      </c>
      <c r="AC3" s="251">
        <f>'Agency North'!AD3+'Agency South'!AD3</f>
        <v>3</v>
      </c>
      <c r="AD3" s="251">
        <f>'Agency North'!AE3+'Agency South'!AE3</f>
        <v>3</v>
      </c>
      <c r="AE3" s="251">
        <f>'Agency North'!AF3+'Agency South'!AF3</f>
        <v>4</v>
      </c>
      <c r="AF3" s="251">
        <f>'Agency North'!AG3+'Agency South'!AG3</f>
        <v>2</v>
      </c>
      <c r="AG3" s="251">
        <f>'Agency North'!AH3+'Agency South'!AH3</f>
        <v>2</v>
      </c>
      <c r="AH3" s="251">
        <f>'Agency North'!AI3+'Agency South'!AI3</f>
        <v>3</v>
      </c>
      <c r="AI3" s="251">
        <f>'Agency North'!AJ3+'Agency South'!AJ3</f>
        <v>2</v>
      </c>
      <c r="AJ3" s="251">
        <f>'Agency North'!AK3+'Agency South'!AK3</f>
        <v>2</v>
      </c>
      <c r="AK3" s="252">
        <f>'Agency North'!AL3+'Agency South'!AL3</f>
        <v>2</v>
      </c>
      <c r="AL3" s="251">
        <f>'Agency North'!AM3+'Agency South'!AM3</f>
        <v>0</v>
      </c>
      <c r="AM3" s="251">
        <f>'Agency North'!AN3+'Agency South'!AN3</f>
        <v>0</v>
      </c>
      <c r="AN3" s="251">
        <f>'Agency North'!AO3+'Agency South'!AO3</f>
        <v>4</v>
      </c>
      <c r="AO3" s="251">
        <f>'Agency North'!AP3+'Agency South'!AP3</f>
        <v>2</v>
      </c>
      <c r="AP3" s="251">
        <f>'Agency North'!AQ3+'Agency South'!AQ3</f>
        <v>4</v>
      </c>
      <c r="AQ3" s="251">
        <f>'Agency North'!AR3+'Agency South'!AR3</f>
        <v>4</v>
      </c>
      <c r="AR3" s="251">
        <f>'Agency North'!AS3+'Agency South'!AS3</f>
        <v>2</v>
      </c>
      <c r="AS3" s="251">
        <f>'Agency North'!AT3+'Agency South'!AT3</f>
        <v>2</v>
      </c>
      <c r="AT3" s="251">
        <f>'Agency North'!AU3+'Agency South'!AU3</f>
        <v>4</v>
      </c>
      <c r="AU3" s="251">
        <f>'Agency North'!AV3+'Agency South'!AV3</f>
        <v>2</v>
      </c>
      <c r="AV3" s="251">
        <f>'Agency North'!AW3+'Agency South'!AW3</f>
        <v>2</v>
      </c>
      <c r="AW3" s="252">
        <f>'Agency North'!AX3+'Agency South'!AX3</f>
        <v>2</v>
      </c>
      <c r="AX3" s="251">
        <f>'Agency North'!AY3+'Agency South'!AY3</f>
        <v>0</v>
      </c>
      <c r="AY3" s="251">
        <f>'Agency North'!AZ3+'Agency South'!AZ3</f>
        <v>0</v>
      </c>
      <c r="AZ3" s="251">
        <f>'Agency North'!BA3+'Agency South'!BA3</f>
        <v>2</v>
      </c>
      <c r="BA3" s="251">
        <f>'Agency North'!BB3+'Agency South'!BB3</f>
        <v>1</v>
      </c>
      <c r="BB3" s="251">
        <f>'Agency North'!BC3+'Agency South'!BC3</f>
        <v>2</v>
      </c>
      <c r="BC3" s="251">
        <f>'Agency North'!BD3+'Agency South'!BD3</f>
        <v>1</v>
      </c>
      <c r="BD3" s="251">
        <f>'Agency North'!BE3+'Agency South'!BE3</f>
        <v>2</v>
      </c>
      <c r="BE3" s="251">
        <f>'Agency North'!BF3+'Agency South'!BF3</f>
        <v>1</v>
      </c>
      <c r="BF3" s="251">
        <f>'Agency North'!BG3+'Agency South'!BG3</f>
        <v>2</v>
      </c>
      <c r="BG3" s="251">
        <f>'Agency North'!BH3+'Agency South'!BH3</f>
        <v>1</v>
      </c>
      <c r="BH3" s="251">
        <f>'Agency North'!BI3+'Agency South'!BI3</f>
        <v>0</v>
      </c>
      <c r="BI3" s="252">
        <f>'Agency North'!BJ3+'Agency South'!BJ3</f>
        <v>0</v>
      </c>
      <c r="BJ3" s="251">
        <f>'Agency North'!BK3+'Agency South'!BK3</f>
        <v>0</v>
      </c>
      <c r="BK3" s="251">
        <f>'Agency North'!BL3+'Agency South'!BL3</f>
        <v>0</v>
      </c>
      <c r="BL3" s="251">
        <f>'Agency North'!BM3+'Agency South'!BM3</f>
        <v>3</v>
      </c>
      <c r="BM3" s="251">
        <f>'Agency North'!BN3+'Agency South'!BN3</f>
        <v>0</v>
      </c>
      <c r="BN3" s="251">
        <f>'Agency North'!BO3+'Agency South'!BO3</f>
        <v>0</v>
      </c>
      <c r="BO3" s="251">
        <f>'Agency North'!BP3+'Agency South'!BP3</f>
        <v>3</v>
      </c>
      <c r="BP3" s="251">
        <f>'Agency North'!BQ3+'Agency South'!BQ3</f>
        <v>0</v>
      </c>
      <c r="BQ3" s="251">
        <f>'Agency North'!BR3+'Agency South'!BR3</f>
        <v>0</v>
      </c>
      <c r="BR3" s="251">
        <f>'Agency North'!BS3+'Agency South'!BS3</f>
        <v>2</v>
      </c>
      <c r="BS3" s="251">
        <f>'Agency North'!BT3+'Agency South'!BT3</f>
        <v>0</v>
      </c>
      <c r="BT3" s="251">
        <f>'Agency North'!BU3+'Agency South'!BU3</f>
        <v>0</v>
      </c>
      <c r="BU3" s="252">
        <f>'Agency North'!BV3+'Agency South'!BV3</f>
        <v>0</v>
      </c>
      <c r="BV3" s="251">
        <f>'Agency North'!BW3+'Agency South'!BW3</f>
        <v>0</v>
      </c>
      <c r="BW3" s="251">
        <f>'Agency North'!BX3+'Agency South'!BX3</f>
        <v>0</v>
      </c>
      <c r="BX3" s="251">
        <f>'Agency North'!BY3+'Agency South'!BY3</f>
        <v>2</v>
      </c>
      <c r="BY3" s="251">
        <f>'Agency North'!BZ3+'Agency South'!BZ3</f>
        <v>0</v>
      </c>
      <c r="BZ3" s="251">
        <f>'Agency North'!CA3+'Agency South'!CA3</f>
        <v>0</v>
      </c>
      <c r="CA3" s="251">
        <f>'Agency North'!CB3+'Agency South'!CB3</f>
        <v>2</v>
      </c>
      <c r="CB3" s="251">
        <f>'Agency North'!CC3+'Agency South'!CC3</f>
        <v>0</v>
      </c>
      <c r="CC3" s="251">
        <f>'Agency North'!CD3+'Agency South'!CD3</f>
        <v>0</v>
      </c>
      <c r="CD3" s="251">
        <f>'Agency North'!CE3+'Agency South'!CE3</f>
        <v>2</v>
      </c>
      <c r="CE3" s="251">
        <f>'Agency North'!CF3+'Agency South'!CF3</f>
        <v>0</v>
      </c>
      <c r="CF3" s="251">
        <f>'Agency North'!CG3+'Agency South'!CG3</f>
        <v>0</v>
      </c>
      <c r="CG3" s="252">
        <f>'Agency North'!CH3+'Agency South'!CH3</f>
        <v>0</v>
      </c>
      <c r="CH3" s="251">
        <f>'Agency North'!CI3+'Agency South'!CI3</f>
        <v>0</v>
      </c>
      <c r="CI3" s="251">
        <f>'Agency North'!CJ3+'Agency South'!CJ3</f>
        <v>0</v>
      </c>
      <c r="CJ3" s="251">
        <f>'Agency North'!CK3+'Agency South'!CK3</f>
        <v>2</v>
      </c>
      <c r="CK3" s="251">
        <f>'Agency North'!CL3+'Agency South'!CL3</f>
        <v>0</v>
      </c>
      <c r="CL3" s="251">
        <f>'Agency North'!CM3+'Agency South'!CM3</f>
        <v>0</v>
      </c>
      <c r="CM3" s="251">
        <f>'Agency North'!CN3+'Agency South'!CN3</f>
        <v>2</v>
      </c>
      <c r="CN3" s="251">
        <f>'Agency North'!CO3+'Agency South'!CO3</f>
        <v>0</v>
      </c>
      <c r="CO3" s="251">
        <f>'Agency North'!CP3+'Agency South'!CP3</f>
        <v>0</v>
      </c>
      <c r="CP3" s="251">
        <f>'Agency North'!CQ3+'Agency South'!CQ3</f>
        <v>2</v>
      </c>
      <c r="CQ3" s="251">
        <f>'Agency North'!CR3+'Agency South'!CR3</f>
        <v>0</v>
      </c>
      <c r="CR3" s="251">
        <f>'Agency North'!CS3+'Agency South'!CS3</f>
        <v>0</v>
      </c>
      <c r="CS3" s="252">
        <f>'Agency North'!CT3+'Agency South'!CT3</f>
        <v>0</v>
      </c>
    </row>
    <row r="4" spans="1:98" s="251" customFormat="1" ht="15.75" x14ac:dyDescent="0.25">
      <c r="A4" s="251" t="s">
        <v>115</v>
      </c>
      <c r="B4" s="251">
        <f>'Agency North'!C4+'Agency South'!C4</f>
        <v>0</v>
      </c>
      <c r="C4" s="251">
        <f>'Agency North'!D4+'Agency South'!D4</f>
        <v>0</v>
      </c>
      <c r="D4" s="251">
        <f>'Agency North'!E4+'Agency South'!E4</f>
        <v>0</v>
      </c>
      <c r="E4" s="251">
        <f>'Agency North'!F4+'Agency South'!F4</f>
        <v>0</v>
      </c>
      <c r="F4" s="251">
        <f>'Agency North'!G4+'Agency South'!G4</f>
        <v>0</v>
      </c>
      <c r="G4" s="251">
        <f>'Agency North'!H4+'Agency South'!H4</f>
        <v>0</v>
      </c>
      <c r="H4" s="251">
        <f>'Agency North'!I4+'Agency South'!I4</f>
        <v>0</v>
      </c>
      <c r="I4" s="251">
        <f>'Agency North'!J4+'Agency South'!J4</f>
        <v>0</v>
      </c>
      <c r="J4" s="251">
        <f>'Agency North'!K4+'Agency South'!K4</f>
        <v>0</v>
      </c>
      <c r="K4" s="251">
        <f>'Agency North'!L4+'Agency South'!L4</f>
        <v>0</v>
      </c>
      <c r="L4" s="251">
        <f>'Agency North'!M4+'Agency South'!M4</f>
        <v>0</v>
      </c>
      <c r="M4" s="252">
        <f>'Agency North'!N4+'Agency South'!N4</f>
        <v>0</v>
      </c>
      <c r="N4" s="263">
        <f>'Agency North'!O4+'Agency South'!O4</f>
        <v>0</v>
      </c>
      <c r="O4" s="263">
        <f>'Agency North'!P4+'Agency South'!P4</f>
        <v>0</v>
      </c>
      <c r="P4" s="263">
        <f>'Agency North'!Q4+'Agency South'!Q4</f>
        <v>0</v>
      </c>
      <c r="Q4" s="263">
        <f>'Agency North'!R4+'Agency South'!R4</f>
        <v>0</v>
      </c>
      <c r="R4" s="263">
        <f>'Agency North'!S4+'Agency South'!S4</f>
        <v>0</v>
      </c>
      <c r="S4" s="263">
        <f>'Agency North'!T4+'Agency South'!T4</f>
        <v>0</v>
      </c>
      <c r="T4" s="263">
        <f>'Agency North'!U4+'Agency South'!U4</f>
        <v>1</v>
      </c>
      <c r="U4" s="263">
        <f>'Agency North'!V4+'Agency South'!V4</f>
        <v>7</v>
      </c>
      <c r="V4" s="251">
        <f>'Agency North'!W4+'Agency South'!W4</f>
        <v>8</v>
      </c>
      <c r="W4" s="251">
        <f>'Agency North'!X4+'Agency South'!X4</f>
        <v>10</v>
      </c>
      <c r="X4" s="251">
        <f>'Agency North'!Y4+'Agency South'!Y4</f>
        <v>12</v>
      </c>
      <c r="Y4" s="252">
        <f>'Agency North'!Z4+'Agency South'!Z4</f>
        <v>14</v>
      </c>
      <c r="Z4" s="251">
        <f>'Agency North'!AA4+'Agency South'!AA4</f>
        <v>14</v>
      </c>
      <c r="AA4" s="251">
        <f>'Agency North'!AB4+'Agency South'!AB4</f>
        <v>14</v>
      </c>
      <c r="AB4" s="251">
        <f>'Agency North'!AC4+'Agency South'!AC4</f>
        <v>17</v>
      </c>
      <c r="AC4" s="251">
        <f>'Agency North'!AD4+'Agency South'!AD4</f>
        <v>20</v>
      </c>
      <c r="AD4" s="251">
        <f>'Agency North'!AE4+'Agency South'!AE4</f>
        <v>23</v>
      </c>
      <c r="AE4" s="251">
        <f>'Agency North'!AF4+'Agency South'!AF4</f>
        <v>27</v>
      </c>
      <c r="AF4" s="251">
        <f>'Agency North'!AG4+'Agency South'!AG4</f>
        <v>29</v>
      </c>
      <c r="AG4" s="251">
        <f>'Agency North'!AH4+'Agency South'!AH4</f>
        <v>31</v>
      </c>
      <c r="AH4" s="251">
        <f>'Agency North'!AI4+'Agency South'!AI4</f>
        <v>34</v>
      </c>
      <c r="AI4" s="251">
        <f>'Agency North'!AJ4+'Agency South'!AJ4</f>
        <v>36</v>
      </c>
      <c r="AJ4" s="251">
        <f>'Agency North'!AK4+'Agency South'!AK4</f>
        <v>38</v>
      </c>
      <c r="AK4" s="252">
        <f>'Agency North'!AL4+'Agency South'!AL4</f>
        <v>40</v>
      </c>
      <c r="AL4" s="251">
        <f>'Agency North'!AM4+'Agency South'!AM4</f>
        <v>40</v>
      </c>
      <c r="AM4" s="251">
        <f>'Agency North'!AN4+'Agency South'!AN4</f>
        <v>40</v>
      </c>
      <c r="AN4" s="251">
        <f>'Agency North'!AO4+'Agency South'!AO4</f>
        <v>44</v>
      </c>
      <c r="AO4" s="251">
        <f>'Agency North'!AP4+'Agency South'!AP4</f>
        <v>46</v>
      </c>
      <c r="AP4" s="251">
        <f>'Agency North'!AQ4+'Agency South'!AQ4</f>
        <v>50</v>
      </c>
      <c r="AQ4" s="251">
        <f>'Agency North'!AR4+'Agency South'!AR4</f>
        <v>54</v>
      </c>
      <c r="AR4" s="251">
        <f>'Agency North'!AS4+'Agency South'!AS4</f>
        <v>56</v>
      </c>
      <c r="AS4" s="251">
        <f>'Agency North'!AT4+'Agency South'!AT4</f>
        <v>58</v>
      </c>
      <c r="AT4" s="251">
        <f>'Agency North'!AU4+'Agency South'!AU4</f>
        <v>62</v>
      </c>
      <c r="AU4" s="251">
        <f>'Agency North'!AV4+'Agency South'!AV4</f>
        <v>64</v>
      </c>
      <c r="AV4" s="251">
        <f>'Agency North'!AW4+'Agency South'!AW4</f>
        <v>66</v>
      </c>
      <c r="AW4" s="252">
        <f>'Agency North'!AX4+'Agency South'!AX4</f>
        <v>68</v>
      </c>
      <c r="AX4" s="251">
        <f>'Agency North'!AY4+'Agency South'!AY4</f>
        <v>68</v>
      </c>
      <c r="AY4" s="251">
        <f>'Agency North'!AZ4+'Agency South'!AZ4</f>
        <v>68</v>
      </c>
      <c r="AZ4" s="251">
        <f>'Agency North'!BA4+'Agency South'!BA4</f>
        <v>70</v>
      </c>
      <c r="BA4" s="251">
        <f>'Agency North'!BB4+'Agency South'!BB4</f>
        <v>71</v>
      </c>
      <c r="BB4" s="251">
        <f>'Agency North'!BC4+'Agency South'!BC4</f>
        <v>73</v>
      </c>
      <c r="BC4" s="251">
        <f>'Agency North'!BD4+'Agency South'!BD4</f>
        <v>74</v>
      </c>
      <c r="BD4" s="251">
        <f>'Agency North'!BE4+'Agency South'!BE4</f>
        <v>76</v>
      </c>
      <c r="BE4" s="251">
        <f>'Agency North'!BF4+'Agency South'!BF4</f>
        <v>77</v>
      </c>
      <c r="BF4" s="251">
        <f>'Agency North'!BG4+'Agency South'!BG4</f>
        <v>79</v>
      </c>
      <c r="BG4" s="251">
        <f>'Agency North'!BH4+'Agency South'!BH4</f>
        <v>80</v>
      </c>
      <c r="BH4" s="251">
        <f>'Agency North'!BI4+'Agency South'!BI4</f>
        <v>80</v>
      </c>
      <c r="BI4" s="252">
        <f>'Agency North'!BJ4+'Agency South'!BJ4</f>
        <v>80</v>
      </c>
      <c r="BJ4" s="251">
        <f>'Agency North'!BK4+'Agency South'!BK4</f>
        <v>80</v>
      </c>
      <c r="BK4" s="251">
        <f>'Agency North'!BL4+'Agency South'!BL4</f>
        <v>80</v>
      </c>
      <c r="BL4" s="251">
        <f>'Agency North'!BM4+'Agency South'!BM4</f>
        <v>83</v>
      </c>
      <c r="BM4" s="251">
        <f>'Agency North'!BN4+'Agency South'!BN4</f>
        <v>83</v>
      </c>
      <c r="BN4" s="251">
        <f>'Agency North'!BO4+'Agency South'!BO4</f>
        <v>83</v>
      </c>
      <c r="BO4" s="251">
        <f>'Agency North'!BP4+'Agency South'!BP4</f>
        <v>86</v>
      </c>
      <c r="BP4" s="251">
        <f>'Agency North'!BQ4+'Agency South'!BQ4</f>
        <v>86</v>
      </c>
      <c r="BQ4" s="251">
        <f>'Agency North'!BR4+'Agency South'!BR4</f>
        <v>86</v>
      </c>
      <c r="BR4" s="251">
        <f>'Agency North'!BS4+'Agency South'!BS4</f>
        <v>88</v>
      </c>
      <c r="BS4" s="251">
        <f>'Agency North'!BT4+'Agency South'!BT4</f>
        <v>88</v>
      </c>
      <c r="BT4" s="251">
        <f>'Agency North'!BU4+'Agency South'!BU4</f>
        <v>88</v>
      </c>
      <c r="BU4" s="252">
        <f>'Agency North'!BV4+'Agency South'!BV4</f>
        <v>88</v>
      </c>
      <c r="BV4" s="251">
        <f>'Agency North'!BW4+'Agency South'!BW4</f>
        <v>88</v>
      </c>
      <c r="BW4" s="251">
        <f>'Agency North'!BX4+'Agency South'!BX4</f>
        <v>88</v>
      </c>
      <c r="BX4" s="251">
        <f>'Agency North'!BY4+'Agency South'!BY4</f>
        <v>90</v>
      </c>
      <c r="BY4" s="251">
        <f>'Agency North'!BZ4+'Agency South'!BZ4</f>
        <v>90</v>
      </c>
      <c r="BZ4" s="251">
        <f>'Agency North'!CA4+'Agency South'!CA4</f>
        <v>90</v>
      </c>
      <c r="CA4" s="251">
        <f>'Agency North'!CB4+'Agency South'!CB4</f>
        <v>92</v>
      </c>
      <c r="CB4" s="251">
        <f>'Agency North'!CC4+'Agency South'!CC4</f>
        <v>92</v>
      </c>
      <c r="CC4" s="251">
        <f>'Agency North'!CD4+'Agency South'!CD4</f>
        <v>92</v>
      </c>
      <c r="CD4" s="251">
        <f>'Agency North'!CE4+'Agency South'!CE4</f>
        <v>94</v>
      </c>
      <c r="CE4" s="251">
        <f>'Agency North'!CF4+'Agency South'!CF4</f>
        <v>94</v>
      </c>
      <c r="CF4" s="251">
        <f>'Agency North'!CG4+'Agency South'!CG4</f>
        <v>94</v>
      </c>
      <c r="CG4" s="252">
        <f>'Agency North'!CH4+'Agency South'!CH4</f>
        <v>94</v>
      </c>
      <c r="CH4" s="251">
        <f>'Agency North'!CI4+'Agency South'!CI4</f>
        <v>94</v>
      </c>
      <c r="CI4" s="251">
        <f>'Agency North'!CJ4+'Agency South'!CJ4</f>
        <v>94</v>
      </c>
      <c r="CJ4" s="251">
        <f>'Agency North'!CK4+'Agency South'!CK4</f>
        <v>96</v>
      </c>
      <c r="CK4" s="251">
        <f>'Agency North'!CL4+'Agency South'!CL4</f>
        <v>96</v>
      </c>
      <c r="CL4" s="251">
        <f>'Agency North'!CM4+'Agency South'!CM4</f>
        <v>96</v>
      </c>
      <c r="CM4" s="251">
        <f>'Agency North'!CN4+'Agency South'!CN4</f>
        <v>98</v>
      </c>
      <c r="CN4" s="251">
        <f>'Agency North'!CO4+'Agency South'!CO4</f>
        <v>98</v>
      </c>
      <c r="CO4" s="251">
        <f>'Agency North'!CP4+'Agency South'!CP4</f>
        <v>98</v>
      </c>
      <c r="CP4" s="251">
        <f>'Agency North'!CQ4+'Agency South'!CQ4</f>
        <v>100</v>
      </c>
      <c r="CQ4" s="251">
        <f>'Agency North'!CR4+'Agency South'!CR4</f>
        <v>100</v>
      </c>
      <c r="CR4" s="251">
        <f>'Agency North'!CS4+'Agency South'!CS4</f>
        <v>100</v>
      </c>
      <c r="CS4" s="252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12">
        <v>12</v>
      </c>
      <c r="N5" s="264">
        <v>1</v>
      </c>
      <c r="O5" s="265">
        <v>2</v>
      </c>
      <c r="P5" s="264">
        <v>3</v>
      </c>
      <c r="Q5" s="265">
        <v>4</v>
      </c>
      <c r="R5" s="264">
        <v>5</v>
      </c>
      <c r="S5" s="265">
        <v>6</v>
      </c>
      <c r="T5" s="264">
        <v>7</v>
      </c>
      <c r="U5" s="265">
        <v>8</v>
      </c>
      <c r="V5">
        <v>9</v>
      </c>
      <c r="W5" s="12">
        <v>10</v>
      </c>
      <c r="X5">
        <v>11</v>
      </c>
      <c r="Y5" s="112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12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12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12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12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12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12">
        <v>84</v>
      </c>
      <c r="CT5" s="12"/>
    </row>
    <row r="6" spans="1:98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6">
        <v>42370</v>
      </c>
      <c r="O6" s="266">
        <v>42401</v>
      </c>
      <c r="P6" s="266">
        <v>42430</v>
      </c>
      <c r="Q6" s="266">
        <v>42461</v>
      </c>
      <c r="R6" s="266">
        <v>42491</v>
      </c>
      <c r="S6" s="266">
        <v>42522</v>
      </c>
      <c r="T6" s="266">
        <v>42552</v>
      </c>
      <c r="U6" s="266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8" s="166" customFormat="1" x14ac:dyDescent="0.25">
      <c r="A7" s="166" t="s">
        <v>41</v>
      </c>
      <c r="B7" s="166">
        <f>'Agency North'!C7+'Agency South'!C7</f>
        <v>0</v>
      </c>
      <c r="C7" s="166">
        <f>'Agency North'!D7+'Agency South'!D7</f>
        <v>0</v>
      </c>
      <c r="D7" s="166">
        <f>'Agency North'!E7+'Agency South'!E7</f>
        <v>0</v>
      </c>
      <c r="E7" s="166">
        <f>'Agency North'!F7+'Agency South'!F7</f>
        <v>0</v>
      </c>
      <c r="F7" s="166">
        <f>'Agency North'!G7+'Agency South'!G7</f>
        <v>0</v>
      </c>
      <c r="G7" s="166">
        <f>'Agency North'!H7+'Agency South'!H7</f>
        <v>0</v>
      </c>
      <c r="H7" s="166">
        <f>'Agency North'!I7+'Agency South'!I7</f>
        <v>0</v>
      </c>
      <c r="I7" s="166">
        <f>'Agency North'!J7+'Agency South'!J7</f>
        <v>0</v>
      </c>
      <c r="J7" s="166">
        <f>'Agency North'!K7+'Agency South'!K7</f>
        <v>0</v>
      </c>
      <c r="K7" s="166">
        <f>'Agency North'!L7+'Agency South'!L7</f>
        <v>0</v>
      </c>
      <c r="L7" s="166">
        <f>'Agency North'!M7+'Agency South'!M7</f>
        <v>0</v>
      </c>
      <c r="M7" s="195">
        <f>'Agency North'!N7+'Agency South'!N7</f>
        <v>0</v>
      </c>
      <c r="N7" s="267">
        <f>'Agency North'!O7+'Agency South'!O7</f>
        <v>976</v>
      </c>
      <c r="O7" s="267">
        <f>'Agency North'!P7+'Agency South'!P7</f>
        <v>1013</v>
      </c>
      <c r="P7" s="267">
        <f>'Agency North'!Q7+'Agency South'!Q7</f>
        <v>1004</v>
      </c>
      <c r="Q7" s="267">
        <f>'Agency North'!R7+'Agency South'!R7</f>
        <v>1056</v>
      </c>
      <c r="R7" s="267">
        <f>'Agency North'!S7+'Agency South'!S7</f>
        <v>1140</v>
      </c>
      <c r="S7" s="267">
        <f>'Agency North'!T7+'Agency South'!T7</f>
        <v>1223</v>
      </c>
      <c r="T7" s="267">
        <f>'Agency North'!U7+'Agency South'!U7</f>
        <v>1325</v>
      </c>
      <c r="U7" s="267">
        <f>'Agency North'!V7+'Agency South'!V7</f>
        <v>1334</v>
      </c>
      <c r="V7" s="166">
        <f>'Agency North'!W7+'Agency South'!W7</f>
        <v>1449</v>
      </c>
      <c r="W7" s="166">
        <f>'Agency North'!X7+'Agency South'!X7</f>
        <v>1604</v>
      </c>
      <c r="X7" s="166">
        <f>'Agency North'!Y7+'Agency South'!Y7</f>
        <v>1743</v>
      </c>
      <c r="Y7" s="195">
        <f>'Agency North'!Z7+'Agency South'!Z7</f>
        <v>1866</v>
      </c>
      <c r="Z7" s="166">
        <f>'Agency North'!AA7+'Agency South'!AA7</f>
        <v>1984</v>
      </c>
      <c r="AA7" s="166">
        <f>'Agency North'!AB7+'Agency South'!AB7</f>
        <v>1994</v>
      </c>
      <c r="AB7" s="166">
        <f>'Agency North'!AC7+'Agency South'!AC7</f>
        <v>2113</v>
      </c>
      <c r="AC7" s="166">
        <f>'Agency North'!AD7+'Agency South'!AD7</f>
        <v>2116</v>
      </c>
      <c r="AD7" s="166">
        <f>'Agency North'!AE7+'Agency South'!AE7</f>
        <v>1947</v>
      </c>
      <c r="AE7" s="166">
        <f>'Agency North'!AF7+'Agency South'!AF7</f>
        <v>1999</v>
      </c>
      <c r="AF7" s="166">
        <f>'Agency North'!AG7+'Agency South'!AG7</f>
        <v>1972</v>
      </c>
      <c r="AG7" s="166">
        <f>'Agency North'!AH7+'Agency South'!AH7</f>
        <v>1801</v>
      </c>
      <c r="AH7" s="166">
        <f>'Agency North'!AI7+'Agency South'!AI7</f>
        <v>1942.0658934271678</v>
      </c>
      <c r="AI7" s="166">
        <f>'Agency North'!AJ7+'Agency South'!AJ7</f>
        <v>2092.9039636358343</v>
      </c>
      <c r="AJ7" s="166">
        <f>'Agency North'!AK7+'Agency South'!AK7</f>
        <v>2089.5355267800783</v>
      </c>
      <c r="AK7" s="195">
        <f>'Agency North'!AL7+'Agency South'!AL7</f>
        <v>2240.979461503227</v>
      </c>
      <c r="AL7" s="166">
        <f>'Agency North'!AM7+'Agency South'!AM7</f>
        <v>2396.5223401634671</v>
      </c>
      <c r="AM7" s="166">
        <f>'Agency North'!AN7+'Agency South'!AN7</f>
        <v>2190.9382694463548</v>
      </c>
      <c r="AN7" s="166">
        <f>'Agency North'!AO7+'Agency South'!AO7</f>
        <v>2286.8323384923015</v>
      </c>
      <c r="AO7" s="166">
        <f>'Agency North'!AP7+'Agency South'!AP7</f>
        <v>2426.4930226479864</v>
      </c>
      <c r="AP7" s="166">
        <f>'Agency North'!AQ7+'Agency South'!AQ7</f>
        <v>2330.2432465500929</v>
      </c>
      <c r="AQ7" s="166">
        <f>'Agency North'!AR7+'Agency South'!AR7</f>
        <v>2451.6856119672807</v>
      </c>
      <c r="AR7" s="166">
        <f>'Agency North'!AS7+'Agency South'!AS7</f>
        <v>2577.1463286521557</v>
      </c>
      <c r="AS7" s="166">
        <f>'Agency North'!AT7+'Agency South'!AT7</f>
        <v>2456.3012635095592</v>
      </c>
      <c r="AT7" s="166">
        <f>'Agency North'!AU7+'Agency South'!AU7</f>
        <v>2583.945225479797</v>
      </c>
      <c r="AU7" s="166">
        <f>'Agency North'!AV7+'Agency South'!AV7</f>
        <v>2715.7375759509123</v>
      </c>
      <c r="AV7" s="166">
        <f>'Agency North'!AW7+'Agency South'!AW7</f>
        <v>2590.4298896741243</v>
      </c>
      <c r="AW7" s="195">
        <f>'Agency North'!AX7+'Agency South'!AX7</f>
        <v>2726.7182505652304</v>
      </c>
      <c r="AX7" s="166">
        <f>'Agency North'!AY7+'Agency South'!AY7</f>
        <v>2868.3803950018241</v>
      </c>
      <c r="AY7" s="166">
        <f>'Agency North'!AZ7+'Agency South'!AZ7</f>
        <v>2764.360202366368</v>
      </c>
      <c r="AZ7" s="166">
        <f>'Agency North'!BA7+'Agency South'!BA7</f>
        <v>2874.0853589471244</v>
      </c>
      <c r="BA7" s="166">
        <f>'Agency North'!BB7+'Agency South'!BB7</f>
        <v>3026.633857075507</v>
      </c>
      <c r="BB7" s="166">
        <f>'Agency North'!BC7+'Agency South'!BC7</f>
        <v>2922.2937375629117</v>
      </c>
      <c r="BC7" s="166">
        <f>'Agency North'!BD7+'Agency South'!BD7</f>
        <v>3038.7364210289052</v>
      </c>
      <c r="BD7" s="166">
        <f>'Agency North'!BE7+'Agency South'!BE7</f>
        <v>3160.7450021575251</v>
      </c>
      <c r="BE7" s="166">
        <f>'Agency North'!BF7+'Agency South'!BF7</f>
        <v>3046.4895305269952</v>
      </c>
      <c r="BF7" s="166">
        <f>'Agency North'!BG7+'Agency South'!BG7</f>
        <v>3176.3284470760404</v>
      </c>
      <c r="BG7" s="166">
        <f>'Agency North'!BH7+'Agency South'!BH7</f>
        <v>3314.4288034687888</v>
      </c>
      <c r="BH7" s="166">
        <f>'Agency North'!BI7+'Agency South'!BI7</f>
        <v>3213.0631569807856</v>
      </c>
      <c r="BI7" s="195">
        <f>'Agency North'!BJ7+'Agency South'!BJ7</f>
        <v>3359.6354450825302</v>
      </c>
      <c r="BJ7" s="166">
        <f>'Agency North'!BK7+'Agency South'!BK7</f>
        <v>3510.6819130832819</v>
      </c>
      <c r="BK7" s="166">
        <f>'Agency North'!BL7+'Agency South'!BL7</f>
        <v>3334.2001654657406</v>
      </c>
      <c r="BL7" s="166">
        <f>'Agency North'!BM7+'Agency South'!BM7</f>
        <v>3471.8938433536086</v>
      </c>
      <c r="BM7" s="166">
        <f>'Agency North'!BN7+'Agency South'!BN7</f>
        <v>3611.4259956227997</v>
      </c>
      <c r="BN7" s="166">
        <f>'Agency North'!BO7+'Agency South'!BO7</f>
        <v>3419.7380800171277</v>
      </c>
      <c r="BO7" s="166">
        <f>'Agency North'!BP7+'Agency South'!BP7</f>
        <v>3540.108957189701</v>
      </c>
      <c r="BP7" s="166">
        <f>'Agency North'!BQ7+'Agency South'!BQ7</f>
        <v>3665.0026107329222</v>
      </c>
      <c r="BQ7" s="166">
        <f>'Agency North'!BR7+'Agency South'!BR7</f>
        <v>3466.1249396612084</v>
      </c>
      <c r="BR7" s="166">
        <f>'Agency North'!BS7+'Agency South'!BS7</f>
        <v>3597.8833646760067</v>
      </c>
      <c r="BS7" s="166">
        <f>'Agency North'!BT7+'Agency South'!BT7</f>
        <v>3737.2302100782117</v>
      </c>
      <c r="BT7" s="166">
        <f>'Agency North'!BU7+'Agency South'!BU7</f>
        <v>3548.4472825890912</v>
      </c>
      <c r="BU7" s="195">
        <f>'Agency North'!BV7+'Agency South'!BV7</f>
        <v>3694.8967751003593</v>
      </c>
      <c r="BV7" s="166">
        <f>'Agency North'!BW7+'Agency South'!BW7</f>
        <v>3845.7529872561445</v>
      </c>
      <c r="BW7" s="166">
        <f>'Agency North'!BX7+'Agency South'!BX7</f>
        <v>3725.6677974304976</v>
      </c>
      <c r="BX7" s="166">
        <f>'Agency North'!BY7+'Agency South'!BY7</f>
        <v>3880.8640152886492</v>
      </c>
      <c r="BY7" s="166">
        <f>'Agency North'!BZ7+'Agency South'!BZ7</f>
        <v>4036.9759374290843</v>
      </c>
      <c r="BZ7" s="166">
        <f>'Agency North'!CA7+'Agency South'!CA7</f>
        <v>3883.9019794965325</v>
      </c>
      <c r="CA7" s="166">
        <f>'Agency North'!CB7+'Agency South'!CB7</f>
        <v>4016.7312846625</v>
      </c>
      <c r="CB7" s="166">
        <f>'Agency North'!CC7+'Agency South'!CC7</f>
        <v>4154.5304193043457</v>
      </c>
      <c r="CC7" s="166">
        <f>'Agency North'!CD7+'Agency South'!CD7</f>
        <v>3984.0597021517729</v>
      </c>
      <c r="CD7" s="166">
        <f>'Agency North'!CE7+'Agency South'!CE7</f>
        <v>4128.9093977070988</v>
      </c>
      <c r="CE7" s="166">
        <f>'Agency North'!CF7+'Agency South'!CF7</f>
        <v>4282.517242060323</v>
      </c>
      <c r="CF7" s="166">
        <f>'Agency North'!CG7+'Agency South'!CG7</f>
        <v>4128.5622663131535</v>
      </c>
      <c r="CG7" s="195">
        <f>'Agency North'!CH7+'Agency South'!CH7</f>
        <v>4290.1078392570234</v>
      </c>
      <c r="CH7" s="166">
        <f>'Agency North'!CI7+'Agency South'!CI7</f>
        <v>4456.8177880373269</v>
      </c>
      <c r="CI7" s="166">
        <f>'Agency North'!CJ7+'Agency South'!CJ7</f>
        <v>4308.3750669020365</v>
      </c>
      <c r="CJ7" s="166">
        <f>'Agency North'!CK7+'Agency South'!CK7</f>
        <v>4481.3513574812578</v>
      </c>
      <c r="CK7" s="166">
        <f>'Agency North'!CL7+'Agency South'!CL7</f>
        <v>4655.8360744461606</v>
      </c>
      <c r="CL7" s="166">
        <f>'Agency North'!CM7+'Agency South'!CM7</f>
        <v>4473.7482328862934</v>
      </c>
      <c r="CM7" s="166">
        <f>'Agency North'!CN7+'Agency South'!CN7</f>
        <v>4622.5007233183796</v>
      </c>
      <c r="CN7" s="166">
        <f>'Agency North'!CO7+'Agency South'!CO7</f>
        <v>4777.5134658056104</v>
      </c>
      <c r="CO7" s="166">
        <f>'Agency North'!CP7+'Agency South'!CP7</f>
        <v>4579.0955692702873</v>
      </c>
      <c r="CP7" s="166">
        <f>'Agency North'!CQ7+'Agency South'!CQ7</f>
        <v>4742.8092189864383</v>
      </c>
      <c r="CQ7" s="166">
        <f>'Agency North'!CR7+'Agency South'!CR7</f>
        <v>4916.6483732660226</v>
      </c>
      <c r="CR7" s="166">
        <f>'Agency North'!CS7+'Agency South'!CS7</f>
        <v>4738.3349047804722</v>
      </c>
      <c r="CS7" s="195">
        <f>'Agency North'!CT7+'Agency South'!CT7</f>
        <v>4921.5957510084245</v>
      </c>
    </row>
    <row r="8" spans="1:98" s="28" customFormat="1" x14ac:dyDescent="0.25">
      <c r="A8" s="28" t="s">
        <v>42</v>
      </c>
      <c r="B8" s="28">
        <f>'Agency North'!C8+'Agency South'!C8</f>
        <v>0</v>
      </c>
      <c r="C8" s="28">
        <f>'Agency North'!D8+'Agency South'!D8</f>
        <v>0</v>
      </c>
      <c r="D8" s="28">
        <f>'Agency North'!E8+'Agency South'!E8</f>
        <v>0</v>
      </c>
      <c r="E8" s="28">
        <f>'Agency North'!F8+'Agency South'!F8</f>
        <v>96</v>
      </c>
      <c r="F8" s="28">
        <f>'Agency North'!G8+'Agency South'!G8</f>
        <v>66</v>
      </c>
      <c r="G8" s="28">
        <f>'Agency North'!H8+'Agency South'!H8</f>
        <v>80</v>
      </c>
      <c r="H8" s="28">
        <f>'Agency North'!I8+'Agency South'!I8</f>
        <v>72</v>
      </c>
      <c r="I8" s="28">
        <f>'Agency North'!J8+'Agency South'!J8</f>
        <v>78</v>
      </c>
      <c r="J8" s="28">
        <f>'Agency North'!K8+'Agency South'!K8</f>
        <v>134</v>
      </c>
      <c r="K8" s="28">
        <f>'Agency North'!L8+'Agency South'!L8</f>
        <v>66</v>
      </c>
      <c r="L8" s="28">
        <f>'Agency North'!M8+'Agency South'!M8</f>
        <v>98</v>
      </c>
      <c r="M8" s="35">
        <f>'Agency North'!N8+'Agency South'!N8</f>
        <v>64</v>
      </c>
      <c r="N8" s="267">
        <f>'Agency North'!O8+'Agency South'!O8</f>
        <v>14</v>
      </c>
      <c r="O8" s="267">
        <f>'Agency North'!P8+'Agency South'!P8</f>
        <v>11</v>
      </c>
      <c r="P8" s="267">
        <f>'Agency North'!Q8+'Agency South'!Q8</f>
        <v>65</v>
      </c>
      <c r="Q8" s="267">
        <f>'Agency North'!R8+'Agency South'!R8</f>
        <v>74</v>
      </c>
      <c r="R8" s="267">
        <f>'Agency North'!S8+'Agency South'!S8</f>
        <v>131</v>
      </c>
      <c r="S8" s="267">
        <f>'Agency North'!T8+'Agency South'!T8</f>
        <v>180</v>
      </c>
      <c r="T8" s="267">
        <f>'Agency North'!U8+'Agency South'!U8</f>
        <v>103</v>
      </c>
      <c r="U8" s="267">
        <f>'Agency North'!V8+'Agency South'!V8</f>
        <v>112</v>
      </c>
      <c r="V8" s="28">
        <f>'Agency North'!W8+'Agency South'!W8</f>
        <v>192</v>
      </c>
      <c r="W8" s="28">
        <f>'Agency North'!X8+'Agency South'!X8</f>
        <v>176</v>
      </c>
      <c r="X8" s="28">
        <f>'Agency North'!Y8+'Agency South'!Y8</f>
        <v>219</v>
      </c>
      <c r="Y8" s="35">
        <f>'Agency North'!Z8+'Agency South'!Z8</f>
        <v>153</v>
      </c>
      <c r="Z8" s="28">
        <f>'Agency North'!AA8+'Agency South'!AA8</f>
        <v>78</v>
      </c>
      <c r="AA8" s="28">
        <f>'Agency North'!AB8+'Agency South'!AB8</f>
        <v>132</v>
      </c>
      <c r="AB8" s="28">
        <f>'Agency North'!AC8+'Agency South'!AC8</f>
        <v>58</v>
      </c>
      <c r="AC8" s="28">
        <f>'Agency North'!AD8+'Agency South'!AD8</f>
        <v>57</v>
      </c>
      <c r="AD8" s="28">
        <f>'Agency North'!AE8+'Agency South'!AE8</f>
        <v>54</v>
      </c>
      <c r="AE8" s="28">
        <f>'Agency North'!AF8+'Agency South'!AF8</f>
        <v>55</v>
      </c>
      <c r="AF8" s="28">
        <f>'Agency North'!AG8+'Agency South'!AG8</f>
        <v>61</v>
      </c>
      <c r="AG8" s="28">
        <f>'Agency North'!AH8+'Agency South'!AH8</f>
        <v>55</v>
      </c>
      <c r="AH8" s="28">
        <f>'Agency North'!AI8+'Agency South'!AI8</f>
        <v>55</v>
      </c>
      <c r="AI8" s="28">
        <f>'Agency North'!AJ8+'Agency South'!AJ8</f>
        <v>55</v>
      </c>
      <c r="AJ8" s="28">
        <f>'Agency North'!AK8+'Agency South'!AK8</f>
        <v>45</v>
      </c>
      <c r="AK8" s="35">
        <f>'Agency North'!AL8+'Agency South'!AL8</f>
        <v>45</v>
      </c>
      <c r="AL8" s="28">
        <f>'Agency North'!AM8+'Agency South'!AM8</f>
        <v>20</v>
      </c>
      <c r="AM8" s="28">
        <f>'Agency North'!AN8+'Agency South'!AN8</f>
        <v>20</v>
      </c>
      <c r="AN8" s="28">
        <f>'Agency North'!AO8+'Agency South'!AO8</f>
        <v>60</v>
      </c>
      <c r="AO8" s="28">
        <f>'Agency North'!AP8+'Agency South'!AP8</f>
        <v>60</v>
      </c>
      <c r="AP8" s="28">
        <f>'Agency North'!AQ8+'Agency South'!AQ8</f>
        <v>55</v>
      </c>
      <c r="AQ8" s="28">
        <f>'Agency North'!AR8+'Agency South'!AR8</f>
        <v>55</v>
      </c>
      <c r="AR8" s="28">
        <f>'Agency North'!AS8+'Agency South'!AS8</f>
        <v>55</v>
      </c>
      <c r="AS8" s="28">
        <f>'Agency North'!AT8+'Agency South'!AT8</f>
        <v>55</v>
      </c>
      <c r="AT8" s="28">
        <f>'Agency North'!AU8+'Agency South'!AU8</f>
        <v>55</v>
      </c>
      <c r="AU8" s="28">
        <f>'Agency North'!AV8+'Agency South'!AV8</f>
        <v>55</v>
      </c>
      <c r="AV8" s="28">
        <f>'Agency North'!AW8+'Agency South'!AW8</f>
        <v>55</v>
      </c>
      <c r="AW8" s="35">
        <f>'Agency North'!AX8+'Agency South'!AX8</f>
        <v>55</v>
      </c>
      <c r="AX8" s="28">
        <f>'Agency North'!AY8+'Agency South'!AY8</f>
        <v>20</v>
      </c>
      <c r="AY8" s="28">
        <f>'Agency North'!AZ8+'Agency South'!AZ8</f>
        <v>20</v>
      </c>
      <c r="AZ8" s="28">
        <f>'Agency North'!BA8+'Agency South'!BA8</f>
        <v>60</v>
      </c>
      <c r="BA8" s="28">
        <f>'Agency North'!BB8+'Agency South'!BB8</f>
        <v>40</v>
      </c>
      <c r="BB8" s="28">
        <f>'Agency North'!BC8+'Agency South'!BC8</f>
        <v>40</v>
      </c>
      <c r="BC8" s="28">
        <f>'Agency North'!BD8+'Agency South'!BD8</f>
        <v>40</v>
      </c>
      <c r="BD8" s="28">
        <f>'Agency North'!BE8+'Agency South'!BE8</f>
        <v>40</v>
      </c>
      <c r="BE8" s="28">
        <f>'Agency North'!BF8+'Agency South'!BF8</f>
        <v>40</v>
      </c>
      <c r="BF8" s="28">
        <f>'Agency North'!BG8+'Agency South'!BG8</f>
        <v>40</v>
      </c>
      <c r="BG8" s="28">
        <f>'Agency North'!BH8+'Agency South'!BH8</f>
        <v>40</v>
      </c>
      <c r="BH8" s="28">
        <f>'Agency North'!BI8+'Agency South'!BI8</f>
        <v>40</v>
      </c>
      <c r="BI8" s="35">
        <f>'Agency North'!BJ8+'Agency South'!BJ8</f>
        <v>40</v>
      </c>
      <c r="BJ8" s="28">
        <f>'Agency North'!BK8+'Agency South'!BK8</f>
        <v>20</v>
      </c>
      <c r="BK8" s="28">
        <f>'Agency North'!BL8+'Agency South'!BL8</f>
        <v>20</v>
      </c>
      <c r="BL8" s="28">
        <f>'Agency North'!BM8+'Agency South'!BM8</f>
        <v>20</v>
      </c>
      <c r="BM8" s="28">
        <f>'Agency North'!BN8+'Agency South'!BN8</f>
        <v>20</v>
      </c>
      <c r="BN8" s="28">
        <f>'Agency North'!BO8+'Agency South'!BO8</f>
        <v>20</v>
      </c>
      <c r="BO8" s="28">
        <f>'Agency North'!BP8+'Agency South'!BP8</f>
        <v>20</v>
      </c>
      <c r="BP8" s="28">
        <f>'Agency North'!BQ8+'Agency South'!BQ8</f>
        <v>20</v>
      </c>
      <c r="BQ8" s="28">
        <f>'Agency North'!BR8+'Agency South'!BR8</f>
        <v>20</v>
      </c>
      <c r="BR8" s="28">
        <f>'Agency North'!BS8+'Agency South'!BS8</f>
        <v>20</v>
      </c>
      <c r="BS8" s="28">
        <f>'Agency North'!BT8+'Agency South'!BT8</f>
        <v>20</v>
      </c>
      <c r="BT8" s="28">
        <f>'Agency North'!BU8+'Agency South'!BU8</f>
        <v>20</v>
      </c>
      <c r="BU8" s="35">
        <f>'Agency North'!BV8+'Agency South'!BV8</f>
        <v>20</v>
      </c>
      <c r="BV8" s="28">
        <f>'Agency North'!BW8+'Agency South'!BW8</f>
        <v>20</v>
      </c>
      <c r="BW8" s="28">
        <f>'Agency North'!BX8+'Agency South'!BX8</f>
        <v>20</v>
      </c>
      <c r="BX8" s="28">
        <f>'Agency North'!BY8+'Agency South'!BY8</f>
        <v>20</v>
      </c>
      <c r="BY8" s="28">
        <f>'Agency North'!BZ8+'Agency South'!BZ8</f>
        <v>20</v>
      </c>
      <c r="BZ8" s="28">
        <f>'Agency North'!CA8+'Agency South'!CA8</f>
        <v>20</v>
      </c>
      <c r="CA8" s="28">
        <f>'Agency North'!CB8+'Agency South'!CB8</f>
        <v>20</v>
      </c>
      <c r="CB8" s="28">
        <f>'Agency North'!CC8+'Agency South'!CC8</f>
        <v>20</v>
      </c>
      <c r="CC8" s="28">
        <f>'Agency North'!CD8+'Agency South'!CD8</f>
        <v>20</v>
      </c>
      <c r="CD8" s="28">
        <f>'Agency North'!CE8+'Agency South'!CE8</f>
        <v>20</v>
      </c>
      <c r="CE8" s="28">
        <f>'Agency North'!CF8+'Agency South'!CF8</f>
        <v>20</v>
      </c>
      <c r="CF8" s="28">
        <f>'Agency North'!CG8+'Agency South'!CG8</f>
        <v>20</v>
      </c>
      <c r="CG8" s="35">
        <f>'Agency North'!CH8+'Agency South'!CH8</f>
        <v>20</v>
      </c>
      <c r="CH8" s="28">
        <f>'Agency North'!CI8+'Agency South'!CI8</f>
        <v>20</v>
      </c>
      <c r="CI8" s="28">
        <f>'Agency North'!CJ8+'Agency South'!CJ8</f>
        <v>20</v>
      </c>
      <c r="CJ8" s="28">
        <f>'Agency North'!CK8+'Agency South'!CK8</f>
        <v>20</v>
      </c>
      <c r="CK8" s="28">
        <f>'Agency North'!CL8+'Agency South'!CL8</f>
        <v>20</v>
      </c>
      <c r="CL8" s="28">
        <f>'Agency North'!CM8+'Agency South'!CM8</f>
        <v>20</v>
      </c>
      <c r="CM8" s="28">
        <f>'Agency North'!CN8+'Agency South'!CN8</f>
        <v>20</v>
      </c>
      <c r="CN8" s="28">
        <f>'Agency North'!CO8+'Agency South'!CO8</f>
        <v>20</v>
      </c>
      <c r="CO8" s="28">
        <f>'Agency North'!CP8+'Agency South'!CP8</f>
        <v>20</v>
      </c>
      <c r="CP8" s="28">
        <f>'Agency North'!CQ8+'Agency South'!CQ8</f>
        <v>20</v>
      </c>
      <c r="CQ8" s="28">
        <f>'Agency North'!CR8+'Agency South'!CR8</f>
        <v>20</v>
      </c>
      <c r="CR8" s="28">
        <f>'Agency North'!CS8+'Agency South'!CS8</f>
        <v>20</v>
      </c>
      <c r="CS8" s="35">
        <f>'Agency North'!CT8+'Agency South'!CT8</f>
        <v>20</v>
      </c>
    </row>
    <row r="9" spans="1:98" s="28" customFormat="1" x14ac:dyDescent="0.25">
      <c r="A9" s="28" t="s">
        <v>63</v>
      </c>
      <c r="B9" s="28">
        <f>'Agency North'!C9+'Agency South'!C9</f>
        <v>0</v>
      </c>
      <c r="C9" s="28">
        <f>'Agency North'!D9+'Agency South'!D9</f>
        <v>0</v>
      </c>
      <c r="D9" s="28">
        <f>'Agency North'!E9+'Agency South'!E9</f>
        <v>0</v>
      </c>
      <c r="E9" s="28">
        <f>'Agency North'!F9+'Agency South'!F9</f>
        <v>0</v>
      </c>
      <c r="F9" s="28">
        <f>'Agency North'!G9+'Agency South'!G9</f>
        <v>0</v>
      </c>
      <c r="G9" s="28">
        <f>'Agency North'!H9+'Agency South'!H9</f>
        <v>0</v>
      </c>
      <c r="H9" s="28">
        <f>'Agency North'!I9+'Agency South'!I9</f>
        <v>0</v>
      </c>
      <c r="I9" s="28">
        <f>'Agency North'!J9+'Agency South'!J9</f>
        <v>0</v>
      </c>
      <c r="J9" s="28">
        <f>'Agency North'!K9+'Agency South'!K9</f>
        <v>0</v>
      </c>
      <c r="K9" s="28">
        <f>'Agency North'!L9+'Agency South'!L9</f>
        <v>0</v>
      </c>
      <c r="L9" s="28">
        <f>'Agency North'!M9+'Agency South'!M9</f>
        <v>0</v>
      </c>
      <c r="M9" s="35">
        <f>'Agency North'!N9+'Agency South'!N9</f>
        <v>0</v>
      </c>
      <c r="N9" s="267">
        <f>'Agency North'!O9+'Agency South'!O9</f>
        <v>59</v>
      </c>
      <c r="O9" s="267">
        <f>'Agency North'!P9+'Agency South'!P9</f>
        <v>18</v>
      </c>
      <c r="P9" s="267">
        <f>'Agency North'!Q9+'Agency South'!Q9</f>
        <v>21</v>
      </c>
      <c r="Q9" s="267">
        <f>'Agency North'!R9+'Agency South'!R9</f>
        <v>74</v>
      </c>
      <c r="R9" s="267">
        <f>'Agency North'!S9+'Agency South'!S9</f>
        <v>33</v>
      </c>
      <c r="S9" s="267">
        <f>'Agency North'!T9+'Agency South'!T9</f>
        <v>44</v>
      </c>
      <c r="T9" s="267">
        <f>'Agency North'!U9+'Agency South'!U9</f>
        <v>50</v>
      </c>
      <c r="U9" s="267">
        <f>'Agency North'!V9+'Agency South'!V9</f>
        <v>48</v>
      </c>
      <c r="V9" s="28">
        <f>'Agency North'!W9+'Agency South'!W9</f>
        <v>76</v>
      </c>
      <c r="W9" s="28">
        <f>'Agency North'!X9+'Agency South'!X9</f>
        <v>61</v>
      </c>
      <c r="X9" s="28">
        <f>'Agency North'!Y9+'Agency South'!Y9</f>
        <v>51</v>
      </c>
      <c r="Y9" s="35">
        <f>'Agency North'!Z9+'Agency South'!Z9</f>
        <v>93</v>
      </c>
      <c r="Z9" s="28">
        <f>'Agency North'!AA9+'Agency South'!AA9</f>
        <v>78</v>
      </c>
      <c r="AA9" s="28">
        <f>'Agency North'!AB9+'Agency South'!AB9</f>
        <v>84</v>
      </c>
      <c r="AB9" s="28">
        <f>'Agency North'!AC9+'Agency South'!AC9</f>
        <v>124</v>
      </c>
      <c r="AC9" s="28">
        <f>'Agency North'!AD9+'Agency South'!AD9</f>
        <v>91</v>
      </c>
      <c r="AD9" s="28">
        <f>'Agency North'!AE9+'Agency South'!AE9</f>
        <v>105</v>
      </c>
      <c r="AE9" s="28">
        <f>'Agency North'!AF9+'Agency South'!AF9</f>
        <v>103</v>
      </c>
      <c r="AF9" s="28">
        <f>'Agency North'!AG9+'Agency South'!AG9</f>
        <v>78</v>
      </c>
      <c r="AG9" s="28">
        <f>'Agency North'!AH9+'Agency South'!AH9</f>
        <v>86.06589342716785</v>
      </c>
      <c r="AH9" s="28">
        <f>'Agency North'!AI9+'Agency South'!AI9</f>
        <v>95.838070208666352</v>
      </c>
      <c r="AI9" s="28">
        <f>'Agency North'!AJ9+'Agency South'!AJ9</f>
        <v>166.30158848054424</v>
      </c>
      <c r="AJ9" s="28">
        <f>'Agency North'!AK9+'Agency South'!AK9</f>
        <v>106.44393472314857</v>
      </c>
      <c r="AK9" s="35">
        <f>'Agency North'!AL9+'Agency South'!AL9</f>
        <v>110.54287866024019</v>
      </c>
      <c r="AL9" s="28">
        <f>'Agency North'!AM9+'Agency South'!AM9</f>
        <v>71.214096935298812</v>
      </c>
      <c r="AM9" s="28">
        <f>'Agency North'!AN9+'Agency South'!AN9</f>
        <v>75.894069045946509</v>
      </c>
      <c r="AN9" s="28">
        <f>'Agency North'!AO9+'Agency South'!AO9</f>
        <v>79.660684155685061</v>
      </c>
      <c r="AO9" s="28">
        <f>'Agency North'!AP9+'Agency South'!AP9</f>
        <v>86.39952616690519</v>
      </c>
      <c r="AP9" s="28">
        <f>'Agency North'!AQ9+'Agency South'!AQ9</f>
        <v>66.442365417187858</v>
      </c>
      <c r="AQ9" s="28">
        <f>'Agency North'!AR9+'Agency South'!AR9</f>
        <v>70.46071668487501</v>
      </c>
      <c r="AR9" s="28">
        <f>'Agency North'!AS9+'Agency South'!AS9</f>
        <v>81.869567722618967</v>
      </c>
      <c r="AS9" s="28">
        <f>'Agency North'!AT9+'Agency South'!AT9</f>
        <v>72.643961970237683</v>
      </c>
      <c r="AT9" s="28">
        <f>'Agency North'!AU9+'Agency South'!AU9</f>
        <v>76.792350471115128</v>
      </c>
      <c r="AU9" s="28">
        <f>'Agency North'!AV9+'Agency South'!AV9</f>
        <v>91.266071318303347</v>
      </c>
      <c r="AV9" s="28">
        <f>'Agency North'!AW9+'Agency South'!AW9</f>
        <v>81.288360891106052</v>
      </c>
      <c r="AW9" s="35">
        <f>'Agency North'!AX9+'Agency South'!AX9</f>
        <v>86.662144436593707</v>
      </c>
      <c r="AX9" s="28">
        <f>'Agency North'!AY9+'Agency South'!AY9</f>
        <v>128.56990481507944</v>
      </c>
      <c r="AY9" s="28">
        <f>'Agency North'!AZ9+'Agency South'!AZ9</f>
        <v>89.725156580756405</v>
      </c>
      <c r="AZ9" s="28">
        <f>'Agency North'!BA9+'Agency South'!BA9</f>
        <v>92.548498128382832</v>
      </c>
      <c r="BA9" s="28">
        <f>'Agency North'!BB9+'Agency South'!BB9</f>
        <v>122.31171589624353</v>
      </c>
      <c r="BB9" s="28">
        <f>'Agency North'!BC9+'Agency South'!BC9</f>
        <v>76.442683465993468</v>
      </c>
      <c r="BC9" s="28">
        <f>'Agency North'!BD9+'Agency South'!BD9</f>
        <v>82.008581128619682</v>
      </c>
      <c r="BD9" s="28">
        <f>'Agency North'!BE9+'Agency South'!BE9</f>
        <v>124.39442522956941</v>
      </c>
      <c r="BE9" s="28">
        <f>'Agency North'!BF9+'Agency South'!BF9</f>
        <v>89.838916549045351</v>
      </c>
      <c r="BF9" s="28">
        <f>'Agency North'!BG9+'Agency South'!BG9</f>
        <v>98.100356392748324</v>
      </c>
      <c r="BG9" s="28">
        <f>'Agency North'!BH9+'Agency South'!BH9</f>
        <v>150.91093087856285</v>
      </c>
      <c r="BH9" s="28">
        <f>'Agency North'!BI9+'Agency South'!BI9</f>
        <v>106.57228810174456</v>
      </c>
      <c r="BI9" s="35">
        <f>'Agency North'!BJ9+'Agency South'!BJ9</f>
        <v>111.04646800075139</v>
      </c>
      <c r="BJ9" s="28">
        <f>'Agency North'!BK9+'Agency South'!BK9</f>
        <v>113.21100371100425</v>
      </c>
      <c r="BK9" s="28">
        <f>'Agency North'!BL9+'Agency South'!BL9</f>
        <v>117.69367788786832</v>
      </c>
      <c r="BL9" s="28">
        <f>'Agency North'!BM9+'Agency South'!BM9</f>
        <v>119.53215226919068</v>
      </c>
      <c r="BM9" s="28">
        <f>'Agency North'!BN9+'Agency South'!BN9</f>
        <v>106.87463445412953</v>
      </c>
      <c r="BN9" s="28">
        <f>'Agency North'!BO9+'Agency South'!BO9</f>
        <v>100.37087717257339</v>
      </c>
      <c r="BO9" s="28">
        <f>'Agency North'!BP9+'Agency South'!BP9</f>
        <v>104.89365354322167</v>
      </c>
      <c r="BP9" s="28">
        <f>'Agency North'!BQ9+'Agency South'!BQ9</f>
        <v>104.40907926985116</v>
      </c>
      <c r="BQ9" s="28">
        <f>'Agency North'!BR9+'Agency South'!BR9</f>
        <v>111.7584250147988</v>
      </c>
      <c r="BR9" s="28">
        <f>'Agency North'!BS9+'Agency South'!BS9</f>
        <v>119.34684540220445</v>
      </c>
      <c r="BS9" s="28">
        <f>'Agency North'!BT9+'Agency South'!BT9</f>
        <v>120.68356871178153</v>
      </c>
      <c r="BT9" s="28">
        <f>'Agency North'!BU9+'Agency South'!BU9</f>
        <v>126.44949251126768</v>
      </c>
      <c r="BU9" s="35">
        <f>'Agency North'!BV9+'Agency South'!BV9</f>
        <v>130.85621215578539</v>
      </c>
      <c r="BV9" s="28">
        <f>'Agency North'!BW9+'Agency South'!BW9</f>
        <v>198.7945218979059</v>
      </c>
      <c r="BW9" s="28">
        <f>'Agency North'!BX9+'Agency South'!BX9</f>
        <v>135.19621785815178</v>
      </c>
      <c r="BX9" s="28">
        <f>'Agency North'!BY9+'Agency South'!BY9</f>
        <v>136.1119221404351</v>
      </c>
      <c r="BY9" s="28">
        <f>'Agency North'!BZ9+'Agency South'!BZ9</f>
        <v>182.62761462046763</v>
      </c>
      <c r="BZ9" s="28">
        <f>'Agency North'!CA9+'Agency South'!CA9</f>
        <v>112.82930516596787</v>
      </c>
      <c r="CA9" s="28">
        <f>'Agency North'!CB9+'Agency South'!CB9</f>
        <v>117.79913464184514</v>
      </c>
      <c r="CB9" s="28">
        <f>'Agency North'!CC9+'Agency South'!CC9</f>
        <v>175.62043889558998</v>
      </c>
      <c r="CC9" s="28">
        <f>'Agency North'!CD9+'Agency South'!CD9</f>
        <v>124.84969555532595</v>
      </c>
      <c r="CD9" s="28">
        <f>'Agency North'!CE9+'Agency South'!CE9</f>
        <v>133.6078443532241</v>
      </c>
      <c r="CE9" s="28">
        <f>'Agency North'!CF9+'Agency South'!CF9</f>
        <v>203.22774756884951</v>
      </c>
      <c r="CF9" s="28">
        <f>'Agency North'!CG9+'Agency South'!CG9</f>
        <v>141.54557294386959</v>
      </c>
      <c r="CG9" s="35">
        <f>'Agency North'!CH9+'Agency South'!CH9</f>
        <v>146.70994878030399</v>
      </c>
      <c r="CH9" s="28">
        <f>'Agency North'!CI9+'Agency South'!CI9</f>
        <v>223.92321209048916</v>
      </c>
      <c r="CI9" s="28">
        <f>'Agency North'!CJ9+'Agency South'!CJ9</f>
        <v>152.97629057922194</v>
      </c>
      <c r="CJ9" s="28">
        <f>'Agency North'!CK9+'Agency South'!CK9</f>
        <v>154.48471696490293</v>
      </c>
      <c r="CK9" s="28">
        <f>'Agency North'!CL9+'Agency South'!CL9</f>
        <v>207.75946139216794</v>
      </c>
      <c r="CL9" s="28">
        <f>'Agency North'!CM9+'Agency South'!CM9</f>
        <v>128.75249043208592</v>
      </c>
      <c r="CM9" s="28">
        <f>'Agency North'!CN9+'Agency South'!CN9</f>
        <v>135.01274248723044</v>
      </c>
      <c r="CN9" s="28">
        <f>'Agency North'!CO9+'Agency South'!CO9</f>
        <v>202.1829902236623</v>
      </c>
      <c r="CO9" s="28">
        <f>'Agency North'!CP9+'Agency South'!CP9</f>
        <v>143.71364971615134</v>
      </c>
      <c r="CP9" s="28">
        <f>'Agency North'!CQ9+'Agency South'!CQ9</f>
        <v>153.83915427958431</v>
      </c>
      <c r="CQ9" s="28">
        <f>'Agency North'!CR9+'Agency South'!CR9</f>
        <v>234.33243066319767</v>
      </c>
      <c r="CR9" s="28">
        <f>'Agency North'!CS9+'Agency South'!CS9</f>
        <v>163.26084622795227</v>
      </c>
      <c r="CS9" s="35">
        <f>'Agency North'!CT9+'Agency South'!CT9</f>
        <v>169.36206755466975</v>
      </c>
    </row>
    <row r="10" spans="1:98" s="28" customFormat="1" x14ac:dyDescent="0.25">
      <c r="A10" s="28" t="s">
        <v>69</v>
      </c>
      <c r="B10" s="28">
        <f>'Agency North'!C10+'Agency South'!C10</f>
        <v>0</v>
      </c>
      <c r="C10" s="28">
        <f>'Agency North'!D10+'Agency South'!D10</f>
        <v>0</v>
      </c>
      <c r="D10" s="28">
        <f>'Agency North'!E10+'Agency South'!E10</f>
        <v>0</v>
      </c>
      <c r="E10" s="28">
        <f>'Agency North'!F10+'Agency South'!F10</f>
        <v>0</v>
      </c>
      <c r="F10" s="28">
        <f>'Agency North'!G10+'Agency South'!G10</f>
        <v>0</v>
      </c>
      <c r="G10" s="28">
        <f>'Agency North'!H10+'Agency South'!H10</f>
        <v>0</v>
      </c>
      <c r="H10" s="28">
        <f>'Agency North'!I10+'Agency South'!I10</f>
        <v>0</v>
      </c>
      <c r="I10" s="28">
        <f>'Agency North'!J10+'Agency South'!J10</f>
        <v>0</v>
      </c>
      <c r="J10" s="28">
        <f>'Agency North'!K10+'Agency South'!K10</f>
        <v>0</v>
      </c>
      <c r="K10" s="28">
        <f>'Agency North'!L10+'Agency South'!L10</f>
        <v>0</v>
      </c>
      <c r="L10" s="28">
        <f>'Agency North'!M10+'Agency South'!M10</f>
        <v>0</v>
      </c>
      <c r="M10" s="35">
        <f>'Agency North'!N10+'Agency South'!N10</f>
        <v>0</v>
      </c>
      <c r="N10" s="267">
        <f>'Agency North'!O10+'Agency South'!O10</f>
        <v>0</v>
      </c>
      <c r="O10" s="267">
        <f>'Agency North'!P10+'Agency South'!P10</f>
        <v>0</v>
      </c>
      <c r="P10" s="267">
        <f>'Agency North'!Q10+'Agency South'!Q10</f>
        <v>0</v>
      </c>
      <c r="Q10" s="267">
        <f>'Agency North'!R10+'Agency South'!R10</f>
        <v>0</v>
      </c>
      <c r="R10" s="267">
        <f>'Agency North'!S10+'Agency South'!S10</f>
        <v>0</v>
      </c>
      <c r="S10" s="267">
        <f>'Agency North'!T10+'Agency South'!T10</f>
        <v>0</v>
      </c>
      <c r="T10" s="267">
        <f>'Agency North'!U10+'Agency South'!U10</f>
        <v>117.30000000000001</v>
      </c>
      <c r="U10" s="267">
        <f>'Agency North'!V10+'Agency South'!V10</f>
        <v>0</v>
      </c>
      <c r="V10" s="28">
        <f>'Agency North'!W10+'Agency South'!W10</f>
        <v>0</v>
      </c>
      <c r="W10" s="28">
        <f>'Agency North'!X10+'Agency South'!X10</f>
        <v>85.800000000000011</v>
      </c>
      <c r="X10" s="28">
        <f>'Agency North'!Y10+'Agency South'!Y10</f>
        <v>0</v>
      </c>
      <c r="Y10" s="35">
        <f>'Agency North'!Z10+'Agency South'!Z10</f>
        <v>0</v>
      </c>
      <c r="Z10" s="28">
        <f>'Agency North'!AA10+'Agency South'!AA10</f>
        <v>198.4</v>
      </c>
      <c r="AA10" s="28">
        <f>'Agency North'!AB10+'Agency South'!AB10</f>
        <v>0</v>
      </c>
      <c r="AB10" s="28">
        <f>'Agency North'!AC10+'Agency South'!AC10</f>
        <v>0</v>
      </c>
      <c r="AC10" s="28">
        <f>'Agency North'!AD10+'Agency South'!AD10</f>
        <v>225.94</v>
      </c>
      <c r="AD10" s="28">
        <f>'Agency North'!AE10+'Agency South'!AE10</f>
        <v>0</v>
      </c>
      <c r="AE10" s="28">
        <f>'Agency North'!AF10+'Agency South'!AF10</f>
        <v>0</v>
      </c>
      <c r="AF10" s="28">
        <f>'Agency North'!AG10+'Agency South'!AG10</f>
        <v>210.36</v>
      </c>
      <c r="AG10" s="28">
        <f>'Agency North'!AH10+'Agency South'!AH10</f>
        <v>0</v>
      </c>
      <c r="AH10" s="28">
        <f>'Agency North'!AI10+'Agency South'!AI10</f>
        <v>0</v>
      </c>
      <c r="AI10" s="28">
        <f>'Agency North'!AJ10+'Agency South'!AJ10</f>
        <v>224.67002533630011</v>
      </c>
      <c r="AJ10" s="28">
        <f>'Agency North'!AK10+'Agency South'!AK10</f>
        <v>0</v>
      </c>
      <c r="AK10" s="35">
        <f>'Agency North'!AL10+'Agency South'!AL10</f>
        <v>0</v>
      </c>
      <c r="AL10" s="28">
        <f>'Agency North'!AM10+'Agency South'!AM10</f>
        <v>296.79816765241111</v>
      </c>
      <c r="AM10" s="28">
        <f>'Agency North'!AN10+'Agency South'!AN10</f>
        <v>0</v>
      </c>
      <c r="AN10" s="28">
        <f>'Agency North'!AO10+'Agency South'!AO10</f>
        <v>0</v>
      </c>
      <c r="AO10" s="28">
        <f>'Agency North'!AP10+'Agency South'!AP10</f>
        <v>242.64930226479865</v>
      </c>
      <c r="AP10" s="28">
        <f>'Agency North'!AQ10+'Agency South'!AQ10</f>
        <v>0</v>
      </c>
      <c r="AQ10" s="28">
        <f>'Agency North'!AR10+'Agency South'!AR10</f>
        <v>0</v>
      </c>
      <c r="AR10" s="28">
        <f>'Agency North'!AS10+'Agency South'!AS10</f>
        <v>257.71463286521555</v>
      </c>
      <c r="AS10" s="28">
        <f>'Agency North'!AT10+'Agency South'!AT10</f>
        <v>0</v>
      </c>
      <c r="AT10" s="28">
        <f>'Agency North'!AU10+'Agency South'!AU10</f>
        <v>0</v>
      </c>
      <c r="AU10" s="28">
        <f>'Agency North'!AV10+'Agency South'!AV10</f>
        <v>271.57375759509125</v>
      </c>
      <c r="AV10" s="28">
        <f>'Agency North'!AW10+'Agency South'!AW10</f>
        <v>0</v>
      </c>
      <c r="AW10" s="35">
        <f>'Agency North'!AX10+'Agency South'!AX10</f>
        <v>0</v>
      </c>
      <c r="AX10" s="28">
        <f>'Agency North'!AY10+'Agency South'!AY10</f>
        <v>252.59009745053561</v>
      </c>
      <c r="AY10" s="28">
        <f>'Agency North'!AZ10+'Agency South'!AZ10</f>
        <v>0</v>
      </c>
      <c r="AZ10" s="28">
        <f>'Agency North'!BA10+'Agency South'!BA10</f>
        <v>0</v>
      </c>
      <c r="BA10" s="28">
        <f>'Agency North'!BB10+'Agency South'!BB10</f>
        <v>266.65183540883874</v>
      </c>
      <c r="BB10" s="28">
        <f>'Agency North'!BC10+'Agency South'!BC10</f>
        <v>0</v>
      </c>
      <c r="BC10" s="28">
        <f>'Agency North'!BD10+'Agency South'!BD10</f>
        <v>0</v>
      </c>
      <c r="BD10" s="28">
        <f>'Agency North'!BE10+'Agency South'!BE10</f>
        <v>278.64989686009937</v>
      </c>
      <c r="BE10" s="28">
        <f>'Agency North'!BF10+'Agency South'!BF10</f>
        <v>0</v>
      </c>
      <c r="BF10" s="28">
        <f>'Agency North'!BG10+'Agency South'!BG10</f>
        <v>0</v>
      </c>
      <c r="BG10" s="28">
        <f>'Agency North'!BH10+'Agency South'!BH10</f>
        <v>292.27657736656641</v>
      </c>
      <c r="BH10" s="28">
        <f>'Agency North'!BI10+'Agency South'!BI10</f>
        <v>0</v>
      </c>
      <c r="BI10" s="35">
        <f>'Agency North'!BJ10+'Agency South'!BJ10</f>
        <v>0</v>
      </c>
      <c r="BJ10" s="28">
        <f>'Agency North'!BK10+'Agency South'!BK10</f>
        <v>309.69275132854517</v>
      </c>
      <c r="BK10" s="28">
        <f>'Agency North'!BL10+'Agency South'!BL10</f>
        <v>0</v>
      </c>
      <c r="BL10" s="28">
        <f>'Agency North'!BM10+'Agency South'!BM10</f>
        <v>0</v>
      </c>
      <c r="BM10" s="28">
        <f>'Agency North'!BN10+'Agency South'!BN10</f>
        <v>318.56255005980165</v>
      </c>
      <c r="BN10" s="28">
        <f>'Agency North'!BO10+'Agency South'!BO10</f>
        <v>0</v>
      </c>
      <c r="BO10" s="28">
        <f>'Agency North'!BP10+'Agency South'!BP10</f>
        <v>0</v>
      </c>
      <c r="BP10" s="28">
        <f>'Agency North'!BQ10+'Agency South'!BQ10</f>
        <v>323.28675034156493</v>
      </c>
      <c r="BQ10" s="28">
        <f>'Agency North'!BR10+'Agency South'!BR10</f>
        <v>0</v>
      </c>
      <c r="BR10" s="28">
        <f>'Agency North'!BS10+'Agency South'!BS10</f>
        <v>0</v>
      </c>
      <c r="BS10" s="28">
        <f>'Agency North'!BT10+'Agency South'!BT10</f>
        <v>329.46649620090227</v>
      </c>
      <c r="BT10" s="28">
        <f>'Agency North'!BU10+'Agency South'!BU10</f>
        <v>0</v>
      </c>
      <c r="BU10" s="35">
        <f>'Agency North'!BV10+'Agency South'!BV10</f>
        <v>0</v>
      </c>
      <c r="BV10" s="28">
        <f>'Agency North'!BW10+'Agency South'!BW10</f>
        <v>338.87971172355276</v>
      </c>
      <c r="BW10" s="28">
        <f>'Agency North'!BX10+'Agency South'!BX10</f>
        <v>0</v>
      </c>
      <c r="BX10" s="28">
        <f>'Agency North'!BY10+'Agency South'!BY10</f>
        <v>0</v>
      </c>
      <c r="BY10" s="28">
        <f>'Agency North'!BZ10+'Agency South'!BZ10</f>
        <v>355.7015725530199</v>
      </c>
      <c r="BZ10" s="28">
        <f>'Agency North'!CA10+'Agency South'!CA10</f>
        <v>0</v>
      </c>
      <c r="CA10" s="28">
        <f>'Agency North'!CB10+'Agency South'!CB10</f>
        <v>0</v>
      </c>
      <c r="CB10" s="28">
        <f>'Agency North'!CC10+'Agency South'!CC10</f>
        <v>366.0911560481627</v>
      </c>
      <c r="CC10" s="28">
        <f>'Agency North'!CD10+'Agency South'!CD10</f>
        <v>0</v>
      </c>
      <c r="CD10" s="28">
        <f>'Agency North'!CE10+'Agency South'!CE10</f>
        <v>0</v>
      </c>
      <c r="CE10" s="28">
        <f>'Agency North'!CF10+'Agency South'!CF10</f>
        <v>377.18272331601941</v>
      </c>
      <c r="CF10" s="28">
        <f>'Agency North'!CG10+'Agency South'!CG10</f>
        <v>0</v>
      </c>
      <c r="CG10" s="35">
        <f>'Agency North'!CH10+'Agency South'!CH10</f>
        <v>0</v>
      </c>
      <c r="CH10" s="28">
        <f>'Agency North'!CI10+'Agency South'!CI10</f>
        <v>392.36593322577994</v>
      </c>
      <c r="CI10" s="28">
        <f>'Agency North'!CJ10+'Agency South'!CJ10</f>
        <v>0</v>
      </c>
      <c r="CJ10" s="28">
        <f>'Agency North'!CK10+'Agency South'!CK10</f>
        <v>0</v>
      </c>
      <c r="CK10" s="28">
        <f>'Agency North'!CL10+'Agency South'!CL10</f>
        <v>409.84730295203502</v>
      </c>
      <c r="CL10" s="28">
        <f>'Agency North'!CM10+'Agency South'!CM10</f>
        <v>0</v>
      </c>
      <c r="CM10" s="28">
        <f>'Agency North'!CN10+'Agency South'!CN10</f>
        <v>0</v>
      </c>
      <c r="CN10" s="28">
        <f>'Agency North'!CO10+'Agency South'!CO10</f>
        <v>420.6008867589855</v>
      </c>
      <c r="CO10" s="28">
        <f>'Agency North'!CP10+'Agency South'!CP10</f>
        <v>0</v>
      </c>
      <c r="CP10" s="28">
        <f>'Agency North'!CQ10+'Agency South'!CQ10</f>
        <v>0</v>
      </c>
      <c r="CQ10" s="28">
        <f>'Agency North'!CR10+'Agency South'!CR10</f>
        <v>432.64589914874762</v>
      </c>
      <c r="CR10" s="28">
        <f>'Agency North'!CS10+'Agency South'!CS10</f>
        <v>0</v>
      </c>
      <c r="CS10" s="35">
        <f>'Agency North'!CT10+'Agency South'!CT10</f>
        <v>0</v>
      </c>
    </row>
    <row r="11" spans="1:98" s="163" customFormat="1" x14ac:dyDescent="0.25">
      <c r="A11" s="163" t="s">
        <v>65</v>
      </c>
      <c r="B11" s="163">
        <f>B7+B8+B9-B10</f>
        <v>0</v>
      </c>
      <c r="C11" s="163">
        <f t="shared" ref="C11:BN11" si="0">C7+C8+C9-C10</f>
        <v>0</v>
      </c>
      <c r="D11" s="163">
        <f t="shared" si="0"/>
        <v>0</v>
      </c>
      <c r="E11" s="163">
        <f t="shared" si="0"/>
        <v>96</v>
      </c>
      <c r="F11" s="163">
        <f t="shared" si="0"/>
        <v>66</v>
      </c>
      <c r="G11" s="163">
        <f t="shared" si="0"/>
        <v>80</v>
      </c>
      <c r="H11" s="163">
        <f t="shared" si="0"/>
        <v>72</v>
      </c>
      <c r="I11" s="163">
        <f t="shared" si="0"/>
        <v>78</v>
      </c>
      <c r="J11" s="163">
        <f t="shared" si="0"/>
        <v>134</v>
      </c>
      <c r="K11" s="163">
        <f t="shared" si="0"/>
        <v>66</v>
      </c>
      <c r="L11" s="163">
        <f t="shared" si="0"/>
        <v>98</v>
      </c>
      <c r="M11" s="164">
        <f t="shared" si="0"/>
        <v>64</v>
      </c>
      <c r="N11" s="268">
        <v>1002</v>
      </c>
      <c r="O11" s="268">
        <v>993</v>
      </c>
      <c r="P11" s="268">
        <v>1045</v>
      </c>
      <c r="Q11" s="268">
        <v>1129</v>
      </c>
      <c r="R11" s="268">
        <v>1212</v>
      </c>
      <c r="S11" s="268">
        <v>1314</v>
      </c>
      <c r="T11" s="268">
        <f t="shared" si="0"/>
        <v>1360.7</v>
      </c>
      <c r="U11" s="268">
        <f t="shared" si="0"/>
        <v>1494</v>
      </c>
      <c r="V11" s="163">
        <f t="shared" si="0"/>
        <v>1717</v>
      </c>
      <c r="W11" s="163">
        <f t="shared" si="0"/>
        <v>1755.2</v>
      </c>
      <c r="X11" s="163">
        <f t="shared" si="0"/>
        <v>2013</v>
      </c>
      <c r="Y11" s="164">
        <f t="shared" si="0"/>
        <v>2112</v>
      </c>
      <c r="Z11" s="163">
        <f t="shared" si="0"/>
        <v>1941.6</v>
      </c>
      <c r="AA11" s="163">
        <f t="shared" si="0"/>
        <v>2210</v>
      </c>
      <c r="AB11" s="163">
        <f t="shared" si="0"/>
        <v>2295</v>
      </c>
      <c r="AC11" s="163">
        <f t="shared" si="0"/>
        <v>2038.06</v>
      </c>
      <c r="AD11" s="163">
        <f t="shared" si="0"/>
        <v>2106</v>
      </c>
      <c r="AE11" s="163">
        <f t="shared" si="0"/>
        <v>2157</v>
      </c>
      <c r="AF11" s="163">
        <f t="shared" si="0"/>
        <v>1900.6399999999999</v>
      </c>
      <c r="AG11" s="163">
        <f t="shared" si="0"/>
        <v>1942.0658934271678</v>
      </c>
      <c r="AH11" s="163">
        <f t="shared" si="0"/>
        <v>2092.9039636358343</v>
      </c>
      <c r="AI11" s="163">
        <f t="shared" si="0"/>
        <v>2089.5355267800783</v>
      </c>
      <c r="AJ11" s="163">
        <f t="shared" si="0"/>
        <v>2240.979461503227</v>
      </c>
      <c r="AK11" s="164">
        <f t="shared" si="0"/>
        <v>2396.5223401634671</v>
      </c>
      <c r="AL11" s="163">
        <f t="shared" si="0"/>
        <v>2190.9382694463552</v>
      </c>
      <c r="AM11" s="163">
        <f t="shared" si="0"/>
        <v>2286.8323384923015</v>
      </c>
      <c r="AN11" s="163">
        <f t="shared" si="0"/>
        <v>2426.4930226479864</v>
      </c>
      <c r="AO11" s="163">
        <f t="shared" si="0"/>
        <v>2330.2432465500929</v>
      </c>
      <c r="AP11" s="163">
        <f t="shared" si="0"/>
        <v>2451.6856119672807</v>
      </c>
      <c r="AQ11" s="163">
        <f t="shared" si="0"/>
        <v>2577.1463286521557</v>
      </c>
      <c r="AR11" s="163">
        <f t="shared" si="0"/>
        <v>2456.3012635095588</v>
      </c>
      <c r="AS11" s="163">
        <f t="shared" si="0"/>
        <v>2583.945225479797</v>
      </c>
      <c r="AT11" s="163">
        <f t="shared" si="0"/>
        <v>2715.7375759509123</v>
      </c>
      <c r="AU11" s="163">
        <f t="shared" si="0"/>
        <v>2590.4298896741243</v>
      </c>
      <c r="AV11" s="163">
        <f t="shared" si="0"/>
        <v>2726.7182505652304</v>
      </c>
      <c r="AW11" s="164">
        <f t="shared" si="0"/>
        <v>2868.3803950018241</v>
      </c>
      <c r="AX11" s="163">
        <f t="shared" si="0"/>
        <v>2764.360202366368</v>
      </c>
      <c r="AY11" s="163">
        <f t="shared" si="0"/>
        <v>2874.0853589471244</v>
      </c>
      <c r="AZ11" s="163">
        <f t="shared" si="0"/>
        <v>3026.6338570755074</v>
      </c>
      <c r="BA11" s="163">
        <f t="shared" si="0"/>
        <v>2922.2937375629117</v>
      </c>
      <c r="BB11" s="163">
        <f t="shared" si="0"/>
        <v>3038.7364210289052</v>
      </c>
      <c r="BC11" s="163">
        <f t="shared" si="0"/>
        <v>3160.7450021575251</v>
      </c>
      <c r="BD11" s="163">
        <f t="shared" si="0"/>
        <v>3046.4895305269952</v>
      </c>
      <c r="BE11" s="163">
        <f t="shared" si="0"/>
        <v>3176.3284470760404</v>
      </c>
      <c r="BF11" s="163">
        <f t="shared" si="0"/>
        <v>3314.4288034687888</v>
      </c>
      <c r="BG11" s="163">
        <f t="shared" si="0"/>
        <v>3213.0631569807852</v>
      </c>
      <c r="BH11" s="163">
        <f t="shared" si="0"/>
        <v>3359.6354450825302</v>
      </c>
      <c r="BI11" s="164">
        <f t="shared" si="0"/>
        <v>3510.6819130832814</v>
      </c>
      <c r="BJ11" s="163">
        <f t="shared" si="0"/>
        <v>3334.2001654657411</v>
      </c>
      <c r="BK11" s="163">
        <f t="shared" si="0"/>
        <v>3471.8938433536091</v>
      </c>
      <c r="BL11" s="163">
        <f t="shared" si="0"/>
        <v>3611.4259956227993</v>
      </c>
      <c r="BM11" s="163">
        <f t="shared" si="0"/>
        <v>3419.7380800171277</v>
      </c>
      <c r="BN11" s="163">
        <f t="shared" si="0"/>
        <v>3540.108957189701</v>
      </c>
      <c r="BO11" s="163">
        <f t="shared" ref="BO11:CS11" si="1">BO7+BO8+BO9-BO10</f>
        <v>3665.0026107329227</v>
      </c>
      <c r="BP11" s="163">
        <f t="shared" si="1"/>
        <v>3466.1249396612084</v>
      </c>
      <c r="BQ11" s="163">
        <f t="shared" si="1"/>
        <v>3597.8833646760072</v>
      </c>
      <c r="BR11" s="163">
        <f t="shared" si="1"/>
        <v>3737.2302100782113</v>
      </c>
      <c r="BS11" s="163">
        <f t="shared" si="1"/>
        <v>3548.4472825890907</v>
      </c>
      <c r="BT11" s="163">
        <f t="shared" si="1"/>
        <v>3694.8967751003588</v>
      </c>
      <c r="BU11" s="164">
        <f t="shared" si="1"/>
        <v>3845.7529872561445</v>
      </c>
      <c r="BV11" s="163">
        <f t="shared" si="1"/>
        <v>3725.6677974304976</v>
      </c>
      <c r="BW11" s="163">
        <f t="shared" si="1"/>
        <v>3880.8640152886492</v>
      </c>
      <c r="BX11" s="163">
        <f t="shared" si="1"/>
        <v>4036.9759374290843</v>
      </c>
      <c r="BY11" s="163">
        <f t="shared" si="1"/>
        <v>3883.9019794965316</v>
      </c>
      <c r="BZ11" s="163">
        <f t="shared" si="1"/>
        <v>4016.7312846625005</v>
      </c>
      <c r="CA11" s="163">
        <f t="shared" si="1"/>
        <v>4154.5304193043448</v>
      </c>
      <c r="CB11" s="163">
        <f t="shared" si="1"/>
        <v>3984.0597021517733</v>
      </c>
      <c r="CC11" s="163">
        <f t="shared" si="1"/>
        <v>4128.9093977070988</v>
      </c>
      <c r="CD11" s="163">
        <f t="shared" si="1"/>
        <v>4282.517242060323</v>
      </c>
      <c r="CE11" s="163">
        <f t="shared" si="1"/>
        <v>4128.5622663131535</v>
      </c>
      <c r="CF11" s="163">
        <f t="shared" si="1"/>
        <v>4290.1078392570234</v>
      </c>
      <c r="CG11" s="164">
        <f t="shared" si="1"/>
        <v>4456.8177880373278</v>
      </c>
      <c r="CH11" s="163">
        <f t="shared" si="1"/>
        <v>4308.3750669020355</v>
      </c>
      <c r="CI11" s="163">
        <f t="shared" si="1"/>
        <v>4481.3513574812587</v>
      </c>
      <c r="CJ11" s="163">
        <f t="shared" si="1"/>
        <v>4655.8360744461606</v>
      </c>
      <c r="CK11" s="163">
        <f t="shared" si="1"/>
        <v>4473.7482328862943</v>
      </c>
      <c r="CL11" s="163">
        <f t="shared" si="1"/>
        <v>4622.5007233183796</v>
      </c>
      <c r="CM11" s="163">
        <f t="shared" si="1"/>
        <v>4777.5134658056104</v>
      </c>
      <c r="CN11" s="163">
        <f t="shared" si="1"/>
        <v>4579.0955692702873</v>
      </c>
      <c r="CO11" s="163">
        <f t="shared" si="1"/>
        <v>4742.8092189864383</v>
      </c>
      <c r="CP11" s="163">
        <f t="shared" si="1"/>
        <v>4916.6483732660226</v>
      </c>
      <c r="CQ11" s="163">
        <f t="shared" si="1"/>
        <v>4738.3349047804722</v>
      </c>
      <c r="CR11" s="163">
        <f t="shared" si="1"/>
        <v>4921.5957510084245</v>
      </c>
      <c r="CS11" s="164">
        <f t="shared" si="1"/>
        <v>5110.9578185630944</v>
      </c>
    </row>
    <row r="12" spans="1:98" s="19" customFormat="1" x14ac:dyDescent="0.25">
      <c r="A12" s="19" t="s">
        <v>71</v>
      </c>
      <c r="B12" s="19" t="e">
        <f>B13/B11</f>
        <v>#DIV/0!</v>
      </c>
      <c r="C12" s="19" t="e">
        <f t="shared" ref="C12:BN12" si="2">C13/C11</f>
        <v>#DIV/0!</v>
      </c>
      <c r="D12" s="19" t="e">
        <f t="shared" si="2"/>
        <v>#DIV/0!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107">
        <f t="shared" si="2"/>
        <v>0</v>
      </c>
      <c r="N12" s="269">
        <f t="shared" si="2"/>
        <v>0.15469061876247506</v>
      </c>
      <c r="O12" s="269">
        <f t="shared" si="2"/>
        <v>0.12990936555891239</v>
      </c>
      <c r="P12" s="269">
        <f t="shared" si="2"/>
        <v>0.33684210526315789</v>
      </c>
      <c r="Q12" s="269">
        <f t="shared" si="2"/>
        <v>0.26129317980513728</v>
      </c>
      <c r="R12" s="269">
        <f t="shared" si="2"/>
        <v>0.3094059405940594</v>
      </c>
      <c r="S12" s="269">
        <f t="shared" si="2"/>
        <v>0.40639269406392692</v>
      </c>
      <c r="T12" s="269">
        <f t="shared" si="2"/>
        <v>0.33438671272139336</v>
      </c>
      <c r="U12" s="269">
        <f t="shared" si="2"/>
        <v>0.32195448460508702</v>
      </c>
      <c r="V12" s="19">
        <f t="shared" si="2"/>
        <v>0.34129295282469424</v>
      </c>
      <c r="W12" s="19">
        <f t="shared" si="2"/>
        <v>0.32360984503190521</v>
      </c>
      <c r="X12" s="19">
        <f t="shared" si="2"/>
        <v>0.31445603576751119</v>
      </c>
      <c r="Y12" s="107">
        <f t="shared" si="2"/>
        <v>0.33617424242424243</v>
      </c>
      <c r="Z12" s="19">
        <f t="shared" si="2"/>
        <v>0.16172229089410797</v>
      </c>
      <c r="AA12" s="19">
        <f t="shared" si="2"/>
        <v>0.23031674208144795</v>
      </c>
      <c r="AB12" s="19">
        <f t="shared" si="2"/>
        <v>0.24923747276688454</v>
      </c>
      <c r="AC12" s="19">
        <f t="shared" si="2"/>
        <v>0.22913947577598304</v>
      </c>
      <c r="AD12" s="19">
        <f t="shared" si="2"/>
        <v>0.21035137701804368</v>
      </c>
      <c r="AE12" s="19">
        <f t="shared" si="2"/>
        <v>0.31154381084840055</v>
      </c>
      <c r="AF12" s="19">
        <f t="shared" si="2"/>
        <v>0.24781126357437497</v>
      </c>
      <c r="AG12" s="19">
        <f t="shared" si="2"/>
        <v>0.31367761030138197</v>
      </c>
      <c r="AH12" s="19">
        <f t="shared" si="2"/>
        <v>0.31255788993993244</v>
      </c>
      <c r="AI12" s="19">
        <f t="shared" si="2"/>
        <v>0.28058950164832575</v>
      </c>
      <c r="AJ12" s="19">
        <f t="shared" si="2"/>
        <v>0.31102019141909709</v>
      </c>
      <c r="AK12" s="107">
        <f t="shared" si="2"/>
        <v>0.30832517795328168</v>
      </c>
      <c r="AL12" s="19">
        <f t="shared" si="2"/>
        <v>0.14999999999999997</v>
      </c>
      <c r="AM12" s="19">
        <f t="shared" si="2"/>
        <v>0.14999999999999997</v>
      </c>
      <c r="AN12" s="19">
        <f t="shared" si="2"/>
        <v>0.33072791200642515</v>
      </c>
      <c r="AO12" s="19">
        <f t="shared" si="2"/>
        <v>0.30774680806401</v>
      </c>
      <c r="AP12" s="19">
        <f t="shared" si="2"/>
        <v>0.33830507319249353</v>
      </c>
      <c r="AQ12" s="19">
        <f t="shared" si="2"/>
        <v>0.34999999999999992</v>
      </c>
      <c r="AR12" s="19">
        <f t="shared" si="2"/>
        <v>0.30790026824491507</v>
      </c>
      <c r="AS12" s="19">
        <f t="shared" si="2"/>
        <v>0.33810184165613488</v>
      </c>
      <c r="AT12" s="19">
        <f t="shared" si="2"/>
        <v>0.35</v>
      </c>
      <c r="AU12" s="19">
        <f t="shared" si="2"/>
        <v>0.30800025462807101</v>
      </c>
      <c r="AV12" s="19">
        <f t="shared" si="2"/>
        <v>0.33795686461213303</v>
      </c>
      <c r="AW12" s="107">
        <f t="shared" si="2"/>
        <v>0.33790972813926151</v>
      </c>
      <c r="AX12" s="19">
        <f t="shared" si="2"/>
        <v>0.15</v>
      </c>
      <c r="AY12" s="19">
        <f t="shared" si="2"/>
        <v>0.15</v>
      </c>
      <c r="AZ12" s="19">
        <f t="shared" si="2"/>
        <v>0.32974554571122472</v>
      </c>
      <c r="BA12" s="19">
        <f t="shared" si="2"/>
        <v>0.32984959523203705</v>
      </c>
      <c r="BB12" s="19">
        <f t="shared" si="2"/>
        <v>0.32972193803272909</v>
      </c>
      <c r="BC12" s="19">
        <f t="shared" si="2"/>
        <v>0.32960109351601208</v>
      </c>
      <c r="BD12" s="19">
        <f t="shared" si="2"/>
        <v>0.32972534939001186</v>
      </c>
      <c r="BE12" s="19">
        <f t="shared" si="2"/>
        <v>0.329636465057075</v>
      </c>
      <c r="BF12" s="19">
        <f t="shared" si="2"/>
        <v>0.3295422720645878</v>
      </c>
      <c r="BG12" s="19">
        <f t="shared" si="2"/>
        <v>0.32967264504261562</v>
      </c>
      <c r="BH12" s="19">
        <f t="shared" si="2"/>
        <v>0.32956998902254436</v>
      </c>
      <c r="BI12" s="107">
        <f t="shared" si="2"/>
        <v>0.32946396241823334</v>
      </c>
      <c r="BJ12" s="19">
        <f t="shared" si="2"/>
        <v>0.14999999999999997</v>
      </c>
      <c r="BK12" s="19">
        <f t="shared" si="2"/>
        <v>0.15</v>
      </c>
      <c r="BL12" s="19">
        <f t="shared" si="2"/>
        <v>0.32947592554442978</v>
      </c>
      <c r="BM12" s="19">
        <f t="shared" si="2"/>
        <v>0.32964929314617986</v>
      </c>
      <c r="BN12" s="19">
        <f t="shared" si="2"/>
        <v>0.32955667267577338</v>
      </c>
      <c r="BO12" s="19">
        <f t="shared" ref="BO12:CS12" si="3">BO13/BO11</f>
        <v>0.32947713502657333</v>
      </c>
      <c r="BP12" s="19">
        <f t="shared" si="3"/>
        <v>0.32968057137437917</v>
      </c>
      <c r="BQ12" s="19">
        <f t="shared" si="3"/>
        <v>0.32964269390342982</v>
      </c>
      <c r="BR12" s="19">
        <f t="shared" si="3"/>
        <v>0.32960516366343451</v>
      </c>
      <c r="BS12" s="19">
        <f t="shared" si="3"/>
        <v>0.32981965880064368</v>
      </c>
      <c r="BT12" s="19">
        <f t="shared" si="3"/>
        <v>0.32976747216141833</v>
      </c>
      <c r="BU12" s="107">
        <f t="shared" si="3"/>
        <v>0.3297052275285785</v>
      </c>
      <c r="BV12" s="19">
        <f t="shared" si="3"/>
        <v>0.15</v>
      </c>
      <c r="BW12" s="19">
        <f t="shared" si="3"/>
        <v>0.15</v>
      </c>
      <c r="BX12" s="19">
        <f t="shared" si="3"/>
        <v>0.32972275654710398</v>
      </c>
      <c r="BY12" s="19">
        <f t="shared" si="3"/>
        <v>0.32987270710885525</v>
      </c>
      <c r="BZ12" s="19">
        <f t="shared" si="3"/>
        <v>0.32978398212549886</v>
      </c>
      <c r="CA12" s="19">
        <f t="shared" si="3"/>
        <v>0.32970364932996282</v>
      </c>
      <c r="CB12" s="19">
        <f t="shared" si="3"/>
        <v>0.32988625450536385</v>
      </c>
      <c r="CC12" s="19">
        <f t="shared" si="3"/>
        <v>0.32984936428620776</v>
      </c>
      <c r="CD12" s="19">
        <f t="shared" si="3"/>
        <v>0.32981248994659246</v>
      </c>
      <c r="CE12" s="19">
        <f t="shared" si="3"/>
        <v>0.33001558885903776</v>
      </c>
      <c r="CF12" s="19">
        <f t="shared" si="3"/>
        <v>0.32996625037207672</v>
      </c>
      <c r="CG12" s="107">
        <f t="shared" si="3"/>
        <v>0.32990690225268982</v>
      </c>
      <c r="CH12" s="19">
        <f t="shared" si="3"/>
        <v>0.15</v>
      </c>
      <c r="CI12" s="19">
        <f t="shared" si="3"/>
        <v>0.14999999999999997</v>
      </c>
      <c r="CJ12" s="19">
        <f t="shared" si="3"/>
        <v>0.32992819313296551</v>
      </c>
      <c r="CK12" s="19">
        <f t="shared" si="3"/>
        <v>0.3300762064794931</v>
      </c>
      <c r="CL12" s="19">
        <f t="shared" si="3"/>
        <v>0.32998706607638095</v>
      </c>
      <c r="CM12" s="19">
        <f t="shared" si="3"/>
        <v>0.32990596480293671</v>
      </c>
      <c r="CN12" s="19">
        <f t="shared" si="3"/>
        <v>0.33008467748168829</v>
      </c>
      <c r="CO12" s="19">
        <f t="shared" si="3"/>
        <v>0.33004725652310879</v>
      </c>
      <c r="CP12" s="19">
        <f t="shared" si="3"/>
        <v>0.33000974123895377</v>
      </c>
      <c r="CQ12" s="19">
        <f t="shared" si="3"/>
        <v>0.33020984306773565</v>
      </c>
      <c r="CR12" s="19">
        <f t="shared" si="3"/>
        <v>0.33015983012510319</v>
      </c>
      <c r="CS12" s="107">
        <f t="shared" si="3"/>
        <v>0.33009919544405958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6">
        <f>'Agency North'!N13+'Agency South'!N13</f>
        <v>0</v>
      </c>
      <c r="N13" s="268">
        <f>'Agency North'!O13+'Agency South'!O13</f>
        <v>155</v>
      </c>
      <c r="O13" s="268">
        <f>'Agency North'!P13+'Agency South'!P13</f>
        <v>129</v>
      </c>
      <c r="P13" s="268">
        <f>'Agency North'!Q13+'Agency South'!Q13</f>
        <v>352</v>
      </c>
      <c r="Q13" s="268">
        <f>'Agency North'!R13+'Agency South'!R13</f>
        <v>295</v>
      </c>
      <c r="R13" s="268">
        <f>'Agency North'!S13+'Agency South'!S13</f>
        <v>375</v>
      </c>
      <c r="S13" s="268">
        <f>'Agency North'!T13+'Agency South'!T13</f>
        <v>534</v>
      </c>
      <c r="T13" s="268">
        <f>'Agency North'!U13+'Agency South'!U13</f>
        <v>455</v>
      </c>
      <c r="U13" s="268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6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609.18258849805238</v>
      </c>
      <c r="AH13" s="15">
        <f>'Agency North'!AI13+'Agency South'!AI13</f>
        <v>654.15364672093745</v>
      </c>
      <c r="AI13" s="15">
        <f>'Agency North'!AJ13+'Agency South'!AJ13</f>
        <v>586.30173213569401</v>
      </c>
      <c r="AJ13" s="15">
        <f>'Agency North'!AK13+'Agency South'!AK13</f>
        <v>696.9898610829988</v>
      </c>
      <c r="AK13" s="96">
        <f>'Agency North'!AL13+'Agency South'!AL13</f>
        <v>738.90817699991601</v>
      </c>
      <c r="AL13" s="15">
        <f>'Agency North'!AM13+'Agency South'!AM13</f>
        <v>328.64074041695318</v>
      </c>
      <c r="AM13" s="15">
        <f>'Agency North'!AN13+'Agency South'!AN13</f>
        <v>343.02485077384517</v>
      </c>
      <c r="AN13" s="15">
        <f>'Agency North'!AO13+'Agency South'!AO13</f>
        <v>802.50897087852786</v>
      </c>
      <c r="AO13" s="15">
        <f>'Agency North'!AP13+'Agency South'!AP13</f>
        <v>717.12492113850692</v>
      </c>
      <c r="AP13" s="15">
        <f>'Agency North'!AQ13+'Agency South'!AQ13</f>
        <v>829.41768040157422</v>
      </c>
      <c r="AQ13" s="15">
        <f>'Agency North'!AR13+'Agency South'!AR13</f>
        <v>902.00121502825436</v>
      </c>
      <c r="AR13" s="15">
        <f>'Agency North'!AS13+'Agency South'!AS13</f>
        <v>756.29581792491695</v>
      </c>
      <c r="AS13" s="15">
        <f>'Agency North'!AT13+'Agency South'!AT13</f>
        <v>873.6366394732961</v>
      </c>
      <c r="AT13" s="15">
        <f>'Agency North'!AU13+'Agency South'!AU13</f>
        <v>950.50815158281921</v>
      </c>
      <c r="AU13" s="15">
        <f>'Agency North'!AV13+'Agency South'!AV13</f>
        <v>797.85306561579614</v>
      </c>
      <c r="AV13" s="15">
        <f>'Agency North'!AW13+'Agency South'!AW13</f>
        <v>921.51315064170581</v>
      </c>
      <c r="AW13" s="96">
        <f>'Agency North'!AX13+'Agency South'!AX13</f>
        <v>969.25363947505389</v>
      </c>
      <c r="AX13" s="15">
        <f>'Agency North'!AY13+'Agency South'!AY13</f>
        <v>414.65403035495518</v>
      </c>
      <c r="AY13" s="15">
        <f>'Agency North'!AZ13+'Agency South'!AZ13</f>
        <v>431.11280384206862</v>
      </c>
      <c r="AZ13" s="15">
        <f>'Agency North'!BA13+'Agency South'!BA13</f>
        <v>998.01903286943207</v>
      </c>
      <c r="BA13" s="15">
        <f>'Agency North'!BB13+'Agency South'!BB13</f>
        <v>963.9174064842432</v>
      </c>
      <c r="BB13" s="15">
        <f>'Agency North'!BC13+'Agency South'!BC13</f>
        <v>1001.9380619122896</v>
      </c>
      <c r="BC13" s="15">
        <f>'Agency North'!BD13+'Agency South'!BD13</f>
        <v>1041.7850090363902</v>
      </c>
      <c r="BD13" s="15">
        <f>'Agency North'!BE13+'Agency South'!BE13</f>
        <v>1004.5048248660266</v>
      </c>
      <c r="BE13" s="15">
        <f>'Agency North'!BF13+'Agency South'!BF13</f>
        <v>1047.0336811543746</v>
      </c>
      <c r="BF13" s="15">
        <f>'Agency North'!BG13+'Agency South'!BG13</f>
        <v>1092.2443984914178</v>
      </c>
      <c r="BG13" s="15">
        <f>'Agency North'!BH13+'Agency South'!BH13</f>
        <v>1059.2590296508324</v>
      </c>
      <c r="BH13" s="15">
        <f>'Agency North'!BI13+'Agency South'!BI13</f>
        <v>1107.2350167556003</v>
      </c>
      <c r="BI13" s="96">
        <f>'Agency North'!BJ13+'Agency South'!BJ13</f>
        <v>1156.6431738744418</v>
      </c>
      <c r="BJ13" s="15">
        <f>'Agency North'!BK13+'Agency South'!BK13</f>
        <v>500.13002481986109</v>
      </c>
      <c r="BK13" s="15">
        <f>'Agency North'!BL13+'Agency South'!BL13</f>
        <v>520.78407650304132</v>
      </c>
      <c r="BL13" s="15">
        <f>'Agency North'!BM13+'Agency South'!BM13</f>
        <v>1189.8779224430357</v>
      </c>
      <c r="BM13" s="15">
        <f>'Agency North'!BN13+'Agency South'!BN13</f>
        <v>1127.3142408227204</v>
      </c>
      <c r="BN13" s="15">
        <f>'Agency North'!BO13+'Agency South'!BO13</f>
        <v>1166.6665288411398</v>
      </c>
      <c r="BO13" s="15">
        <f>'Agency North'!BP13+'Agency South'!BP13</f>
        <v>1207.5345600491949</v>
      </c>
      <c r="BP13" s="15">
        <f>'Agency North'!BQ13+'Agency South'!BQ13</f>
        <v>1142.7140505624927</v>
      </c>
      <c r="BQ13" s="15">
        <f>'Agency North'!BR13+'Agency South'!BR13</f>
        <v>1186.0159646821353</v>
      </c>
      <c r="BR13" s="15">
        <f>'Agency North'!BS13+'Agency South'!BS13</f>
        <v>1231.8103750407606</v>
      </c>
      <c r="BS13" s="15">
        <f>'Agency North'!BT13+'Agency South'!BT13</f>
        <v>1170.3476720156052</v>
      </c>
      <c r="BT13" s="15">
        <f>'Agency North'!BU13+'Agency South'!BU13</f>
        <v>1218.4567694222219</v>
      </c>
      <c r="BU13" s="96">
        <f>'Agency North'!BV13+'Agency South'!BV13</f>
        <v>1267.9648636819975</v>
      </c>
      <c r="BV13" s="15">
        <f>'Agency North'!BW13+'Agency South'!BW13</f>
        <v>558.85016961457461</v>
      </c>
      <c r="BW13" s="15">
        <f>'Agency North'!BX13+'Agency South'!BX13</f>
        <v>582.12960229329735</v>
      </c>
      <c r="BX13" s="15">
        <f>'Agency North'!BY13+'Agency South'!BY13</f>
        <v>1331.0828342034467</v>
      </c>
      <c r="BY13" s="15">
        <f>'Agency North'!BZ13+'Agency South'!BZ13</f>
        <v>1281.1932601219626</v>
      </c>
      <c r="BZ13" s="15">
        <f>'Agency North'!CA13+'Agency South'!CA13</f>
        <v>1324.6536381840701</v>
      </c>
      <c r="CA13" s="15">
        <f>'Agency North'!CB13+'Agency South'!CB13</f>
        <v>1369.7638404969832</v>
      </c>
      <c r="CB13" s="15">
        <f>'Agency North'!CC13+'Agency South'!CC13</f>
        <v>1314.2865328686039</v>
      </c>
      <c r="CC13" s="15">
        <f>'Agency North'!CD13+'Agency South'!CD13</f>
        <v>1361.9181400290356</v>
      </c>
      <c r="CD13" s="15">
        <f>'Agency North'!CE13+'Agency South'!CE13</f>
        <v>1412.4276748431291</v>
      </c>
      <c r="CE13" s="15">
        <f>'Agency North'!CF13+'Agency South'!CF13</f>
        <v>1362.4899074585387</v>
      </c>
      <c r="CF13" s="15">
        <f>'Agency North'!CG13+'Agency South'!CG13</f>
        <v>1415.5907974114921</v>
      </c>
      <c r="CG13" s="96">
        <f>'Agency North'!CH13+'Agency South'!CH13</f>
        <v>1470.3349503560798</v>
      </c>
      <c r="CH13" s="15">
        <f>'Agency North'!CI13+'Agency South'!CI13</f>
        <v>646.25626003530533</v>
      </c>
      <c r="CI13" s="15">
        <f>'Agency North'!CJ13+'Agency South'!CJ13</f>
        <v>672.20270362218866</v>
      </c>
      <c r="CJ13" s="15">
        <f>'Agency North'!CK13+'Agency South'!CK13</f>
        <v>1536.0915835653009</v>
      </c>
      <c r="CK13" s="15">
        <f>'Agency North'!CL13+'Agency South'!CL13</f>
        <v>1476.6778454554437</v>
      </c>
      <c r="CL13" s="15">
        <f>'Agency North'!CM13+'Agency South'!CM13</f>
        <v>1525.3654516237809</v>
      </c>
      <c r="CM13" s="15">
        <f>'Agency North'!CN13+'Agency South'!CN13</f>
        <v>1576.1301892956219</v>
      </c>
      <c r="CN13" s="15">
        <f>'Agency North'!CO13+'Agency South'!CO13</f>
        <v>1511.4892841404107</v>
      </c>
      <c r="CO13" s="15">
        <f>'Agency North'!CP13+'Agency South'!CP13</f>
        <v>1565.3511709389822</v>
      </c>
      <c r="CP13" s="15">
        <f>'Agency North'!CQ13+'Agency South'!CQ13</f>
        <v>1622.5418574244432</v>
      </c>
      <c r="CQ13" s="15">
        <f>'Agency North'!CR13+'Agency South'!CR13</f>
        <v>1564.6448253099338</v>
      </c>
      <c r="CR13" s="15">
        <f>'Agency North'!CS13+'Agency South'!CS13</f>
        <v>1624.9132170973712</v>
      </c>
      <c r="CS13" s="96">
        <f>'Agency North'!CT13+'Agency South'!CT13</f>
        <v>1687.1230638562033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100" t="e">
        <f t="shared" si="4"/>
        <v>#DIV/0!</v>
      </c>
      <c r="N14" s="270">
        <f t="shared" si="4"/>
        <v>1.232258064516129</v>
      </c>
      <c r="O14" s="270">
        <f t="shared" si="4"/>
        <v>1.4573643410852712</v>
      </c>
      <c r="P14" s="270">
        <f t="shared" si="4"/>
        <v>1.78125</v>
      </c>
      <c r="Q14" s="270">
        <f t="shared" si="4"/>
        <v>1.6305084745762712</v>
      </c>
      <c r="R14" s="270">
        <f t="shared" si="4"/>
        <v>1.6666666666666667</v>
      </c>
      <c r="S14" s="270">
        <f t="shared" si="4"/>
        <v>2.1104868913857677</v>
      </c>
      <c r="T14" s="270">
        <f t="shared" si="4"/>
        <v>1.8153846153846154</v>
      </c>
      <c r="U14" s="270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100">
        <f t="shared" si="4"/>
        <v>1.9070422535211267</v>
      </c>
      <c r="Z14" s="13">
        <f t="shared" si="4"/>
        <v>1.3726114649681529</v>
      </c>
      <c r="AA14" s="13">
        <f t="shared" si="4"/>
        <v>1.8074656188605107</v>
      </c>
      <c r="AB14" s="13">
        <f t="shared" si="4"/>
        <v>2.0122377622377621</v>
      </c>
      <c r="AC14" s="13">
        <f t="shared" si="4"/>
        <v>1.9379014989293362</v>
      </c>
      <c r="AD14" s="13">
        <f t="shared" si="4"/>
        <v>2.0293453724604964</v>
      </c>
      <c r="AE14" s="13">
        <f t="shared" si="4"/>
        <v>2.5059523809523809</v>
      </c>
      <c r="AF14" s="13">
        <f t="shared" si="4"/>
        <v>2.3418259023354566</v>
      </c>
      <c r="AG14" s="13">
        <f t="shared" si="4"/>
        <v>1.9717513900188233</v>
      </c>
      <c r="AH14" s="13">
        <f t="shared" si="4"/>
        <v>2.1416709614240448</v>
      </c>
      <c r="AI14" s="13">
        <f t="shared" si="4"/>
        <v>1.9683780233306074</v>
      </c>
      <c r="AJ14" s="13">
        <f t="shared" si="4"/>
        <v>1.9705241738291268</v>
      </c>
      <c r="AK14" s="100">
        <f t="shared" si="4"/>
        <v>2.1397306988820741</v>
      </c>
      <c r="AL14" s="13">
        <f t="shared" si="4"/>
        <v>1.5</v>
      </c>
      <c r="AM14" s="13">
        <f t="shared" si="4"/>
        <v>1.5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2</v>
      </c>
      <c r="AR14" s="13">
        <f t="shared" si="4"/>
        <v>2</v>
      </c>
      <c r="AS14" s="13">
        <f t="shared" si="4"/>
        <v>2</v>
      </c>
      <c r="AT14" s="13">
        <f t="shared" si="4"/>
        <v>2</v>
      </c>
      <c r="AU14" s="13">
        <f t="shared" si="4"/>
        <v>2</v>
      </c>
      <c r="AV14" s="13">
        <f t="shared" si="4"/>
        <v>2</v>
      </c>
      <c r="AW14" s="100">
        <f t="shared" si="4"/>
        <v>2</v>
      </c>
      <c r="AX14" s="13">
        <f t="shared" si="4"/>
        <v>1.3799405126965754</v>
      </c>
      <c r="AY14" s="13">
        <f t="shared" si="4"/>
        <v>1.3794010397666352</v>
      </c>
      <c r="AZ14" s="13">
        <f t="shared" si="4"/>
        <v>2.0262906035800841</v>
      </c>
      <c r="BA14" s="13">
        <f t="shared" si="4"/>
        <v>2.0266923892856514</v>
      </c>
      <c r="BB14" s="13">
        <f t="shared" si="4"/>
        <v>2.026199407579881</v>
      </c>
      <c r="BC14" s="13">
        <f t="shared" si="4"/>
        <v>2.0628661914927839</v>
      </c>
      <c r="BD14" s="13">
        <f t="shared" si="4"/>
        <v>2.0262125863935081</v>
      </c>
      <c r="BE14" s="13">
        <f t="shared" si="4"/>
        <v>2.0258691178863391</v>
      </c>
      <c r="BF14" s="13">
        <f t="shared" si="4"/>
        <v>2.0627524666734058</v>
      </c>
      <c r="BG14" s="13">
        <f t="shared" si="4"/>
        <v>2.0260089476161784</v>
      </c>
      <c r="BH14" s="13">
        <f t="shared" si="4"/>
        <v>2.0256121188532439</v>
      </c>
      <c r="BI14" s="100">
        <f t="shared" si="4"/>
        <v>2.0626010005506505</v>
      </c>
      <c r="BJ14" s="13">
        <f t="shared" si="4"/>
        <v>1.3778021293699987</v>
      </c>
      <c r="BK14" s="13">
        <f t="shared" si="4"/>
        <v>1.3773063556302738</v>
      </c>
      <c r="BL14" s="13">
        <f t="shared" si="4"/>
        <v>2.0252482884569267</v>
      </c>
      <c r="BM14" s="13">
        <f t="shared" si="4"/>
        <v>2.0259186998658154</v>
      </c>
      <c r="BN14" s="13">
        <f t="shared" si="4"/>
        <v>2.0255606248543261</v>
      </c>
      <c r="BO14" s="13">
        <f t="shared" ref="BO14:CS14" si="5">BO15/BO13</f>
        <v>2.0252529679605056</v>
      </c>
      <c r="BP14" s="13">
        <f t="shared" si="5"/>
        <v>2.0260395774943749</v>
      </c>
      <c r="BQ14" s="13">
        <f t="shared" si="5"/>
        <v>2.0258931935465836</v>
      </c>
      <c r="BR14" s="13">
        <f t="shared" si="5"/>
        <v>2.0257481183490524</v>
      </c>
      <c r="BS14" s="13">
        <f t="shared" si="5"/>
        <v>2.0265768161689088</v>
      </c>
      <c r="BT14" s="13">
        <f t="shared" si="5"/>
        <v>2.0263752933327099</v>
      </c>
      <c r="BU14" s="100">
        <f t="shared" si="5"/>
        <v>2.0261348473354284</v>
      </c>
      <c r="BV14" s="13">
        <f t="shared" si="5"/>
        <v>1.3791691185056809</v>
      </c>
      <c r="BW14" s="13">
        <f t="shared" si="5"/>
        <v>1.3787360236703508</v>
      </c>
      <c r="BX14" s="13">
        <f t="shared" si="5"/>
        <v>2.0262025697034378</v>
      </c>
      <c r="BY14" s="13">
        <f t="shared" si="5"/>
        <v>2.0267816010573934</v>
      </c>
      <c r="BZ14" s="13">
        <f t="shared" si="5"/>
        <v>2.0264390547623097</v>
      </c>
      <c r="CA14" s="13">
        <f t="shared" si="5"/>
        <v>2.0261287497013116</v>
      </c>
      <c r="CB14" s="13">
        <f t="shared" si="5"/>
        <v>2.0268338881541035</v>
      </c>
      <c r="CC14" s="13">
        <f t="shared" si="5"/>
        <v>2.0266914977723922</v>
      </c>
      <c r="CD14" s="13">
        <f t="shared" si="5"/>
        <v>2.0265491368504214</v>
      </c>
      <c r="CE14" s="13">
        <f t="shared" si="5"/>
        <v>2.0273328467541023</v>
      </c>
      <c r="CF14" s="13">
        <f t="shared" si="5"/>
        <v>2.0271425501050508</v>
      </c>
      <c r="CG14" s="100">
        <f t="shared" si="5"/>
        <v>2.0269135712768325</v>
      </c>
      <c r="CH14" s="13">
        <f t="shared" si="5"/>
        <v>1.3803840635560805</v>
      </c>
      <c r="CI14" s="13">
        <f t="shared" si="5"/>
        <v>1.3799601488593036</v>
      </c>
      <c r="CJ14" s="13">
        <f t="shared" si="5"/>
        <v>2.026995725913201</v>
      </c>
      <c r="CK14" s="13">
        <f t="shared" si="5"/>
        <v>2.0275665687036013</v>
      </c>
      <c r="CL14" s="13">
        <f t="shared" si="5"/>
        <v>2.0272228424165446</v>
      </c>
      <c r="CM14" s="13">
        <f t="shared" si="5"/>
        <v>2.0269099537170256</v>
      </c>
      <c r="CN14" s="13">
        <f t="shared" si="5"/>
        <v>2.0275992233135396</v>
      </c>
      <c r="CO14" s="13">
        <f t="shared" si="5"/>
        <v>2.0274549577399901</v>
      </c>
      <c r="CP14" s="13">
        <f t="shared" si="5"/>
        <v>2.0273102956803752</v>
      </c>
      <c r="CQ14" s="13">
        <f t="shared" si="5"/>
        <v>2.0280815250748123</v>
      </c>
      <c r="CR14" s="13">
        <f t="shared" si="5"/>
        <v>2.027888853586898</v>
      </c>
      <c r="CS14" s="100">
        <f t="shared" si="5"/>
        <v>2.0276551842696771</v>
      </c>
    </row>
    <row r="15" spans="1:98" s="163" customFormat="1" x14ac:dyDescent="0.25">
      <c r="A15" s="163" t="s">
        <v>73</v>
      </c>
      <c r="B15" s="163">
        <f>'Agency North'!C15+'Agency South'!C15</f>
        <v>0</v>
      </c>
      <c r="C15" s="163">
        <f>'Agency North'!D15+'Agency South'!D15</f>
        <v>0</v>
      </c>
      <c r="D15" s="163">
        <f>'Agency North'!E15+'Agency South'!E15</f>
        <v>0</v>
      </c>
      <c r="E15" s="163">
        <f>'Agency North'!F15+'Agency South'!F15</f>
        <v>0</v>
      </c>
      <c r="F15" s="163">
        <f>'Agency North'!G15+'Agency South'!G15</f>
        <v>0</v>
      </c>
      <c r="G15" s="163">
        <f>'Agency North'!H15+'Agency South'!H15</f>
        <v>0</v>
      </c>
      <c r="H15" s="163">
        <f>'Agency North'!I15+'Agency South'!I15</f>
        <v>0</v>
      </c>
      <c r="I15" s="163">
        <f>'Agency North'!J15+'Agency South'!J15</f>
        <v>0</v>
      </c>
      <c r="J15" s="163">
        <f>'Agency North'!K15+'Agency South'!K15</f>
        <v>0</v>
      </c>
      <c r="K15" s="163">
        <f>'Agency North'!L15+'Agency South'!L15</f>
        <v>0</v>
      </c>
      <c r="L15" s="163">
        <f>'Agency North'!M15+'Agency South'!M15</f>
        <v>0</v>
      </c>
      <c r="M15" s="164">
        <f>'Agency North'!N15+'Agency South'!N15</f>
        <v>0</v>
      </c>
      <c r="N15" s="268">
        <f>'Agency North'!O15+'Agency South'!O15</f>
        <v>191</v>
      </c>
      <c r="O15" s="268">
        <f>'Agency North'!P15+'Agency South'!P15</f>
        <v>188</v>
      </c>
      <c r="P15" s="268">
        <f>'Agency North'!Q15+'Agency South'!Q15</f>
        <v>627</v>
      </c>
      <c r="Q15" s="268">
        <f>'Agency North'!R15+'Agency South'!R15</f>
        <v>481</v>
      </c>
      <c r="R15" s="268">
        <f>'Agency North'!S15+'Agency South'!S15</f>
        <v>625</v>
      </c>
      <c r="S15" s="268">
        <f>'Agency North'!T15+'Agency South'!T15</f>
        <v>1127</v>
      </c>
      <c r="T15" s="268">
        <f>'Agency North'!U15+'Agency South'!U15</f>
        <v>826</v>
      </c>
      <c r="U15" s="268">
        <f>'Agency North'!V15+'Agency South'!V15</f>
        <v>949</v>
      </c>
      <c r="V15" s="163">
        <f>'Agency North'!W15+'Agency South'!W15</f>
        <v>1083</v>
      </c>
      <c r="W15" s="163">
        <f>'Agency North'!X15+'Agency South'!X15</f>
        <v>1014</v>
      </c>
      <c r="X15" s="163">
        <f>'Agency North'!Y15+'Agency South'!Y15</f>
        <v>1100</v>
      </c>
      <c r="Y15" s="164">
        <f>'Agency North'!Z15+'Agency South'!Z15</f>
        <v>1354</v>
      </c>
      <c r="Z15" s="163">
        <f>'Agency North'!AA15+'Agency South'!AA15</f>
        <v>431</v>
      </c>
      <c r="AA15" s="163">
        <f>'Agency North'!AB15+'Agency South'!AB15</f>
        <v>920</v>
      </c>
      <c r="AB15" s="163">
        <f>'Agency North'!AC15+'Agency South'!AC15</f>
        <v>1151</v>
      </c>
      <c r="AC15" s="163">
        <f>'Agency North'!AD15+'Agency South'!AD15</f>
        <v>905</v>
      </c>
      <c r="AD15" s="163">
        <f>'Agency North'!AE15+'Agency South'!AE15</f>
        <v>899</v>
      </c>
      <c r="AE15" s="163">
        <f>'Agency North'!AF15+'Agency South'!AF15</f>
        <v>1684</v>
      </c>
      <c r="AF15" s="163">
        <f>'Agency North'!AG15+'Agency South'!AG15</f>
        <v>1103</v>
      </c>
      <c r="AG15" s="163">
        <f>'Agency North'!AH15+'Agency South'!AH15</f>
        <v>1201.1566156462995</v>
      </c>
      <c r="AH15" s="163">
        <f>'Agency North'!AI15+'Agency South'!AI15</f>
        <v>1400.9818694918749</v>
      </c>
      <c r="AI15" s="163">
        <f>'Agency North'!AJ15+'Agency South'!AJ15</f>
        <v>1154.0634445765686</v>
      </c>
      <c r="AJ15" s="163">
        <f>'Agency North'!AK15+'Agency South'!AK15</f>
        <v>1373.4353701778541</v>
      </c>
      <c r="AK15" s="164">
        <f>'Agency North'!AL15+'Agency South'!AL15</f>
        <v>1581.0645099817095</v>
      </c>
      <c r="AL15" s="163">
        <f>'Agency North'!AM15+'Agency South'!AM15</f>
        <v>492.9611106254298</v>
      </c>
      <c r="AM15" s="163">
        <f>'Agency North'!AN15+'Agency South'!AN15</f>
        <v>514.53727616076776</v>
      </c>
      <c r="AN15" s="163">
        <f>'Agency North'!AO15+'Agency South'!AO15</f>
        <v>1605.0179417570557</v>
      </c>
      <c r="AO15" s="163">
        <f>'Agency North'!AP15+'Agency South'!AP15</f>
        <v>1434.2498422770138</v>
      </c>
      <c r="AP15" s="163">
        <f>'Agency North'!AQ15+'Agency South'!AQ15</f>
        <v>1658.8353608031484</v>
      </c>
      <c r="AQ15" s="163">
        <f>'Agency North'!AR15+'Agency South'!AR15</f>
        <v>1804.0024300565087</v>
      </c>
      <c r="AR15" s="163">
        <f>'Agency North'!AS15+'Agency South'!AS15</f>
        <v>1512.5916358498339</v>
      </c>
      <c r="AS15" s="163">
        <f>'Agency North'!AT15+'Agency South'!AT15</f>
        <v>1747.2732789465922</v>
      </c>
      <c r="AT15" s="163">
        <f>'Agency North'!AU15+'Agency South'!AU15</f>
        <v>1901.0163031656384</v>
      </c>
      <c r="AU15" s="163">
        <f>'Agency North'!AV15+'Agency South'!AV15</f>
        <v>1595.7061312315923</v>
      </c>
      <c r="AV15" s="163">
        <f>'Agency North'!AW15+'Agency South'!AW15</f>
        <v>1843.0263012834116</v>
      </c>
      <c r="AW15" s="164">
        <f>'Agency North'!AX15+'Agency South'!AX15</f>
        <v>1938.5072789501078</v>
      </c>
      <c r="AX15" s="163">
        <f>'Agency North'!AY15+'Agency South'!AY15</f>
        <v>572.19789523971815</v>
      </c>
      <c r="AY15" s="163">
        <f>'Agency North'!AZ15+'Agency South'!AZ15</f>
        <v>594.67744987645892</v>
      </c>
      <c r="AZ15" s="163">
        <f>'Agency North'!BA15+'Agency South'!BA15</f>
        <v>2022.2765884974131</v>
      </c>
      <c r="BA15" s="163">
        <f>'Agency North'!BB15+'Agency South'!BB15</f>
        <v>1953.5640716215794</v>
      </c>
      <c r="BB15" s="163">
        <f>'Agency North'!BC15+'Agency South'!BC15</f>
        <v>2030.1263074784156</v>
      </c>
      <c r="BC15" s="163">
        <f>'Agency North'!BD15+'Agency South'!BD15</f>
        <v>2149.0630739451735</v>
      </c>
      <c r="BD15" s="163">
        <f>'Agency North'!BE15+'Agency South'!BE15</f>
        <v>2035.3403192365497</v>
      </c>
      <c r="BE15" s="163">
        <f>'Agency North'!BF15+'Agency South'!BF15</f>
        <v>2121.1532000374991</v>
      </c>
      <c r="BF15" s="163">
        <f>'Agency North'!BG15+'Agency South'!BG15</f>
        <v>2253.0298271983825</v>
      </c>
      <c r="BG15" s="163">
        <f>'Agency North'!BH15+'Agency South'!BH15</f>
        <v>2146.0682719158171</v>
      </c>
      <c r="BH15" s="163">
        <f>'Agency North'!BI15+'Agency South'!BI15</f>
        <v>2242.8286683588185</v>
      </c>
      <c r="BI15" s="164">
        <f>'Agency North'!BJ15+'Agency South'!BJ15</f>
        <v>2385.6933677135039</v>
      </c>
      <c r="BJ15" s="163">
        <f>'Agency North'!BK15+'Agency South'!BK15</f>
        <v>689.08021315867495</v>
      </c>
      <c r="BK15" s="163">
        <f>'Agency North'!BL15+'Agency South'!BL15</f>
        <v>717.27921847868151</v>
      </c>
      <c r="BL15" s="163">
        <f>'Agency North'!BM15+'Agency South'!BM15</f>
        <v>2409.798225900442</v>
      </c>
      <c r="BM15" s="163">
        <f>'Agency North'!BN15+'Agency South'!BN15</f>
        <v>2283.8470011077843</v>
      </c>
      <c r="BN15" s="163">
        <f>'Agency North'!BO15+'Agency South'!BO15</f>
        <v>2363.1537831560868</v>
      </c>
      <c r="BO15" s="163">
        <f>'Agency North'!BP15+'Agency South'!BP15</f>
        <v>2445.5629516545155</v>
      </c>
      <c r="BP15" s="163">
        <f>'Agency North'!BQ15+'Agency South'!BQ15</f>
        <v>2315.1838921985186</v>
      </c>
      <c r="BQ15" s="163">
        <f>'Agency North'!BR15+'Agency South'!BR15</f>
        <v>2402.7416702871233</v>
      </c>
      <c r="BR15" s="163">
        <f>'Agency North'!BS15+'Agency South'!BS15</f>
        <v>2495.3375494016614</v>
      </c>
      <c r="BS15" s="163">
        <f>'Agency North'!BT15+'Agency South'!BT15</f>
        <v>2371.7994589640793</v>
      </c>
      <c r="BT15" s="163">
        <f>'Agency North'!BU15+'Agency South'!BU15</f>
        <v>2469.0506935511812</v>
      </c>
      <c r="BU15" s="164">
        <f>'Agency North'!BV15+'Agency South'!BV15</f>
        <v>2569.0677955030114</v>
      </c>
      <c r="BV15" s="163">
        <f>'Agency North'!BW15+'Agency South'!BW15</f>
        <v>770.74889580408308</v>
      </c>
      <c r="BW15" s="163">
        <f>'Agency North'!BX15+'Agency South'!BX15</f>
        <v>802.60305312666344</v>
      </c>
      <c r="BX15" s="163">
        <f>'Agency North'!BY15+'Agency South'!BY15</f>
        <v>2697.0434591511589</v>
      </c>
      <c r="BY15" s="163">
        <f>'Agency North'!BZ15+'Agency South'!BZ15</f>
        <v>2596.6989270139329</v>
      </c>
      <c r="BZ15" s="163">
        <f>'Agency North'!CA15+'Agency South'!CA15</f>
        <v>2684.3298664491817</v>
      </c>
      <c r="CA15" s="163">
        <f>'Agency North'!CB15+'Agency South'!CB15</f>
        <v>2775.3178975322194</v>
      </c>
      <c r="CB15" s="163">
        <f>'Agency North'!CC15+'Agency South'!CC15</f>
        <v>2663.8404835626484</v>
      </c>
      <c r="CC15" s="163">
        <f>'Agency North'!CD15+'Agency South'!CD15</f>
        <v>2760.1879150588366</v>
      </c>
      <c r="CD15" s="163">
        <f>'Agency North'!CE15+'Agency South'!CE15</f>
        <v>2862.3540853169907</v>
      </c>
      <c r="CE15" s="163">
        <f>'Agency North'!CF15+'Agency South'!CF15</f>
        <v>2762.2205427616527</v>
      </c>
      <c r="CF15" s="163">
        <f>'Agency North'!CG15+'Agency South'!CG15</f>
        <v>2869.6043389699744</v>
      </c>
      <c r="CG15" s="164">
        <f>'Agency North'!CH15+'Agency South'!CH15</f>
        <v>2980.2418651993862</v>
      </c>
      <c r="CH15" s="163">
        <f>'Agency North'!CI15+'Agency South'!CI15</f>
        <v>892.08184232608983</v>
      </c>
      <c r="CI15" s="163">
        <f>'Agency North'!CJ15+'Agency South'!CJ15</f>
        <v>927.61294295410175</v>
      </c>
      <c r="CJ15" s="163">
        <f>'Agency North'!CK15+'Agency South'!CK15</f>
        <v>3113.6510744981056</v>
      </c>
      <c r="CK15" s="163">
        <f>'Agency North'!CL15+'Agency South'!CL15</f>
        <v>2994.0626321907212</v>
      </c>
      <c r="CL15" s="163">
        <f>'Agency North'!CM15+'Agency South'!CM15</f>
        <v>3092.2556865647575</v>
      </c>
      <c r="CM15" s="163">
        <f>'Agency North'!CN15+'Agency South'!CN15</f>
        <v>3194.673969037196</v>
      </c>
      <c r="CN15" s="163">
        <f>'Agency North'!CO15+'Agency South'!CO15</f>
        <v>3064.6944985698346</v>
      </c>
      <c r="CO15" s="163">
        <f>'Agency North'!CP15+'Agency South'!CP15</f>
        <v>3173.678992124338</v>
      </c>
      <c r="CP15" s="163">
        <f>'Agency North'!CQ15+'Agency South'!CQ15</f>
        <v>3289.3958127289334</v>
      </c>
      <c r="CQ15" s="163">
        <f>'Agency North'!CR15+'Agency South'!CR15</f>
        <v>3173.2272635149839</v>
      </c>
      <c r="CR15" s="163">
        <f>'Agency North'!CS15+'Agency South'!CS15</f>
        <v>3295.1434009977866</v>
      </c>
      <c r="CS15" s="164">
        <f>'Agency North'!CT15+'Agency South'!CT15</f>
        <v>3420.9038269289717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6"/>
      <c r="N16" s="264"/>
      <c r="O16" s="264"/>
      <c r="P16" s="264"/>
      <c r="Q16" s="264"/>
      <c r="R16" s="264"/>
      <c r="S16" s="264"/>
      <c r="T16" s="264"/>
      <c r="U16" s="267">
        <f>U7+U8+U9</f>
        <v>1494</v>
      </c>
      <c r="V16"/>
      <c r="W16"/>
      <c r="X16"/>
      <c r="Y16" s="36"/>
      <c r="AK16" s="108"/>
      <c r="AW16" s="108"/>
      <c r="BI16" s="108"/>
      <c r="BU16" s="108"/>
      <c r="CG16" s="108"/>
      <c r="CS16" s="108"/>
    </row>
    <row r="17" spans="1:97" s="19" customFormat="1" x14ac:dyDescent="0.25">
      <c r="A17" s="19" t="s">
        <v>67</v>
      </c>
      <c r="M17" s="107"/>
      <c r="N17" s="269"/>
      <c r="O17" s="269"/>
      <c r="P17" s="269"/>
      <c r="Q17" s="269"/>
      <c r="R17" s="269"/>
      <c r="S17" s="269"/>
      <c r="T17" s="269"/>
      <c r="U17" s="269"/>
      <c r="Y17" s="107"/>
      <c r="AD17" s="15"/>
      <c r="AE17" s="15"/>
      <c r="AK17" s="107"/>
      <c r="AW17" s="107"/>
      <c r="BI17" s="107"/>
      <c r="BU17" s="107"/>
      <c r="CG17" s="107"/>
      <c r="CS17" s="107"/>
    </row>
    <row r="18" spans="1:97" s="19" customFormat="1" x14ac:dyDescent="0.25">
      <c r="A18" s="19" t="s">
        <v>68</v>
      </c>
      <c r="M18" s="107"/>
      <c r="N18" s="269"/>
      <c r="O18" s="269"/>
      <c r="P18" s="269"/>
      <c r="Q18" s="269"/>
      <c r="R18" s="269"/>
      <c r="S18" s="269"/>
      <c r="T18" s="269"/>
      <c r="U18" s="269"/>
      <c r="Y18" s="107"/>
      <c r="AK18" s="107"/>
      <c r="AW18" s="107"/>
      <c r="BI18" s="107"/>
      <c r="BU18" s="107"/>
      <c r="CG18" s="107"/>
      <c r="CS18" s="107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12">
        <f t="shared" si="6"/>
        <v>12</v>
      </c>
      <c r="N20" s="265">
        <f t="shared" si="6"/>
        <v>1</v>
      </c>
      <c r="O20" s="265">
        <f t="shared" si="6"/>
        <v>2</v>
      </c>
      <c r="P20" s="265">
        <f t="shared" si="6"/>
        <v>3</v>
      </c>
      <c r="Q20" s="265">
        <f t="shared" si="6"/>
        <v>4</v>
      </c>
      <c r="R20" s="265">
        <f t="shared" si="6"/>
        <v>5</v>
      </c>
      <c r="S20" s="265">
        <f t="shared" si="6"/>
        <v>6</v>
      </c>
      <c r="T20" s="265">
        <f t="shared" si="6"/>
        <v>7</v>
      </c>
      <c r="U20" s="265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12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12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12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12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12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12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12">
        <f t="shared" si="7"/>
        <v>84</v>
      </c>
    </row>
    <row r="21" spans="1:97" s="122" customFormat="1" x14ac:dyDescent="0.25">
      <c r="A21" s="122" t="s">
        <v>0</v>
      </c>
      <c r="B21" s="122">
        <f>B6</f>
        <v>42005</v>
      </c>
      <c r="C21" s="122">
        <f t="shared" ref="C21:BN21" si="8">C6</f>
        <v>42036</v>
      </c>
      <c r="D21" s="122">
        <f t="shared" si="8"/>
        <v>42064</v>
      </c>
      <c r="E21" s="122">
        <f t="shared" si="8"/>
        <v>42095</v>
      </c>
      <c r="F21" s="122">
        <f t="shared" si="8"/>
        <v>42125</v>
      </c>
      <c r="G21" s="122">
        <f t="shared" si="8"/>
        <v>42156</v>
      </c>
      <c r="H21" s="122">
        <f t="shared" si="8"/>
        <v>42186</v>
      </c>
      <c r="I21" s="122">
        <f t="shared" si="8"/>
        <v>42217</v>
      </c>
      <c r="J21" s="122">
        <f t="shared" si="8"/>
        <v>42248</v>
      </c>
      <c r="K21" s="122">
        <f t="shared" si="8"/>
        <v>42278</v>
      </c>
      <c r="L21" s="122">
        <f t="shared" si="8"/>
        <v>42309</v>
      </c>
      <c r="M21" s="123">
        <f t="shared" si="8"/>
        <v>42339</v>
      </c>
      <c r="N21" s="271">
        <f t="shared" si="8"/>
        <v>42370</v>
      </c>
      <c r="O21" s="271">
        <f t="shared" si="8"/>
        <v>42401</v>
      </c>
      <c r="P21" s="271">
        <f t="shared" si="8"/>
        <v>42430</v>
      </c>
      <c r="Q21" s="271">
        <f t="shared" si="8"/>
        <v>42461</v>
      </c>
      <c r="R21" s="271">
        <f t="shared" si="8"/>
        <v>42491</v>
      </c>
      <c r="S21" s="271">
        <f t="shared" si="8"/>
        <v>42522</v>
      </c>
      <c r="T21" s="271">
        <f t="shared" si="8"/>
        <v>42552</v>
      </c>
      <c r="U21" s="271">
        <f t="shared" si="8"/>
        <v>42583</v>
      </c>
      <c r="V21" s="122">
        <f t="shared" si="8"/>
        <v>42614</v>
      </c>
      <c r="W21" s="122">
        <f t="shared" si="8"/>
        <v>42644</v>
      </c>
      <c r="X21" s="122">
        <f t="shared" si="8"/>
        <v>42675</v>
      </c>
      <c r="Y21" s="123">
        <f t="shared" si="8"/>
        <v>42705</v>
      </c>
      <c r="Z21" s="122">
        <f t="shared" si="8"/>
        <v>42752</v>
      </c>
      <c r="AA21" s="122">
        <f t="shared" si="8"/>
        <v>42783</v>
      </c>
      <c r="AB21" s="122">
        <f t="shared" si="8"/>
        <v>42811</v>
      </c>
      <c r="AC21" s="122">
        <f t="shared" si="8"/>
        <v>42842</v>
      </c>
      <c r="AD21" s="122">
        <f t="shared" si="8"/>
        <v>42872</v>
      </c>
      <c r="AE21" s="122">
        <f t="shared" si="8"/>
        <v>42903</v>
      </c>
      <c r="AF21" s="122">
        <f t="shared" si="8"/>
        <v>42933</v>
      </c>
      <c r="AG21" s="122">
        <f t="shared" si="8"/>
        <v>42964</v>
      </c>
      <c r="AH21" s="122">
        <f t="shared" si="8"/>
        <v>42995</v>
      </c>
      <c r="AI21" s="122">
        <f t="shared" si="8"/>
        <v>43025</v>
      </c>
      <c r="AJ21" s="122">
        <f t="shared" si="8"/>
        <v>43056</v>
      </c>
      <c r="AK21" s="123">
        <f t="shared" si="8"/>
        <v>43086</v>
      </c>
      <c r="AL21" s="122">
        <f t="shared" si="8"/>
        <v>43118</v>
      </c>
      <c r="AM21" s="122">
        <f t="shared" si="8"/>
        <v>43149</v>
      </c>
      <c r="AN21" s="122">
        <f t="shared" si="8"/>
        <v>43177</v>
      </c>
      <c r="AO21" s="122">
        <f t="shared" si="8"/>
        <v>43208</v>
      </c>
      <c r="AP21" s="122">
        <f t="shared" si="8"/>
        <v>43238</v>
      </c>
      <c r="AQ21" s="122">
        <f t="shared" si="8"/>
        <v>43269</v>
      </c>
      <c r="AR21" s="122">
        <f t="shared" si="8"/>
        <v>43299</v>
      </c>
      <c r="AS21" s="122">
        <f t="shared" si="8"/>
        <v>43330</v>
      </c>
      <c r="AT21" s="122">
        <f t="shared" si="8"/>
        <v>43361</v>
      </c>
      <c r="AU21" s="122">
        <f t="shared" si="8"/>
        <v>43391</v>
      </c>
      <c r="AV21" s="122">
        <f t="shared" si="8"/>
        <v>43422</v>
      </c>
      <c r="AW21" s="123">
        <f t="shared" si="8"/>
        <v>43452</v>
      </c>
      <c r="AX21" s="122">
        <f t="shared" si="8"/>
        <v>43483</v>
      </c>
      <c r="AY21" s="122">
        <f t="shared" si="8"/>
        <v>43514</v>
      </c>
      <c r="AZ21" s="122">
        <f t="shared" si="8"/>
        <v>43542</v>
      </c>
      <c r="BA21" s="122">
        <f t="shared" si="8"/>
        <v>43573</v>
      </c>
      <c r="BB21" s="122">
        <f t="shared" si="8"/>
        <v>43603</v>
      </c>
      <c r="BC21" s="122">
        <f t="shared" si="8"/>
        <v>43634</v>
      </c>
      <c r="BD21" s="122">
        <f t="shared" si="8"/>
        <v>43664</v>
      </c>
      <c r="BE21" s="122">
        <f t="shared" si="8"/>
        <v>43695</v>
      </c>
      <c r="BF21" s="122">
        <f t="shared" si="8"/>
        <v>43726</v>
      </c>
      <c r="BG21" s="122">
        <f t="shared" si="8"/>
        <v>43756</v>
      </c>
      <c r="BH21" s="122">
        <f t="shared" si="8"/>
        <v>43787</v>
      </c>
      <c r="BI21" s="123">
        <f t="shared" si="8"/>
        <v>43817</v>
      </c>
      <c r="BJ21" s="122">
        <f t="shared" si="8"/>
        <v>43848</v>
      </c>
      <c r="BK21" s="122">
        <f t="shared" si="8"/>
        <v>43879</v>
      </c>
      <c r="BL21" s="122">
        <f t="shared" si="8"/>
        <v>43908</v>
      </c>
      <c r="BM21" s="122">
        <f t="shared" si="8"/>
        <v>43939</v>
      </c>
      <c r="BN21" s="122">
        <f t="shared" si="8"/>
        <v>43969</v>
      </c>
      <c r="BO21" s="122">
        <f t="shared" ref="BO21:CS21" si="9">BO6</f>
        <v>44000</v>
      </c>
      <c r="BP21" s="122">
        <f t="shared" si="9"/>
        <v>44030</v>
      </c>
      <c r="BQ21" s="122">
        <f t="shared" si="9"/>
        <v>44061</v>
      </c>
      <c r="BR21" s="122">
        <f t="shared" si="9"/>
        <v>44092</v>
      </c>
      <c r="BS21" s="122">
        <f t="shared" si="9"/>
        <v>44122</v>
      </c>
      <c r="BT21" s="122">
        <f t="shared" si="9"/>
        <v>44153</v>
      </c>
      <c r="BU21" s="123">
        <f t="shared" si="9"/>
        <v>44183</v>
      </c>
      <c r="BV21" s="122">
        <f t="shared" si="9"/>
        <v>44214</v>
      </c>
      <c r="BW21" s="122">
        <f t="shared" si="9"/>
        <v>44245</v>
      </c>
      <c r="BX21" s="122">
        <f t="shared" si="9"/>
        <v>44273</v>
      </c>
      <c r="BY21" s="122">
        <f t="shared" si="9"/>
        <v>44304</v>
      </c>
      <c r="BZ21" s="122">
        <f t="shared" si="9"/>
        <v>44334</v>
      </c>
      <c r="CA21" s="122">
        <f t="shared" si="9"/>
        <v>44365</v>
      </c>
      <c r="CB21" s="122">
        <f t="shared" si="9"/>
        <v>44395</v>
      </c>
      <c r="CC21" s="122">
        <f t="shared" si="9"/>
        <v>44426</v>
      </c>
      <c r="CD21" s="122">
        <f t="shared" si="9"/>
        <v>44457</v>
      </c>
      <c r="CE21" s="122">
        <f t="shared" si="9"/>
        <v>44487</v>
      </c>
      <c r="CF21" s="122">
        <f t="shared" si="9"/>
        <v>44518</v>
      </c>
      <c r="CG21" s="123">
        <f t="shared" si="9"/>
        <v>44548</v>
      </c>
      <c r="CH21" s="122">
        <f t="shared" si="9"/>
        <v>44579</v>
      </c>
      <c r="CI21" s="122">
        <f t="shared" si="9"/>
        <v>44610</v>
      </c>
      <c r="CJ21" s="122">
        <f t="shared" si="9"/>
        <v>44638</v>
      </c>
      <c r="CK21" s="122">
        <f t="shared" si="9"/>
        <v>44669</v>
      </c>
      <c r="CL21" s="122">
        <f t="shared" si="9"/>
        <v>44699</v>
      </c>
      <c r="CM21" s="122">
        <f t="shared" si="9"/>
        <v>44730</v>
      </c>
      <c r="CN21" s="122">
        <f t="shared" si="9"/>
        <v>44760</v>
      </c>
      <c r="CO21" s="122">
        <f t="shared" si="9"/>
        <v>44791</v>
      </c>
      <c r="CP21" s="122">
        <f t="shared" si="9"/>
        <v>44822</v>
      </c>
      <c r="CQ21" s="122">
        <f t="shared" si="9"/>
        <v>44852</v>
      </c>
      <c r="CR21" s="122">
        <f t="shared" si="9"/>
        <v>44883</v>
      </c>
      <c r="CS21" s="123">
        <f t="shared" si="9"/>
        <v>44913</v>
      </c>
    </row>
    <row r="22" spans="1:97" s="15" customFormat="1" x14ac:dyDescent="0.25">
      <c r="A22" s="15" t="s">
        <v>4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6">
        <f>'Agency North'!N22+'Agency South'!N22</f>
        <v>9263.463999999989</v>
      </c>
      <c r="N22" s="268">
        <f>'Agency North'!O22+'Agency South'!O22</f>
        <v>2249.5889999999999</v>
      </c>
      <c r="O22" s="268">
        <f>'Agency North'!P22+'Agency South'!P22</f>
        <v>2135.14499999997</v>
      </c>
      <c r="P22" s="268">
        <f>'Agency North'!Q22+'Agency South'!Q22</f>
        <v>4415.7199999999903</v>
      </c>
      <c r="Q22" s="268">
        <f>'Agency North'!R22+'Agency South'!R22</f>
        <v>6653.8460000000005</v>
      </c>
      <c r="R22" s="268">
        <f>'Agency North'!S22+'Agency South'!S22</f>
        <v>3561.0540000000001</v>
      </c>
      <c r="S22" s="268">
        <f>'Agency North'!T22+'Agency South'!T22</f>
        <v>3725.2085000000002</v>
      </c>
      <c r="T22" s="268">
        <f>'Agency North'!U22+'Agency South'!U22</f>
        <v>3438.3620000000001</v>
      </c>
      <c r="U22" s="268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6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10980.007907508822</v>
      </c>
      <c r="AH22" s="15">
        <f>'Agency North'!AI22+'Agency South'!AI22</f>
        <v>11293.665197726685</v>
      </c>
      <c r="AI22" s="15">
        <f>'Agency North'!AJ22+'Agency South'!AJ22</f>
        <v>10717.88168184759</v>
      </c>
      <c r="AJ22" s="15">
        <f>'Agency North'!AK22+'Agency South'!AK22</f>
        <v>11416.690497657619</v>
      </c>
      <c r="AK22" s="96">
        <f>'Agency North'!AL22+'Agency South'!AL22</f>
        <v>11635.874546883002</v>
      </c>
      <c r="AL22" s="15">
        <f>'Agency North'!AM22+'Agency South'!AM22</f>
        <v>6083.2284453654574</v>
      </c>
      <c r="AM22" s="15">
        <f>'Agency North'!AN22+'Agency South'!AN22</f>
        <v>7022.2968929205836</v>
      </c>
      <c r="AN22" s="15">
        <f>'Agency North'!AO22+'Agency South'!AO22</f>
        <v>6963.56280176565</v>
      </c>
      <c r="AO22" s="15">
        <f>'Agency North'!AP22+'Agency South'!AP22</f>
        <v>5413.2945683177732</v>
      </c>
      <c r="AP22" s="15">
        <f>'Agency North'!AQ22+'Agency South'!AQ22</f>
        <v>4159.5364484060165</v>
      </c>
      <c r="AQ22" s="15">
        <f>'Agency North'!AR22+'Agency South'!AR22</f>
        <v>5704.4281778459608</v>
      </c>
      <c r="AR22" s="15">
        <f>'Agency North'!AS22+'Agency South'!AS22</f>
        <v>4416.900304148463</v>
      </c>
      <c r="AS22" s="15">
        <f>'Agency North'!AT22+'Agency South'!AT22</f>
        <v>4701.7256075681926</v>
      </c>
      <c r="AT22" s="15">
        <f>'Agency North'!AU22+'Agency South'!AU22</f>
        <v>4799.7380412561197</v>
      </c>
      <c r="AU22" s="15">
        <f>'Agency North'!AV22+'Agency South'!AV22</f>
        <v>4545.8607813142753</v>
      </c>
      <c r="AV22" s="15">
        <f>'Agency North'!AW22+'Agency South'!AW22</f>
        <v>4838.5478876358784</v>
      </c>
      <c r="AW22" s="96">
        <f>'Agency North'!AX22+'Agency South'!AX22</f>
        <v>5460.1552817236434</v>
      </c>
      <c r="AX22" s="15">
        <f>'Agency North'!AY22+'Agency South'!AY22</f>
        <v>8657.711734285027</v>
      </c>
      <c r="AY22" s="15">
        <f>'Agency North'!AZ22+'Agency South'!AZ22</f>
        <v>10023.724218327978</v>
      </c>
      <c r="AZ22" s="15">
        <f>'Agency North'!BA22+'Agency South'!BA22</f>
        <v>10660.495660903616</v>
      </c>
      <c r="BA22" s="15">
        <f>'Agency North'!BB22+'Agency South'!BB22</f>
        <v>8123.4352210187053</v>
      </c>
      <c r="BB22" s="15">
        <f>'Agency North'!BC22+'Agency South'!BC22</f>
        <v>6013.6506021622399</v>
      </c>
      <c r="BC22" s="15">
        <f>'Agency North'!BD22+'Agency South'!BD22</f>
        <v>8049.5491359944172</v>
      </c>
      <c r="BD22" s="15">
        <f>'Agency North'!BE22+'Agency South'!BE22</f>
        <v>6317.1927643834088</v>
      </c>
      <c r="BE22" s="15">
        <f>'Agency North'!BF22+'Agency South'!BF22</f>
        <v>6656.0042869251765</v>
      </c>
      <c r="BF22" s="15">
        <f>'Agency North'!BG22+'Agency South'!BG22</f>
        <v>6808.7068328631121</v>
      </c>
      <c r="BG22" s="15">
        <f>'Agency North'!BH22+'Agency South'!BH22</f>
        <v>6444.8075039912346</v>
      </c>
      <c r="BH22" s="15">
        <f>'Agency North'!BI22+'Agency South'!BI22</f>
        <v>6861.274057636494</v>
      </c>
      <c r="BI22" s="96">
        <f>'Agency North'!BJ22+'Agency South'!BJ22</f>
        <v>6994.9197908602127</v>
      </c>
      <c r="BJ22" s="15">
        <f>'Agency North'!BK22+'Agency South'!BK22</f>
        <v>11028.222369935327</v>
      </c>
      <c r="BK22" s="15">
        <f>'Agency North'!BL22+'Agency South'!BL22</f>
        <v>12788.137568462138</v>
      </c>
      <c r="BL22" s="15">
        <f>'Agency North'!BM22+'Agency South'!BM22</f>
        <v>13818.810019032728</v>
      </c>
      <c r="BM22" s="15">
        <f>'Agency North'!BN22+'Agency South'!BN22</f>
        <v>10665.058716424795</v>
      </c>
      <c r="BN22" s="15">
        <f>'Agency North'!BO22+'Agency South'!BO22</f>
        <v>7821.6905905311087</v>
      </c>
      <c r="BO22" s="15">
        <f>'Agency North'!BP22+'Agency South'!BP22</f>
        <v>10406.225739553092</v>
      </c>
      <c r="BP22" s="15">
        <f>'Agency North'!BQ22+'Agency South'!BQ22</f>
        <v>8277.4969721746438</v>
      </c>
      <c r="BQ22" s="15">
        <f>'Agency North'!BR22+'Agency South'!BR22</f>
        <v>8696.9869255407611</v>
      </c>
      <c r="BR22" s="15">
        <f>'Agency North'!BS22+'Agency South'!BS22</f>
        <v>9048.1310657995546</v>
      </c>
      <c r="BS22" s="15">
        <f>'Agency North'!BT22+'Agency South'!BT22</f>
        <v>8563.6958179825633</v>
      </c>
      <c r="BT22" s="15">
        <f>'Agency North'!BU22+'Agency South'!BU22</f>
        <v>9117.4275572069819</v>
      </c>
      <c r="BU22" s="96">
        <f>'Agency North'!BV22+'Agency South'!BV22</f>
        <v>9297.3728432375792</v>
      </c>
      <c r="BV22" s="15">
        <f>'Agency North'!BW22+'Agency South'!BW22</f>
        <v>14149.332149656686</v>
      </c>
      <c r="BW22" s="15">
        <f>'Agency North'!BX22+'Agency South'!BX22</f>
        <v>16425.2629370096</v>
      </c>
      <c r="BX22" s="15">
        <f>'Agency North'!BY22+'Agency South'!BY22</f>
        <v>17945.714034778735</v>
      </c>
      <c r="BY22" s="15">
        <f>'Agency North'!BZ22+'Agency South'!BZ22</f>
        <v>13861.365193459289</v>
      </c>
      <c r="BZ22" s="15">
        <f>'Agency North'!CA22+'Agency South'!CA22</f>
        <v>10451.22209808154</v>
      </c>
      <c r="CA22" s="15">
        <f>'Agency North'!CB22+'Agency South'!CB22</f>
        <v>13906.838891749567</v>
      </c>
      <c r="CB22" s="15">
        <f>'Agency North'!CC22+'Agency South'!CC22</f>
        <v>11060.952077318621</v>
      </c>
      <c r="CC22" s="15">
        <f>'Agency North'!CD22+'Agency South'!CD22</f>
        <v>11654.985806936285</v>
      </c>
      <c r="CD22" s="15">
        <f>'Agency North'!CE22+'Agency South'!CE22</f>
        <v>12127.569179635009</v>
      </c>
      <c r="CE22" s="15">
        <f>'Agency North'!CF22+'Agency South'!CF22</f>
        <v>11477.581167628035</v>
      </c>
      <c r="CF22" s="15">
        <f>'Agency North'!CG22+'Agency South'!CG22</f>
        <v>12237.948550166577</v>
      </c>
      <c r="CG22" s="96">
        <f>'Agency North'!CH22+'Agency South'!CH22</f>
        <v>12578.946266962952</v>
      </c>
      <c r="CH22" s="15">
        <f>'Agency North'!CI22+'Agency South'!CI22</f>
        <v>18172.36586026381</v>
      </c>
      <c r="CI22" s="15">
        <f>'Agency North'!CJ22+'Agency South'!CJ22</f>
        <v>21107.173294078617</v>
      </c>
      <c r="CJ22" s="15">
        <f>'Agency North'!CK22+'Agency South'!CK22</f>
        <v>23189.874299678129</v>
      </c>
      <c r="CK22" s="15">
        <f>'Agency North'!CL22+'Agency South'!CL22</f>
        <v>17919.274484652691</v>
      </c>
      <c r="CL22" s="15">
        <f>'Agency North'!CM22+'Agency South'!CM22</f>
        <v>13447.121626319073</v>
      </c>
      <c r="CM22" s="15">
        <f>'Agency North'!CN22+'Agency South'!CN22</f>
        <v>17841.149673106389</v>
      </c>
      <c r="CN22" s="15">
        <f>'Agency North'!CO22+'Agency South'!CO22</f>
        <v>14215.31586828368</v>
      </c>
      <c r="CO22" s="15">
        <f>'Agency North'!CP22+'Agency South'!CP22</f>
        <v>14959.488195592081</v>
      </c>
      <c r="CP22" s="15">
        <f>'Agency North'!CQ22+'Agency South'!CQ22</f>
        <v>15569.412572421112</v>
      </c>
      <c r="CQ22" s="15">
        <f>'Agency North'!CR22+'Agency South'!CR22</f>
        <v>14778.499454789999</v>
      </c>
      <c r="CR22" s="15">
        <f>'Agency North'!CS22+'Agency South'!CS22</f>
        <v>16025.051205246305</v>
      </c>
      <c r="CS22" s="96">
        <f>'Agency North'!CT22+'Agency South'!CT22</f>
        <v>16477.378516345507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6">
        <f>'Agency North'!N23+'Agency South'!N23</f>
        <v>8940.5859999999993</v>
      </c>
      <c r="N23" s="268">
        <f>'Agency North'!O23+'Agency South'!O23</f>
        <v>1368.249</v>
      </c>
      <c r="O23" s="268">
        <f>'Agency North'!P23+'Agency South'!P23</f>
        <v>1100.796</v>
      </c>
      <c r="P23" s="268">
        <f>'Agency North'!Q23+'Agency South'!Q23</f>
        <v>9133.3290000000015</v>
      </c>
      <c r="Q23" s="268">
        <f>'Agency North'!R23+'Agency South'!R23</f>
        <v>7448.6030000000101</v>
      </c>
      <c r="R23" s="268">
        <f>'Agency North'!S23+'Agency South'!S23</f>
        <v>6115.0020000000004</v>
      </c>
      <c r="S23" s="268">
        <f>'Agency North'!T23+'Agency South'!T23</f>
        <v>12667.78900000007</v>
      </c>
      <c r="T23" s="268">
        <f>'Agency North'!U23+'Agency South'!U23</f>
        <v>6581.7240000000102</v>
      </c>
      <c r="U23" s="268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6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9903.9389531962897</v>
      </c>
      <c r="AH23" s="15">
        <f>'Agency North'!AI23+'Agency South'!AI23</f>
        <v>12077.482790555048</v>
      </c>
      <c r="AI23" s="15">
        <f>'Agency North'!AJ23+'Agency South'!AJ23</f>
        <v>9503.979905431881</v>
      </c>
      <c r="AJ23" s="15">
        <f>'Agency North'!AK23+'Agency South'!AK23</f>
        <v>11614.990510396048</v>
      </c>
      <c r="AK23" s="96">
        <f>'Agency North'!AL23+'Agency South'!AL23</f>
        <v>13974.329920678652</v>
      </c>
      <c r="AL23" s="15">
        <f>'Agency North'!AM23+'Agency South'!AM23</f>
        <v>2684.8506333155301</v>
      </c>
      <c r="AM23" s="15">
        <f>'Agency North'!AN23+'Agency South'!AN23</f>
        <v>2745.7798267325243</v>
      </c>
      <c r="AN23" s="15">
        <f>'Agency North'!AO23+'Agency South'!AO23</f>
        <v>20479.600177136759</v>
      </c>
      <c r="AO23" s="15">
        <f>'Agency North'!AP23+'Agency South'!AP23</f>
        <v>13591.375700059281</v>
      </c>
      <c r="AP23" s="15">
        <f>'Agency North'!AQ23+'Agency South'!AQ23</f>
        <v>16182.562726193595</v>
      </c>
      <c r="AQ23" s="15">
        <f>'Agency North'!AR23+'Agency South'!AR23</f>
        <v>24204.637159115082</v>
      </c>
      <c r="AR23" s="15">
        <f>'Agency North'!AS23+'Agency South'!AS23</f>
        <v>12216.27455786823</v>
      </c>
      <c r="AS23" s="15">
        <f>'Agency North'!AT23+'Agency South'!AT23</f>
        <v>14578.01933254052</v>
      </c>
      <c r="AT23" s="15">
        <f>'Agency North'!AU23+'Agency South'!AU23</f>
        <v>16699.457477961518</v>
      </c>
      <c r="AU23" s="15">
        <f>'Agency North'!AV23+'Agency South'!AV23</f>
        <v>13284.12732198638</v>
      </c>
      <c r="AV23" s="15">
        <f>'Agency North'!AW23+'Agency South'!AW23</f>
        <v>15930.378631945856</v>
      </c>
      <c r="AW23" s="96">
        <f>'Agency North'!AX23+'Agency South'!AX23</f>
        <v>17554.543936911236</v>
      </c>
      <c r="AX23" s="15">
        <f>'Agency North'!AY23+'Agency South'!AY23</f>
        <v>3419.6746346465088</v>
      </c>
      <c r="AY23" s="15">
        <f>'Agency North'!AZ23+'Agency South'!AZ23</f>
        <v>3451.0296480789789</v>
      </c>
      <c r="AZ23" s="15">
        <f>'Agency North'!BA23+'Agency South'!BA23</f>
        <v>30107.483056847774</v>
      </c>
      <c r="BA23" s="15">
        <f>'Agency North'!BB23+'Agency South'!BB23</f>
        <v>21000.622425826816</v>
      </c>
      <c r="BB23" s="15">
        <f>'Agency North'!BC23+'Agency South'!BC23</f>
        <v>22895.057058283208</v>
      </c>
      <c r="BC23" s="15">
        <f>'Agency North'!BD23+'Agency South'!BD23</f>
        <v>33502.755280554389</v>
      </c>
      <c r="BD23" s="15">
        <f>'Agency North'!BE23+'Agency South'!BE23</f>
        <v>18648.799004797602</v>
      </c>
      <c r="BE23" s="15">
        <f>'Agency North'!BF23+'Agency South'!BF23</f>
        <v>19948.308388553982</v>
      </c>
      <c r="BF23" s="15">
        <f>'Agency North'!BG23+'Agency South'!BG23</f>
        <v>22327.18214615796</v>
      </c>
      <c r="BG23" s="15">
        <f>'Agency North'!BH23+'Agency South'!BH23</f>
        <v>19847.318787783155</v>
      </c>
      <c r="BH23" s="15">
        <f>'Agency North'!BI23+'Agency South'!BI23</f>
        <v>21858.973023016784</v>
      </c>
      <c r="BI23" s="96">
        <f>'Agency North'!BJ23+'Agency South'!BJ23</f>
        <v>24503.416309537024</v>
      </c>
      <c r="BJ23" s="15">
        <f>'Agency North'!BK23+'Agency South'!BK23</f>
        <v>4470.5223212108758</v>
      </c>
      <c r="BK23" s="15">
        <f>'Agency North'!BL23+'Agency South'!BL23</f>
        <v>4534.908829412665</v>
      </c>
      <c r="BL23" s="15">
        <f>'Agency North'!BM23+'Agency South'!BM23</f>
        <v>38069.323391067148</v>
      </c>
      <c r="BM23" s="15">
        <f>'Agency North'!BN23+'Agency South'!BN23</f>
        <v>26519.294147776323</v>
      </c>
      <c r="BN23" s="15">
        <f>'Agency North'!BO23+'Agency South'!BO23</f>
        <v>28715.480905798064</v>
      </c>
      <c r="BO23" s="15">
        <f>'Agency North'!BP23+'Agency South'!BP23</f>
        <v>41320.317407191724</v>
      </c>
      <c r="BP23" s="15">
        <f>'Agency North'!BQ23+'Agency South'!BQ23</f>
        <v>23152.163968072593</v>
      </c>
      <c r="BQ23" s="15">
        <f>'Agency North'!BR23+'Agency South'!BR23</f>
        <v>24719.400047059004</v>
      </c>
      <c r="BR23" s="15">
        <f>'Agency North'!BS23+'Agency South'!BS23</f>
        <v>27186.974472385005</v>
      </c>
      <c r="BS23" s="15">
        <f>'Agency North'!BT23+'Agency South'!BT23</f>
        <v>24173.233696710267</v>
      </c>
      <c r="BT23" s="15">
        <f>'Agency North'!BU23+'Agency South'!BU23</f>
        <v>26528.140868287177</v>
      </c>
      <c r="BU23" s="96">
        <f>'Agency North'!BV23+'Agency South'!BV23</f>
        <v>29007.340910006882</v>
      </c>
      <c r="BV23" s="15">
        <f>'Agency North'!BW23+'Agency South'!BW23</f>
        <v>5703.8606249653485</v>
      </c>
      <c r="BW23" s="15">
        <f>'Agency North'!BX23+'Agency South'!BX23</f>
        <v>5810.5356168455774</v>
      </c>
      <c r="BX23" s="15">
        <f>'Agency North'!BY23+'Agency South'!BY23</f>
        <v>48222.225769149183</v>
      </c>
      <c r="BY23" s="15">
        <f>'Agency North'!BZ23+'Agency South'!BZ23</f>
        <v>34216.393611457112</v>
      </c>
      <c r="BZ23" s="15">
        <f>'Agency North'!CA23+'Agency South'!CA23</f>
        <v>36896.740990680788</v>
      </c>
      <c r="CA23" s="15">
        <f>'Agency North'!CB23+'Agency South'!CB23</f>
        <v>52948.468041879802</v>
      </c>
      <c r="CB23" s="15">
        <f>'Agency North'!CC23+'Agency South'!CC23</f>
        <v>30221.112246877827</v>
      </c>
      <c r="CC23" s="15">
        <f>'Agency North'!CD23+'Agency South'!CD23</f>
        <v>32684.777020380727</v>
      </c>
      <c r="CD23" s="15">
        <f>'Agency North'!CE23+'Agency South'!CE23</f>
        <v>35888.245852819899</v>
      </c>
      <c r="CE23" s="15">
        <f>'Agency North'!CF23+'Agency South'!CF23</f>
        <v>32393.641176471843</v>
      </c>
      <c r="CF23" s="15">
        <f>'Agency North'!CG23+'Agency South'!CG23</f>
        <v>35677.527551487758</v>
      </c>
      <c r="CG23" s="96">
        <f>'Agency North'!CH23+'Agency South'!CH23</f>
        <v>38933.744359061464</v>
      </c>
      <c r="CH23" s="15">
        <f>'Agency North'!CI23+'Agency South'!CI23</f>
        <v>7437.4021637024744</v>
      </c>
      <c r="CI23" s="15">
        <f>'Agency North'!CJ23+'Agency South'!CJ23</f>
        <v>7567.4733674334921</v>
      </c>
      <c r="CJ23" s="15">
        <f>'Agency North'!CK23+'Agency South'!CK23</f>
        <v>62850.818956098687</v>
      </c>
      <c r="CK23" s="15">
        <f>'Agency North'!CL23+'Agency South'!CL23</f>
        <v>44542.716076349723</v>
      </c>
      <c r="CL23" s="15">
        <f>'Agency North'!CM23+'Agency South'!CM23</f>
        <v>47983.818048273846</v>
      </c>
      <c r="CM23" s="15">
        <f>'Agency North'!CN23+'Agency South'!CN23</f>
        <v>68804.851612466417</v>
      </c>
      <c r="CN23" s="15">
        <f>'Agency North'!CO23+'Agency South'!CO23</f>
        <v>39256.211826211285</v>
      </c>
      <c r="CO23" s="15">
        <f>'Agency North'!CP23+'Agency South'!CP23</f>
        <v>42441.24118506693</v>
      </c>
      <c r="CP23" s="15">
        <f>'Agency North'!CQ23+'Agency South'!CQ23</f>
        <v>46577.485033872348</v>
      </c>
      <c r="CQ23" s="15">
        <f>'Agency North'!CR23+'Agency South'!CR23</f>
        <v>42499.304545015882</v>
      </c>
      <c r="CR23" s="15">
        <f>'Agency North'!CS23+'Agency South'!CS23</f>
        <v>47192.781609143873</v>
      </c>
      <c r="CS23" s="96">
        <f>'Agency North'!CT23+'Agency South'!CT23</f>
        <v>51481.905978449766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6">
        <f>'Agency North'!N24+'Agency South'!N24</f>
        <v>8836.2370000000101</v>
      </c>
      <c r="N24" s="268">
        <f>'Agency North'!O24+'Agency South'!O24</f>
        <v>1892.0679999999979</v>
      </c>
      <c r="O24" s="268">
        <f>'Agency North'!P24+'Agency South'!P24</f>
        <v>1061.71</v>
      </c>
      <c r="P24" s="268">
        <f>'Agency North'!Q24+'Agency South'!Q24</f>
        <v>1584.623</v>
      </c>
      <c r="Q24" s="268">
        <f>'Agency North'!R24+'Agency South'!R24</f>
        <v>3938.538</v>
      </c>
      <c r="R24" s="268">
        <f>'Agency North'!S24+'Agency South'!S24</f>
        <v>3667.857</v>
      </c>
      <c r="S24" s="268">
        <f>'Agency North'!T24+'Agency South'!T24</f>
        <v>6452.6640000000007</v>
      </c>
      <c r="T24" s="268">
        <f>'Agency North'!U24+'Agency South'!U24</f>
        <v>5352.9589999999998</v>
      </c>
      <c r="U24" s="268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6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5442.7408930980591</v>
      </c>
      <c r="AH24" s="15">
        <f>'Agency North'!AI24+'Agency South'!AI24</f>
        <v>6164.1091926107765</v>
      </c>
      <c r="AI24" s="15">
        <f>'Agency North'!AJ24+'Agency South'!AJ24</f>
        <v>6617.2268318711849</v>
      </c>
      <c r="AJ24" s="15">
        <f>'Agency North'!AK24+'Agency South'!AK24</f>
        <v>5880.0089391336296</v>
      </c>
      <c r="AK24" s="96">
        <f>'Agency North'!AL24+'Agency South'!AL24</f>
        <v>7201.3329361691394</v>
      </c>
      <c r="AL24" s="15">
        <f>'Agency North'!AM24+'Agency South'!AM24</f>
        <v>4766.6621928304976</v>
      </c>
      <c r="AM24" s="15">
        <f>'Agency North'!AN24+'Agency South'!AN24</f>
        <v>1965.8876371278293</v>
      </c>
      <c r="AN24" s="15">
        <f>'Agency North'!AO24+'Agency South'!AO24</f>
        <v>4583.3472700424518</v>
      </c>
      <c r="AO24" s="15">
        <f>'Agency North'!AP24+'Agency South'!AP24</f>
        <v>9435.8137717763129</v>
      </c>
      <c r="AP24" s="15">
        <f>'Agency North'!AQ24+'Agency South'!AQ24</f>
        <v>8755.8597917803963</v>
      </c>
      <c r="AQ24" s="15">
        <f>'Agency North'!AR24+'Agency South'!AR24</f>
        <v>8561.1652255684312</v>
      </c>
      <c r="AR24" s="15">
        <f>'Agency North'!AS24+'Agency South'!AS24</f>
        <v>10186.997784233909</v>
      </c>
      <c r="AS24" s="15">
        <f>'Agency North'!AT24+'Agency South'!AT24</f>
        <v>9414.546362129202</v>
      </c>
      <c r="AT24" s="15">
        <f>'Agency North'!AU24+'Agency South'!AU24</f>
        <v>10981.872742823205</v>
      </c>
      <c r="AU24" s="15">
        <f>'Agency North'!AV24+'Agency South'!AV24</f>
        <v>11363.074888438417</v>
      </c>
      <c r="AV24" s="15">
        <f>'Agency North'!AW24+'Agency South'!AW24</f>
        <v>10269.317082806885</v>
      </c>
      <c r="AW24" s="96">
        <f>'Agency North'!AX24+'Agency South'!AX24</f>
        <v>11992.365666459495</v>
      </c>
      <c r="AX24" s="15">
        <f>'Agency North'!AY24+'Agency South'!AY24</f>
        <v>6904.2141878945076</v>
      </c>
      <c r="AY24" s="15">
        <f>'Agency North'!AZ24+'Agency South'!AZ24</f>
        <v>2533.7684655559447</v>
      </c>
      <c r="AZ24" s="15">
        <f>'Agency North'!BA24+'Agency South'!BA24</f>
        <v>6177.0078392855494</v>
      </c>
      <c r="BA24" s="15">
        <f>'Agency North'!BB24+'Agency South'!BB24</f>
        <v>13693.958225269449</v>
      </c>
      <c r="BB24" s="15">
        <f>'Agency North'!BC24+'Agency South'!BC24</f>
        <v>12844.134769616991</v>
      </c>
      <c r="BC24" s="15">
        <f>'Agency North'!BD24+'Agency South'!BD24</f>
        <v>11712.949133728587</v>
      </c>
      <c r="BD24" s="15">
        <f>'Agency North'!BE24+'Agency South'!BE24</f>
        <v>13416.294170656682</v>
      </c>
      <c r="BE24" s="15">
        <f>'Agency North'!BF24+'Agency South'!BF24</f>
        <v>13705.32457302072</v>
      </c>
      <c r="BF24" s="15">
        <f>'Agency North'!BG24+'Agency South'!BG24</f>
        <v>14893.506027815922</v>
      </c>
      <c r="BG24" s="15">
        <f>'Agency North'!BH24+'Agency South'!BH24</f>
        <v>14962.140338212532</v>
      </c>
      <c r="BH24" s="15">
        <f>'Agency North'!BI24+'Agency South'!BI24</f>
        <v>14943.161239321264</v>
      </c>
      <c r="BI24" s="96">
        <f>'Agency North'!BJ24+'Agency South'!BJ24</f>
        <v>16292.583027553565</v>
      </c>
      <c r="BJ24" s="15">
        <f>'Agency North'!BK24+'Agency South'!BK24</f>
        <v>9038.1654535234302</v>
      </c>
      <c r="BK24" s="15">
        <f>'Agency North'!BL24+'Agency South'!BL24</f>
        <v>3298.7134605581987</v>
      </c>
      <c r="BL24" s="15">
        <f>'Agency North'!BM24+'Agency South'!BM24</f>
        <v>8048.3227742988838</v>
      </c>
      <c r="BM24" s="15">
        <f>'Agency North'!BN24+'Agency South'!BN24</f>
        <v>17466.056887824841</v>
      </c>
      <c r="BN24" s="15">
        <f>'Agency North'!BO24+'Agency South'!BO24</f>
        <v>16342.433789771261</v>
      </c>
      <c r="BO24" s="15">
        <f>'Agency North'!BP24+'Agency South'!BP24</f>
        <v>14821.550405360776</v>
      </c>
      <c r="BP24" s="15">
        <f>'Agency North'!BQ24+'Agency South'!BQ24</f>
        <v>16612.809652211308</v>
      </c>
      <c r="BQ24" s="15">
        <f>'Agency North'!BR24+'Agency South'!BR24</f>
        <v>17089.192383406036</v>
      </c>
      <c r="BR24" s="15">
        <f>'Agency North'!BS24+'Agency South'!BS24</f>
        <v>18666.585591806324</v>
      </c>
      <c r="BS24" s="15">
        <f>'Agency North'!BT24+'Agency South'!BT24</f>
        <v>18196.617262734304</v>
      </c>
      <c r="BT24" s="15">
        <f>'Agency North'!BU24+'Agency South'!BU24</f>
        <v>18248.868118585</v>
      </c>
      <c r="BU24" s="96">
        <f>'Agency North'!BV24+'Agency South'!BV24</f>
        <v>19808.809860130983</v>
      </c>
      <c r="BV24" s="15">
        <f>'Agency North'!BW24+'Agency South'!BW24</f>
        <v>10932.335135228683</v>
      </c>
      <c r="BW24" s="15">
        <f>'Agency North'!BX24+'Agency South'!BX24</f>
        <v>4189.5792231315918</v>
      </c>
      <c r="BX24" s="15">
        <f>'Agency North'!BY24+'Agency South'!BY24</f>
        <v>10216.76393974709</v>
      </c>
      <c r="BY24" s="15">
        <f>'Agency North'!BZ24+'Agency South'!BZ24</f>
        <v>22194.426277194812</v>
      </c>
      <c r="BZ24" s="15">
        <f>'Agency North'!CA24+'Agency South'!CA24</f>
        <v>21251.439033989154</v>
      </c>
      <c r="CA24" s="15">
        <f>'Agency North'!CB24+'Agency South'!CB24</f>
        <v>19231.740027029729</v>
      </c>
      <c r="CB24" s="15">
        <f>'Agency North'!CC24+'Agency South'!CC24</f>
        <v>21574.252965540509</v>
      </c>
      <c r="CC24" s="15">
        <f>'Agency North'!CD24+'Agency South'!CD24</f>
        <v>22671.081271031922</v>
      </c>
      <c r="CD24" s="15">
        <f>'Agency North'!CE24+'Agency South'!CE24</f>
        <v>24720.245487280135</v>
      </c>
      <c r="CE24" s="15">
        <f>'Agency North'!CF24+'Agency South'!CF24</f>
        <v>24067.467119942845</v>
      </c>
      <c r="CF24" s="15">
        <f>'Agency North'!CG24+'Agency South'!CG24</f>
        <v>24616.534960113891</v>
      </c>
      <c r="CG24" s="96">
        <f>'Agency North'!CH24+'Agency South'!CH24</f>
        <v>26662.626187726273</v>
      </c>
      <c r="CH24" s="15">
        <f>'Agency North'!CI24+'Agency South'!CI24</f>
        <v>14321.534511283093</v>
      </c>
      <c r="CI24" s="15">
        <f>'Agency North'!CJ24+'Agency South'!CJ24</f>
        <v>5462.4966193151486</v>
      </c>
      <c r="CJ24" s="15">
        <f>'Agency North'!CK24+'Agency South'!CK24</f>
        <v>13304.00293515985</v>
      </c>
      <c r="CK24" s="15">
        <f>'Agency North'!CL24+'Agency South'!CL24</f>
        <v>28931.274472194811</v>
      </c>
      <c r="CL24" s="15">
        <f>'Agency North'!CM24+'Agency South'!CM24</f>
        <v>27674.468254099484</v>
      </c>
      <c r="CM24" s="15">
        <f>'Agency North'!CN24+'Agency South'!CN24</f>
        <v>25022.031424045192</v>
      </c>
      <c r="CN24" s="15">
        <f>'Agency North'!CO24+'Agency South'!CO24</f>
        <v>28053.460049879388</v>
      </c>
      <c r="CO24" s="15">
        <f>'Agency North'!CP24+'Agency South'!CP24</f>
        <v>29459.466594982106</v>
      </c>
      <c r="CP24" s="15">
        <f>'Agency North'!CQ24+'Agency South'!CQ24</f>
        <v>32104.655172684281</v>
      </c>
      <c r="CQ24" s="15">
        <f>'Agency North'!CR24+'Agency South'!CR24</f>
        <v>31538.698581297038</v>
      </c>
      <c r="CR24" s="15">
        <f>'Agency North'!CS24+'Agency South'!CS24</f>
        <v>32580.923612804923</v>
      </c>
      <c r="CS24" s="96">
        <f>'Agency North'!CT24+'Agency South'!CT24</f>
        <v>35274.594696198037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6">
        <f>'Agency North'!N25+'Agency South'!N25</f>
        <v>7476.3194999999996</v>
      </c>
      <c r="N25" s="268">
        <f>'Agency North'!O25+'Agency South'!O25</f>
        <v>2336.337</v>
      </c>
      <c r="O25" s="268">
        <f>'Agency North'!P25+'Agency South'!P25</f>
        <v>3415.6980000000003</v>
      </c>
      <c r="P25" s="268">
        <f>'Agency North'!Q25+'Agency South'!Q25</f>
        <v>5114.1030000000001</v>
      </c>
      <c r="Q25" s="268">
        <f>'Agency North'!R25+'Agency South'!R25</f>
        <v>2133.2659999999992</v>
      </c>
      <c r="R25" s="268">
        <f>'Agency North'!S25+'Agency South'!S25</f>
        <v>4489.7569999999996</v>
      </c>
      <c r="S25" s="268">
        <f>'Agency North'!T25+'Agency South'!T25</f>
        <v>6619.0450000000001</v>
      </c>
      <c r="T25" s="268">
        <f>'Agency North'!U25+'Agency South'!U25</f>
        <v>5448.5640000000003</v>
      </c>
      <c r="U25" s="268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6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4903.4537212597616</v>
      </c>
      <c r="AH25" s="15">
        <f>'Agency North'!AI25+'Agency South'!AI25</f>
        <v>3666.2144457969039</v>
      </c>
      <c r="AI25" s="15">
        <f>'Agency North'!AJ25+'Agency South'!AJ25</f>
        <v>3657.6524408319574</v>
      </c>
      <c r="AJ25" s="15">
        <f>'Agency North'!AK25+'Agency South'!AK25</f>
        <v>4487.7322748789074</v>
      </c>
      <c r="AK25" s="96">
        <f>'Agency North'!AL25+'Agency South'!AL25</f>
        <v>4007.6741529082237</v>
      </c>
      <c r="AL25" s="15">
        <f>'Agency North'!AM25+'Agency South'!AM25</f>
        <v>4839.5771177882734</v>
      </c>
      <c r="AM25" s="15">
        <f>'Agency North'!AN25+'Agency South'!AN25</f>
        <v>5456.4549363133337</v>
      </c>
      <c r="AN25" s="15">
        <f>'Agency North'!AO25+'Agency South'!AO25</f>
        <v>2283.1184718195514</v>
      </c>
      <c r="AO25" s="15">
        <f>'Agency North'!AP25+'Agency South'!AP25</f>
        <v>2114.0022589943155</v>
      </c>
      <c r="AP25" s="15">
        <f>'Agency North'!AQ25+'Agency South'!AQ25</f>
        <v>6643.4294317911363</v>
      </c>
      <c r="AQ25" s="15">
        <f>'Agency North'!AR25+'Agency South'!AR25</f>
        <v>6850.7438201311397</v>
      </c>
      <c r="AR25" s="15">
        <f>'Agency North'!AS25+'Agency South'!AS25</f>
        <v>7517.5598111568861</v>
      </c>
      <c r="AS25" s="15">
        <f>'Agency North'!AT25+'Agency South'!AT25</f>
        <v>8640.1585735131175</v>
      </c>
      <c r="AT25" s="15">
        <f>'Agency North'!AU25+'Agency South'!AU25</f>
        <v>7663.3191333710747</v>
      </c>
      <c r="AU25" s="15">
        <f>'Agency North'!AV25+'Agency South'!AV25</f>
        <v>7934.3109674701363</v>
      </c>
      <c r="AV25" s="15">
        <f>'Agency North'!AW25+'Agency South'!AW25</f>
        <v>9419.3002183462631</v>
      </c>
      <c r="AW25" s="96">
        <f>'Agency North'!AX25+'Agency South'!AX25</f>
        <v>8348.3339726995619</v>
      </c>
      <c r="AX25" s="15">
        <f>'Agency North'!AY25+'Agency South'!AY25</f>
        <v>7797.7687890585839</v>
      </c>
      <c r="AY25" s="15">
        <f>'Agency North'!AZ25+'Agency South'!AZ25</f>
        <v>8300.6179918413436</v>
      </c>
      <c r="AZ25" s="15">
        <f>'Agency North'!BA25+'Agency South'!BA25</f>
        <v>3008.7811367448157</v>
      </c>
      <c r="BA25" s="15">
        <f>'Agency North'!BB25+'Agency South'!BB25</f>
        <v>2723.6824569002501</v>
      </c>
      <c r="BB25" s="15">
        <f>'Agency North'!BC25+'Agency South'!BC25</f>
        <v>9549.1970421925362</v>
      </c>
      <c r="BC25" s="15">
        <f>'Agency North'!BD25+'Agency South'!BD25</f>
        <v>9680.1918494505771</v>
      </c>
      <c r="BD25" s="15">
        <f>'Agency North'!BE25+'Agency South'!BE25</f>
        <v>10145.186013314758</v>
      </c>
      <c r="BE25" s="15">
        <f>'Agency North'!BF25+'Agency South'!BF25</f>
        <v>11183.655895284161</v>
      </c>
      <c r="BF25" s="15">
        <f>'Agency North'!BG25+'Agency South'!BG25</f>
        <v>10703.999509140813</v>
      </c>
      <c r="BG25" s="15">
        <f>'Agency North'!BH25+'Agency South'!BH25</f>
        <v>10525.512873796983</v>
      </c>
      <c r="BH25" s="15">
        <f>'Agency North'!BI25+'Agency South'!BI25</f>
        <v>12072.991747708042</v>
      </c>
      <c r="BI25" s="96">
        <f>'Agency North'!BJ25+'Agency South'!BJ25</f>
        <v>11625.553429542942</v>
      </c>
      <c r="BJ25" s="15">
        <f>'Agency North'!BK25+'Agency South'!BK25</f>
        <v>9966.7164623122771</v>
      </c>
      <c r="BK25" s="15">
        <f>'Agency North'!BL25+'Agency South'!BL25</f>
        <v>10787.721623907995</v>
      </c>
      <c r="BL25" s="15">
        <f>'Agency North'!BM25+'Agency South'!BM25</f>
        <v>3941.1263189250885</v>
      </c>
      <c r="BM25" s="15">
        <f>'Agency North'!BN25+'Agency South'!BN25</f>
        <v>3611.1540018002233</v>
      </c>
      <c r="BN25" s="15">
        <f>'Agency North'!BO25+'Agency South'!BO25</f>
        <v>12269.577819989783</v>
      </c>
      <c r="BO25" s="15">
        <f>'Agency North'!BP25+'Agency South'!BP25</f>
        <v>12381.948848729484</v>
      </c>
      <c r="BP25" s="15">
        <f>'Agency North'!BQ25+'Agency South'!BQ25</f>
        <v>13024.113405650191</v>
      </c>
      <c r="BQ25" s="15">
        <f>'Agency North'!BR25+'Agency South'!BR25</f>
        <v>13818.568618725643</v>
      </c>
      <c r="BR25" s="15">
        <f>'Agency North'!BS25+'Agency South'!BS25</f>
        <v>13575.764591783383</v>
      </c>
      <c r="BS25" s="15">
        <f>'Agency North'!BT25+'Agency South'!BT25</f>
        <v>13287.185375321655</v>
      </c>
      <c r="BT25" s="15">
        <f>'Agency North'!BU25+'Agency South'!BU25</f>
        <v>14650.595949093837</v>
      </c>
      <c r="BU25" s="96">
        <f>'Agency North'!BV25+'Agency South'!BV25</f>
        <v>14262.665531965984</v>
      </c>
      <c r="BV25" s="15">
        <f>'Agency North'!BW25+'Agency South'!BW25</f>
        <v>12416.362641113406</v>
      </c>
      <c r="BW25" s="15">
        <f>'Agency North'!BX25+'Agency South'!BX25</f>
        <v>13025.149159413562</v>
      </c>
      <c r="BX25" s="15">
        <f>'Agency North'!BY25+'Agency South'!BY25</f>
        <v>5039.3129984336738</v>
      </c>
      <c r="BY25" s="15">
        <f>'Agency North'!BZ25+'Agency South'!BZ25</f>
        <v>4615.3243235523378</v>
      </c>
      <c r="BZ25" s="15">
        <f>'Agency North'!CA25+'Agency South'!CA25</f>
        <v>15706.519401829981</v>
      </c>
      <c r="CA25" s="15">
        <f>'Agency North'!CB25+'Agency South'!CB25</f>
        <v>16188.438044494136</v>
      </c>
      <c r="CB25" s="15">
        <f>'Agency North'!CC25+'Agency South'!CC25</f>
        <v>16984.126104690236</v>
      </c>
      <c r="CC25" s="15">
        <f>'Agency North'!CD25+'Agency South'!CD25</f>
        <v>18139.575349650222</v>
      </c>
      <c r="CD25" s="15">
        <f>'Agency North'!CE25+'Agency South'!CE25</f>
        <v>18069.337895562501</v>
      </c>
      <c r="CE25" s="15">
        <f>'Agency North'!CF25+'Agency South'!CF25</f>
        <v>17660.249339639682</v>
      </c>
      <c r="CF25" s="15">
        <f>'Agency North'!CG25+'Agency South'!CG25</f>
        <v>19504.145599848958</v>
      </c>
      <c r="CG25" s="96">
        <f>'Agency North'!CH25+'Agency South'!CH25</f>
        <v>19274.604415515252</v>
      </c>
      <c r="CH25" s="15">
        <f>'Agency North'!CI25+'Agency South'!CI25</f>
        <v>16297.011291284818</v>
      </c>
      <c r="CI25" s="15">
        <f>'Agency North'!CJ25+'Agency South'!CJ25</f>
        <v>17066.501869988715</v>
      </c>
      <c r="CJ25" s="15">
        <f>'Agency North'!CK25+'Agency South'!CK25</f>
        <v>6571.1080487079953</v>
      </c>
      <c r="CK25" s="15">
        <f>'Agency North'!CL25+'Agency South'!CL25</f>
        <v>6010.6197347580292</v>
      </c>
      <c r="CL25" s="15">
        <f>'Agency North'!CM25+'Agency South'!CM25</f>
        <v>20480.578457936972</v>
      </c>
      <c r="CM25" s="15">
        <f>'Agency North'!CN25+'Agency South'!CN25</f>
        <v>21086.164123343988</v>
      </c>
      <c r="CN25" s="15">
        <f>'Agency North'!CO25+'Agency South'!CO25</f>
        <v>22102.786657155015</v>
      </c>
      <c r="CO25" s="15">
        <f>'Agency North'!CP25+'Agency South'!CP25</f>
        <v>23592.606580090633</v>
      </c>
      <c r="CP25" s="15">
        <f>'Agency North'!CQ25+'Agency South'!CQ25</f>
        <v>23487.744883914296</v>
      </c>
      <c r="CQ25" s="15">
        <f>'Agency North'!CR25+'Agency South'!CR25</f>
        <v>23085.852967971718</v>
      </c>
      <c r="CR25" s="15">
        <f>'Agency North'!CS25+'Agency South'!CS25</f>
        <v>25835.231353497296</v>
      </c>
      <c r="CS25" s="96">
        <f>'Agency North'!CT25+'Agency South'!CT25</f>
        <v>25520.367784662467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6">
        <f>'Agency North'!N26+'Agency South'!N26</f>
        <v>8437.9279999999999</v>
      </c>
      <c r="N26" s="268">
        <f>'Agency North'!O26+'Agency South'!O26</f>
        <v>1984.9610000000002</v>
      </c>
      <c r="O26" s="268">
        <f>'Agency North'!P26+'Agency South'!P26</f>
        <v>1746.779</v>
      </c>
      <c r="P26" s="268">
        <f>'Agency North'!Q26+'Agency South'!Q26</f>
        <v>5648.0219999999999</v>
      </c>
      <c r="Q26" s="268">
        <f>'Agency North'!R26+'Agency South'!R26</f>
        <v>5598.7109999999993</v>
      </c>
      <c r="R26" s="268">
        <f>'Agency North'!S26+'Agency South'!S26</f>
        <v>2982.6890000000003</v>
      </c>
      <c r="S26" s="268">
        <f>'Agency North'!T26+'Agency South'!T26</f>
        <v>2686.616</v>
      </c>
      <c r="T26" s="268">
        <f>'Agency North'!U26+'Agency South'!U26</f>
        <v>2630.8220000000001</v>
      </c>
      <c r="U26" s="268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6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6039.8313054231839</v>
      </c>
      <c r="AH26" s="15">
        <f>'Agency North'!AI26+'Agency South'!AI26</f>
        <v>7196.9050582528371</v>
      </c>
      <c r="AI26" s="15">
        <f>'Agency North'!AJ26+'Agency South'!AJ26</f>
        <v>7029.9992605707021</v>
      </c>
      <c r="AJ26" s="15">
        <f>'Agency North'!AK26+'Agency South'!AK26</f>
        <v>7854.5411587693316</v>
      </c>
      <c r="AK26" s="96">
        <f>'Agency North'!AL26+'Agency South'!AL26</f>
        <v>8042.649248561851</v>
      </c>
      <c r="AL26" s="15">
        <f>'Agency North'!AM26+'Agency South'!AM26</f>
        <v>5427.9273165243221</v>
      </c>
      <c r="AM26" s="15">
        <f>'Agency North'!AN26+'Agency South'!AN26</f>
        <v>9499.5059060669191</v>
      </c>
      <c r="AN26" s="15">
        <f>'Agency North'!AO26+'Agency South'!AO26</f>
        <v>16734.716576847663</v>
      </c>
      <c r="AO26" s="15">
        <f>'Agency North'!AP26+'Agency South'!AP26</f>
        <v>7764.8965438241958</v>
      </c>
      <c r="AP26" s="15">
        <f>'Agency North'!AQ26+'Agency South'!AQ26</f>
        <v>5190.5082965587499</v>
      </c>
      <c r="AQ26" s="15">
        <f>'Agency North'!AR26+'Agency South'!AR26</f>
        <v>7269.851074658025</v>
      </c>
      <c r="AR26" s="15">
        <f>'Agency North'!AS26+'Agency South'!AS26</f>
        <v>10657.798024958203</v>
      </c>
      <c r="AS26" s="15">
        <f>'Agency North'!AT26+'Agency South'!AT26</f>
        <v>14066.891773269519</v>
      </c>
      <c r="AT26" s="15">
        <f>'Agency North'!AU26+'Agency South'!AU26</f>
        <v>15562.170121643347</v>
      </c>
      <c r="AU26" s="15">
        <f>'Agency North'!AV26+'Agency South'!AV26</f>
        <v>14735.158271968532</v>
      </c>
      <c r="AV26" s="15">
        <f>'Agency North'!AW26+'Agency South'!AW26</f>
        <v>15819.012720832749</v>
      </c>
      <c r="AW26" s="96">
        <f>'Agency North'!AX26+'Agency South'!AX26</f>
        <v>16978.188391739604</v>
      </c>
      <c r="AX26" s="15">
        <f>'Agency North'!AY26+'Agency South'!AY26</f>
        <v>8543.4477679006359</v>
      </c>
      <c r="AY26" s="15">
        <f>'Agency North'!AZ26+'Agency South'!AZ26</f>
        <v>16229.236887093717</v>
      </c>
      <c r="AZ26" s="15">
        <f>'Agency North'!BA26+'Agency South'!BA26</f>
        <v>26180.720913415011</v>
      </c>
      <c r="BA26" s="15">
        <f>'Agency North'!BB26+'Agency South'!BB26</f>
        <v>12015.803827328915</v>
      </c>
      <c r="BB26" s="15">
        <f>'Agency North'!BC26+'Agency South'!BC26</f>
        <v>7355.5949793229574</v>
      </c>
      <c r="BC26" s="15">
        <f>'Agency North'!BD26+'Agency South'!BD26</f>
        <v>10090.810156432763</v>
      </c>
      <c r="BD26" s="15">
        <f>'Agency North'!BE26+'Agency South'!BE26</f>
        <v>15515.863627268202</v>
      </c>
      <c r="BE26" s="15">
        <f>'Agency North'!BF26+'Agency South'!BF26</f>
        <v>19739.0809142334</v>
      </c>
      <c r="BF26" s="15">
        <f>'Agency North'!BG26+'Agency South'!BG26</f>
        <v>21146.732067125322</v>
      </c>
      <c r="BG26" s="15">
        <f>'Agency North'!BH26+'Agency South'!BH26</f>
        <v>20062.104940562913</v>
      </c>
      <c r="BH26" s="15">
        <f>'Agency North'!BI26+'Agency South'!BI26</f>
        <v>21400.769578254782</v>
      </c>
      <c r="BI26" s="96">
        <f>'Agency North'!BJ26+'Agency South'!BJ26</f>
        <v>22828.69077804398</v>
      </c>
      <c r="BJ26" s="15">
        <f>'Agency North'!BK26+'Agency South'!BK26</f>
        <v>11338.951030561089</v>
      </c>
      <c r="BK26" s="15">
        <f>'Agency North'!BL26+'Agency South'!BL26</f>
        <v>20729.231078507793</v>
      </c>
      <c r="BL26" s="15">
        <f>'Agency North'!BM26+'Agency South'!BM26</f>
        <v>34894.535304309728</v>
      </c>
      <c r="BM26" s="15">
        <f>'Agency North'!BN26+'Agency South'!BN26</f>
        <v>15692.473284213374</v>
      </c>
      <c r="BN26" s="15">
        <f>'Agency North'!BO26+'Agency South'!BO26</f>
        <v>9708.2722664191351</v>
      </c>
      <c r="BO26" s="15">
        <f>'Agency North'!BP26+'Agency South'!BP26</f>
        <v>13076.230260612769</v>
      </c>
      <c r="BP26" s="15">
        <f>'Agency North'!BQ26+'Agency South'!BQ26</f>
        <v>20008.56839005967</v>
      </c>
      <c r="BQ26" s="15">
        <f>'Agency North'!BR26+'Agency South'!BR26</f>
        <v>25458.038576618703</v>
      </c>
      <c r="BR26" s="15">
        <f>'Agency North'!BS26+'Agency South'!BS26</f>
        <v>27076.096853760311</v>
      </c>
      <c r="BS26" s="15">
        <f>'Agency North'!BT26+'Agency South'!BT26</f>
        <v>25466.220021439134</v>
      </c>
      <c r="BT26" s="15">
        <f>'Agency North'!BU26+'Agency South'!BU26</f>
        <v>26942.317654757495</v>
      </c>
      <c r="BU26" s="96">
        <f>'Agency North'!BV26+'Agency South'!BV26</f>
        <v>28358.664428771881</v>
      </c>
      <c r="BV26" s="15">
        <f>'Agency North'!BW26+'Agency South'!BW26</f>
        <v>14217.104648940556</v>
      </c>
      <c r="BW26" s="15">
        <f>'Agency North'!BX26+'Agency South'!BX26</f>
        <v>25907.854449058999</v>
      </c>
      <c r="BX26" s="15">
        <f>'Agency North'!BY26+'Agency South'!BY26</f>
        <v>42924.476549104831</v>
      </c>
      <c r="BY26" s="15">
        <f>'Agency North'!BZ26+'Agency South'!BZ26</f>
        <v>19357.115796152222</v>
      </c>
      <c r="BZ26" s="15">
        <f>'Agency North'!CA26+'Agency South'!CA26</f>
        <v>12012.537825164116</v>
      </c>
      <c r="CA26" s="15">
        <f>'Agency North'!CB26+'Agency South'!CB26</f>
        <v>16708.800531919118</v>
      </c>
      <c r="CB26" s="15">
        <f>'Agency North'!CC26+'Agency South'!CC26</f>
        <v>25668.313307071403</v>
      </c>
      <c r="CC26" s="15">
        <f>'Agency North'!CD26+'Agency South'!CD26</f>
        <v>33268.22691737584</v>
      </c>
      <c r="CD26" s="15">
        <f>'Agency North'!CE26+'Agency South'!CE26</f>
        <v>35515.779996632315</v>
      </c>
      <c r="CE26" s="15">
        <f>'Agency North'!CF26+'Agency South'!CF26</f>
        <v>33564.396469675536</v>
      </c>
      <c r="CF26" s="15">
        <f>'Agency North'!CG26+'Agency South'!CG26</f>
        <v>35780.407881725805</v>
      </c>
      <c r="CG26" s="96">
        <f>'Agency North'!CH26+'Agency South'!CH26</f>
        <v>37766.706439581918</v>
      </c>
      <c r="CH26" s="15">
        <f>'Agency North'!CI26+'Agency South'!CI26</f>
        <v>18525.811447547025</v>
      </c>
      <c r="CI26" s="15">
        <f>'Agency North'!CJ26+'Agency South'!CJ26</f>
        <v>33903.415494213099</v>
      </c>
      <c r="CJ26" s="15">
        <f>'Agency North'!CK26+'Agency South'!CK26</f>
        <v>56317.889960164888</v>
      </c>
      <c r="CK26" s="15">
        <f>'Agency North'!CL26+'Agency South'!CL26</f>
        <v>25360.526857710691</v>
      </c>
      <c r="CL26" s="15">
        <f>'Agency North'!CM26+'Agency South'!CM26</f>
        <v>15701.012016989502</v>
      </c>
      <c r="CM26" s="15">
        <f>'Agency North'!CN26+'Agency South'!CN26</f>
        <v>21781.694181278584</v>
      </c>
      <c r="CN26" s="15">
        <f>'Agency North'!CO26+'Agency South'!CO26</f>
        <v>33438.454677458052</v>
      </c>
      <c r="CO26" s="15">
        <f>'Agency North'!CP26+'Agency South'!CP26</f>
        <v>43330.596493252458</v>
      </c>
      <c r="CP26" s="15">
        <f>'Agency North'!CQ26+'Agency South'!CQ26</f>
        <v>46214.374585572237</v>
      </c>
      <c r="CQ26" s="15">
        <f>'Agency North'!CR26+'Agency South'!CR26</f>
        <v>43974.289163791298</v>
      </c>
      <c r="CR26" s="15">
        <f>'Agency North'!CS26+'Agency South'!CS26</f>
        <v>47432.503838183737</v>
      </c>
      <c r="CS26" s="96">
        <f>'Agency North'!CT26+'Agency South'!CT26</f>
        <v>50037.365548084446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6">
        <f>'Agency North'!N27+'Agency South'!N27</f>
        <v>8764.4260000000104</v>
      </c>
      <c r="N27" s="268">
        <f>'Agency North'!O27+'Agency South'!O27</f>
        <v>1616.8400000000001</v>
      </c>
      <c r="O27" s="268">
        <f>'Agency North'!P27+'Agency South'!P27</f>
        <v>2068.085</v>
      </c>
      <c r="P27" s="268">
        <f>'Agency North'!Q27+'Agency South'!Q27</f>
        <v>5000.5460000000003</v>
      </c>
      <c r="Q27" s="268">
        <f>'Agency North'!R27+'Agency South'!R27</f>
        <v>3447.4809999999998</v>
      </c>
      <c r="R27" s="268">
        <f>'Agency North'!S27+'Agency South'!S27</f>
        <v>4656.9429999999993</v>
      </c>
      <c r="S27" s="268">
        <f>'Agency North'!T27+'Agency South'!T27</f>
        <v>5839.1910000000007</v>
      </c>
      <c r="T27" s="268">
        <f>'Agency North'!U27+'Agency South'!U27</f>
        <v>4157.2150000000001</v>
      </c>
      <c r="U27" s="268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6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4890.4397812551706</v>
      </c>
      <c r="AH27" s="15">
        <f>'Agency North'!AI27+'Agency South'!AI27</f>
        <v>5295.8944344784686</v>
      </c>
      <c r="AI27" s="15">
        <f>'Agency North'!AJ27+'Agency South'!AJ27</f>
        <v>4820.9419668770715</v>
      </c>
      <c r="AJ27" s="15">
        <f>'Agency North'!AK27+'Agency South'!AK27</f>
        <v>4875.4241814113793</v>
      </c>
      <c r="AK27" s="96">
        <f>'Agency North'!AL27+'Agency South'!AL27</f>
        <v>5408.5972795568177</v>
      </c>
      <c r="AL27" s="15">
        <f>'Agency North'!AM27+'Agency South'!AM27</f>
        <v>5336.1877408921646</v>
      </c>
      <c r="AM27" s="15">
        <f>'Agency North'!AN27+'Agency South'!AN27</f>
        <v>7395.6216544400941</v>
      </c>
      <c r="AN27" s="15">
        <f>'Agency North'!AO27+'Agency South'!AO27</f>
        <v>19248.459476130833</v>
      </c>
      <c r="AO27" s="15">
        <f>'Agency North'!AP27+'Agency South'!AP27</f>
        <v>24973.453631388053</v>
      </c>
      <c r="AP27" s="15">
        <f>'Agency North'!AQ27+'Agency South'!AQ27</f>
        <v>116970.60334541986</v>
      </c>
      <c r="AQ27" s="15">
        <f>'Agency North'!AR27+'Agency South'!AR27</f>
        <v>25142.241326198553</v>
      </c>
      <c r="AR27" s="15">
        <f>'Agency North'!AS27+'Agency South'!AS27</f>
        <v>23877.074391690297</v>
      </c>
      <c r="AS27" s="15">
        <f>'Agency North'!AT27+'Agency South'!AT27</f>
        <v>11842.112429265359</v>
      </c>
      <c r="AT27" s="15">
        <f>'Agency North'!AU27+'Agency South'!AU27</f>
        <v>13156.223143827645</v>
      </c>
      <c r="AU27" s="15">
        <f>'Agency North'!AV27+'Agency South'!AV27</f>
        <v>12529.963140897704</v>
      </c>
      <c r="AV27" s="15">
        <f>'Agency North'!AW27+'Agency South'!AW27</f>
        <v>13844.335690365628</v>
      </c>
      <c r="AW27" s="96">
        <f>'Agency North'!AX27+'Agency South'!AX27</f>
        <v>15820.094309525348</v>
      </c>
      <c r="AX27" s="15">
        <f>'Agency North'!AY27+'Agency South'!AY27</f>
        <v>6805.4022429461438</v>
      </c>
      <c r="AY27" s="15">
        <f>'Agency North'!AZ27+'Agency South'!AZ27</f>
        <v>10019.403423333744</v>
      </c>
      <c r="AZ27" s="15">
        <f>'Agency North'!BA27+'Agency South'!BA27</f>
        <v>26805.911308749452</v>
      </c>
      <c r="BA27" s="15">
        <f>'Agency North'!BB27+'Agency South'!BB27</f>
        <v>32630.702822790809</v>
      </c>
      <c r="BB27" s="15">
        <f>'Agency North'!BC27+'Agency South'!BC27</f>
        <v>160019.0283128084</v>
      </c>
      <c r="BC27" s="15">
        <f>'Agency North'!BD27+'Agency South'!BD27</f>
        <v>33663.761096068978</v>
      </c>
      <c r="BD27" s="15">
        <f>'Agency North'!BE27+'Agency South'!BE27</f>
        <v>32028.68071759076</v>
      </c>
      <c r="BE27" s="15">
        <f>'Agency North'!BF27+'Agency South'!BF27</f>
        <v>16118.352815680495</v>
      </c>
      <c r="BF27" s="15">
        <f>'Agency North'!BG27+'Agency South'!BG27</f>
        <v>18269.205618146698</v>
      </c>
      <c r="BG27" s="15">
        <f>'Agency North'!BH27+'Agency South'!BH27</f>
        <v>18490.542318546435</v>
      </c>
      <c r="BH27" s="15">
        <f>'Agency North'!BI27+'Agency South'!BI27</f>
        <v>20833.624357679011</v>
      </c>
      <c r="BI27" s="96">
        <f>'Agency North'!BJ27+'Agency South'!BJ27</f>
        <v>23280.20067497528</v>
      </c>
      <c r="BJ27" s="15">
        <f>'Agency North'!BK27+'Agency South'!BK27</f>
        <v>9777.9489310398021</v>
      </c>
      <c r="BK27" s="15">
        <f>'Agency North'!BL27+'Agency South'!BL27</f>
        <v>14283.427932172588</v>
      </c>
      <c r="BL27" s="15">
        <f>'Agency North'!BM27+'Agency South'!BM27</f>
        <v>37452.119197466804</v>
      </c>
      <c r="BM27" s="15">
        <f>'Agency North'!BN27+'Agency South'!BN27</f>
        <v>47500.177224425061</v>
      </c>
      <c r="BN27" s="15">
        <f>'Agency North'!BO27+'Agency South'!BO27</f>
        <v>232492.54425982974</v>
      </c>
      <c r="BO27" s="15">
        <f>'Agency North'!BP27+'Agency South'!BP27</f>
        <v>47916.015783996387</v>
      </c>
      <c r="BP27" s="15">
        <f>'Agency North'!BQ27+'Agency South'!BQ27</f>
        <v>45709.268244677805</v>
      </c>
      <c r="BQ27" s="15">
        <f>'Agency North'!BR27+'Agency South'!BR27</f>
        <v>22727.421665871956</v>
      </c>
      <c r="BR27" s="15">
        <f>'Agency North'!BS27+'Agency South'!BS27</f>
        <v>25073.657739716673</v>
      </c>
      <c r="BS27" s="15">
        <f>'Agency North'!BT27+'Agency South'!BT27</f>
        <v>24712.252914136872</v>
      </c>
      <c r="BT27" s="15">
        <f>'Agency North'!BU27+'Agency South'!BU27</f>
        <v>27440.41824420284</v>
      </c>
      <c r="BU27" s="96">
        <f>'Agency North'!BV27+'Agency South'!BV27</f>
        <v>30482.442439122322</v>
      </c>
      <c r="BV27" s="15">
        <f>'Agency North'!BW27+'Agency South'!BW27</f>
        <v>12816.753096047683</v>
      </c>
      <c r="BW27" s="15">
        <f>'Agency North'!BX27+'Agency South'!BX27</f>
        <v>18618.3315884029</v>
      </c>
      <c r="BX27" s="15">
        <f>'Agency North'!BY27+'Agency South'!BY27</f>
        <v>48916.306497191821</v>
      </c>
      <c r="BY27" s="15">
        <f>'Agency North'!BZ27+'Agency South'!BZ27</f>
        <v>62017.252208638951</v>
      </c>
      <c r="BZ27" s="15">
        <f>'Agency North'!CA27+'Agency South'!CA27</f>
        <v>304065.03932047507</v>
      </c>
      <c r="CA27" s="15">
        <f>'Agency North'!CB27+'Agency South'!CB27</f>
        <v>62120.238521483938</v>
      </c>
      <c r="CB27" s="15">
        <f>'Agency North'!CC27+'Agency South'!CC27</f>
        <v>59245.072361995</v>
      </c>
      <c r="CC27" s="15">
        <f>'Agency North'!CD27+'Agency South'!CD27</f>
        <v>29257.689154677108</v>
      </c>
      <c r="CD27" s="15">
        <f>'Agency North'!CE27+'Agency South'!CE27</f>
        <v>32540.214912197756</v>
      </c>
      <c r="CE27" s="15">
        <f>'Agency North'!CF27+'Agency South'!CF27</f>
        <v>32389.517911106646</v>
      </c>
      <c r="CF27" s="15">
        <f>'Agency North'!CG27+'Agency South'!CG27</f>
        <v>36216.641152653181</v>
      </c>
      <c r="CG27" s="96">
        <f>'Agency North'!CH27+'Agency South'!CH27</f>
        <v>40623.716163753248</v>
      </c>
      <c r="CH27" s="15">
        <f>'Agency North'!CI27+'Agency South'!CI27</f>
        <v>16586.513536470713</v>
      </c>
      <c r="CI27" s="15">
        <f>'Agency North'!CJ27+'Agency South'!CJ27</f>
        <v>24166.322315967318</v>
      </c>
      <c r="CJ27" s="15">
        <f>'Agency North'!CK27+'Agency South'!CK27</f>
        <v>63843.83154556209</v>
      </c>
      <c r="CK27" s="15">
        <f>'Agency North'!CL27+'Agency South'!CL27</f>
        <v>81517.115678900809</v>
      </c>
      <c r="CL27" s="15">
        <f>'Agency North'!CM27+'Agency South'!CM27</f>
        <v>402858.7234683393</v>
      </c>
      <c r="CM27" s="15">
        <f>'Agency North'!CN27+'Agency South'!CN27</f>
        <v>82380.443607276582</v>
      </c>
      <c r="CN27" s="15">
        <f>'Agency North'!CO27+'Agency South'!CO27</f>
        <v>78637.706010534806</v>
      </c>
      <c r="CO27" s="15">
        <f>'Agency North'!CP27+'Agency South'!CP27</f>
        <v>38786.567889796228</v>
      </c>
      <c r="CP27" s="15">
        <f>'Agency North'!CQ27+'Agency South'!CQ27</f>
        <v>43115.320947611406</v>
      </c>
      <c r="CQ27" s="15">
        <f>'Agency North'!CR27+'Agency South'!CR27</f>
        <v>43018.082909691635</v>
      </c>
      <c r="CR27" s="15">
        <f>'Agency North'!CS27+'Agency South'!CS27</f>
        <v>48773.9537044873</v>
      </c>
      <c r="CS27" s="96">
        <f>'Agency North'!CT27+'Agency South'!CT27</f>
        <v>54688.723317876931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6">
        <f>'Agency North'!N28+'Agency South'!N28</f>
        <v>6641.0084999999899</v>
      </c>
      <c r="N28" s="268">
        <f>'Agency North'!O28+'Agency South'!O28</f>
        <v>1390.241</v>
      </c>
      <c r="O28" s="268">
        <f>'Agency North'!P28+'Agency South'!P28</f>
        <v>2245.1</v>
      </c>
      <c r="P28" s="268">
        <f>'Agency North'!Q28+'Agency South'!Q28</f>
        <v>3288.703</v>
      </c>
      <c r="Q28" s="268">
        <f>'Agency North'!R28+'Agency South'!R28</f>
        <v>1626.6079999999999</v>
      </c>
      <c r="R28" s="268">
        <f>'Agency North'!S28+'Agency South'!S28</f>
        <v>2680.299</v>
      </c>
      <c r="S28" s="268">
        <f>'Agency North'!T28+'Agency South'!T28</f>
        <v>4180.3064999999997</v>
      </c>
      <c r="T28" s="268">
        <f>'Agency North'!U28+'Agency South'!U28</f>
        <v>2403.6120000000001</v>
      </c>
      <c r="U28" s="268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6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7125.4760467410433</v>
      </c>
      <c r="AH28" s="15">
        <f>'Agency North'!AI28+'Agency South'!AI28</f>
        <v>8968.4965582146251</v>
      </c>
      <c r="AI28" s="15">
        <f>'Agency North'!AJ28+'Agency South'!AJ28</f>
        <v>8902.0049980521944</v>
      </c>
      <c r="AJ28" s="15">
        <f>'Agency North'!AK28+'Agency South'!AK28</f>
        <v>10443.155801454606</v>
      </c>
      <c r="AK28" s="96">
        <f>'Agency North'!AL28+'Agency South'!AL28</f>
        <v>12074.600767180746</v>
      </c>
      <c r="AL28" s="15">
        <f>'Agency North'!AM28+'Agency South'!AM28</f>
        <v>6847.4590621389962</v>
      </c>
      <c r="AM28" s="15">
        <f>'Agency North'!AN28+'Agency South'!AN28</f>
        <v>7725.8322196004319</v>
      </c>
      <c r="AN28" s="15">
        <f>'Agency North'!AO28+'Agency South'!AO28</f>
        <v>14924.555119679228</v>
      </c>
      <c r="AO28" s="15">
        <f>'Agency North'!AP28+'Agency South'!AP28</f>
        <v>18269.916696024025</v>
      </c>
      <c r="AP28" s="15">
        <f>'Agency North'!AQ28+'Agency South'!AQ28</f>
        <v>16675.060530099916</v>
      </c>
      <c r="AQ28" s="15">
        <f>'Agency North'!AR28+'Agency South'!AR28</f>
        <v>16300.475636269661</v>
      </c>
      <c r="AR28" s="15">
        <f>'Agency North'!AS28+'Agency South'!AS28</f>
        <v>13872.998681978788</v>
      </c>
      <c r="AS28" s="15">
        <f>'Agency North'!AT28+'Agency South'!AT28</f>
        <v>12072.754828772755</v>
      </c>
      <c r="AT28" s="15">
        <f>'Agency North'!AU28+'Agency South'!AU28</f>
        <v>13103.598928033176</v>
      </c>
      <c r="AU28" s="15">
        <f>'Agency North'!AV28+'Agency South'!AV28</f>
        <v>12323.149075285741</v>
      </c>
      <c r="AV28" s="15">
        <f>'Agency North'!AW28+'Agency South'!AW28</f>
        <v>13760.907834337146</v>
      </c>
      <c r="AW28" s="96">
        <f>'Agency North'!AX28+'Agency South'!AX28</f>
        <v>15362.234999458095</v>
      </c>
      <c r="AX28" s="15">
        <f>'Agency North'!AY28+'Agency South'!AY28</f>
        <v>8556.0099926617349</v>
      </c>
      <c r="AY28" s="15">
        <f>'Agency North'!AZ28+'Agency South'!AZ28</f>
        <v>8807.171867839279</v>
      </c>
      <c r="AZ28" s="15">
        <f>'Agency North'!BA28+'Agency South'!BA28</f>
        <v>18955.07627536479</v>
      </c>
      <c r="BA28" s="15">
        <f>'Agency North'!BB28+'Agency South'!BB28</f>
        <v>23631.01632092943</v>
      </c>
      <c r="BB28" s="15">
        <f>'Agency North'!BC28+'Agency South'!BC28</f>
        <v>23755.448171230164</v>
      </c>
      <c r="BC28" s="15">
        <f>'Agency North'!BD28+'Agency South'!BD28</f>
        <v>23737.691350330861</v>
      </c>
      <c r="BD28" s="15">
        <f>'Agency North'!BE28+'Agency South'!BE28</f>
        <v>22103.929364531246</v>
      </c>
      <c r="BE28" s="15">
        <f>'Agency North'!BF28+'Agency South'!BF28</f>
        <v>19260.020189419887</v>
      </c>
      <c r="BF28" s="15">
        <f>'Agency North'!BG28+'Agency South'!BG28</f>
        <v>22678.733543782124</v>
      </c>
      <c r="BG28" s="15">
        <f>'Agency North'!BH28+'Agency South'!BH28</f>
        <v>21426.920333541857</v>
      </c>
      <c r="BH28" s="15">
        <f>'Agency North'!BI28+'Agency South'!BI28</f>
        <v>23425.73815372945</v>
      </c>
      <c r="BI28" s="96">
        <f>'Agency North'!BJ28+'Agency South'!BJ28</f>
        <v>24860.264139483043</v>
      </c>
      <c r="BJ28" s="15">
        <f>'Agency North'!BK28+'Agency South'!BK28</f>
        <v>12420.378841118425</v>
      </c>
      <c r="BK28" s="15">
        <f>'Agency North'!BL28+'Agency South'!BL28</f>
        <v>12590.11343261633</v>
      </c>
      <c r="BL28" s="15">
        <f>'Agency North'!BM28+'Agency South'!BM28</f>
        <v>27913.959788016487</v>
      </c>
      <c r="BM28" s="15">
        <f>'Agency North'!BN28+'Agency South'!BN28</f>
        <v>33451.39193859433</v>
      </c>
      <c r="BN28" s="15">
        <f>'Agency North'!BO28+'Agency South'!BO28</f>
        <v>32996.784969811313</v>
      </c>
      <c r="BO28" s="15">
        <f>'Agency North'!BP28+'Agency South'!BP28</f>
        <v>31801.57144192779</v>
      </c>
      <c r="BP28" s="15">
        <f>'Agency North'!BQ28+'Agency South'!BQ28</f>
        <v>29268.494370501387</v>
      </c>
      <c r="BQ28" s="15">
        <f>'Agency North'!BR28+'Agency South'!BR28</f>
        <v>25792.35713162522</v>
      </c>
      <c r="BR28" s="15">
        <f>'Agency North'!BS28+'Agency South'!BS28</f>
        <v>30554.431724645576</v>
      </c>
      <c r="BS28" s="15">
        <f>'Agency North'!BT28+'Agency South'!BT28</f>
        <v>28889.963690220895</v>
      </c>
      <c r="BT28" s="15">
        <f>'Agency North'!BU28+'Agency South'!BU28</f>
        <v>31229.927279960706</v>
      </c>
      <c r="BU28" s="96">
        <f>'Agency North'!BV28+'Agency South'!BV28</f>
        <v>33255.909904347638</v>
      </c>
      <c r="BV28" s="15">
        <f>'Agency North'!BW28+'Agency South'!BW28</f>
        <v>17364.025834074746</v>
      </c>
      <c r="BW28" s="15">
        <f>'Agency North'!BX28+'Agency South'!BX28</f>
        <v>17402.32879233015</v>
      </c>
      <c r="BX28" s="15">
        <f>'Agency North'!BY28+'Agency South'!BY28</f>
        <v>38047.277179647106</v>
      </c>
      <c r="BY28" s="15">
        <f>'Agency North'!BZ28+'Agency South'!BZ28</f>
        <v>45840.184819247341</v>
      </c>
      <c r="BZ28" s="15">
        <f>'Agency North'!CA28+'Agency South'!CA28</f>
        <v>44448.34124692656</v>
      </c>
      <c r="CA28" s="15">
        <f>'Agency North'!CB28+'Agency South'!CB28</f>
        <v>42468.793473174126</v>
      </c>
      <c r="CB28" s="15">
        <f>'Agency North'!CC28+'Agency South'!CC28</f>
        <v>38896.302429563329</v>
      </c>
      <c r="CC28" s="15">
        <f>'Agency North'!CD28+'Agency South'!CD28</f>
        <v>34148.131799712071</v>
      </c>
      <c r="CD28" s="15">
        <f>'Agency North'!CE28+'Agency South'!CE28</f>
        <v>40028.125437262366</v>
      </c>
      <c r="CE28" s="15">
        <f>'Agency North'!CF28+'Agency South'!CF28</f>
        <v>37478.080789526342</v>
      </c>
      <c r="CF28" s="15">
        <f>'Agency North'!CG28+'Agency South'!CG28</f>
        <v>40330.391313111468</v>
      </c>
      <c r="CG28" s="96">
        <f>'Agency North'!CH28+'Agency South'!CH28</f>
        <v>42381.957723429179</v>
      </c>
      <c r="CH28" s="15">
        <f>'Agency North'!CI28+'Agency South'!CI28</f>
        <v>21561.398974471027</v>
      </c>
      <c r="CI28" s="15">
        <f>'Agency North'!CJ28+'Agency South'!CJ28</f>
        <v>21544.602628863719</v>
      </c>
      <c r="CJ28" s="15">
        <f>'Agency North'!CK28+'Agency South'!CK28</f>
        <v>46937.85205345929</v>
      </c>
      <c r="CK28" s="15">
        <f>'Agency North'!CL28+'Agency South'!CL28</f>
        <v>57073.64964701001</v>
      </c>
      <c r="CL28" s="15">
        <f>'Agency North'!CM28+'Agency South'!CM28</f>
        <v>55647.264811372122</v>
      </c>
      <c r="CM28" s="15">
        <f>'Agency North'!CN28+'Agency South'!CN28</f>
        <v>53530.495394962374</v>
      </c>
      <c r="CN28" s="15">
        <f>'Agency North'!CO28+'Agency South'!CO28</f>
        <v>49770.776569210662</v>
      </c>
      <c r="CO28" s="15">
        <f>'Agency North'!CP28+'Agency South'!CP28</f>
        <v>43824.758940867949</v>
      </c>
      <c r="CP28" s="15">
        <f>'Agency North'!CQ28+'Agency South'!CQ28</f>
        <v>51483.229498181739</v>
      </c>
      <c r="CQ28" s="15">
        <f>'Agency North'!CR28+'Agency South'!CR28</f>
        <v>48919.569624812342</v>
      </c>
      <c r="CR28" s="15">
        <f>'Agency North'!CS28+'Agency South'!CS28</f>
        <v>53383.241785655293</v>
      </c>
      <c r="CS28" s="96">
        <f>'Agency North'!CT28+'Agency South'!CT28</f>
        <v>56269.523860728499</v>
      </c>
    </row>
    <row r="29" spans="1:97" s="16" customFormat="1" x14ac:dyDescent="0.25">
      <c r="A29" s="16" t="s">
        <v>3</v>
      </c>
      <c r="B29" s="16">
        <f>SUM(B22:B28)</f>
        <v>10417.638999999999</v>
      </c>
      <c r="C29" s="16">
        <f t="shared" ref="C29" si="10">SUM(C22:C28)</f>
        <v>9049.0069999999978</v>
      </c>
      <c r="D29" s="16">
        <f t="shared" ref="D29" si="11">SUM(D22:D28)</f>
        <v>19003.816999999999</v>
      </c>
      <c r="E29" s="16">
        <f t="shared" ref="E29" si="12">SUM(E22:E28)</f>
        <v>23838.465999999997</v>
      </c>
      <c r="F29" s="16">
        <f t="shared" ref="F29" si="13">SUM(F22:F28)</f>
        <v>18586.255000000001</v>
      </c>
      <c r="G29" s="16">
        <f t="shared" ref="G29" si="14">SUM(G22:G28)</f>
        <v>27305.806999999993</v>
      </c>
      <c r="H29" s="16">
        <f t="shared" ref="H29" si="15">SUM(H22:H28)</f>
        <v>29199.373999999996</v>
      </c>
      <c r="I29" s="16">
        <f t="shared" ref="I29" si="16">SUM(I22:I28)</f>
        <v>16805.392</v>
      </c>
      <c r="J29" s="16">
        <f t="shared" ref="J29" si="17">SUM(J22:J28)</f>
        <v>38876.936999999991</v>
      </c>
      <c r="K29" s="16">
        <f t="shared" ref="K29" si="18">SUM(K22:K28)</f>
        <v>25749.087999999992</v>
      </c>
      <c r="L29" s="16">
        <f t="shared" ref="L29" si="19">SUM(L22:L28)</f>
        <v>42738.083000000042</v>
      </c>
      <c r="M29" s="97">
        <f t="shared" ref="M29" si="20">SUM(M22:M28)</f>
        <v>58359.96899999999</v>
      </c>
      <c r="N29" s="272">
        <f t="shared" ref="N29" si="21">SUM(N22:N28)</f>
        <v>12838.284999999998</v>
      </c>
      <c r="O29" s="272">
        <f t="shared" ref="O29" si="22">SUM(O22:O28)</f>
        <v>13773.312999999971</v>
      </c>
      <c r="P29" s="272">
        <f t="shared" ref="P29" si="23">SUM(P22:P28)</f>
        <v>34185.045999999995</v>
      </c>
      <c r="Q29" s="272">
        <f t="shared" ref="Q29" si="24">SUM(Q22:Q28)</f>
        <v>30847.053000000011</v>
      </c>
      <c r="R29" s="272">
        <f t="shared" ref="R29" si="25">SUM(R22:R28)</f>
        <v>28153.600999999995</v>
      </c>
      <c r="S29" s="272">
        <f t="shared" ref="S29" si="26">SUM(S22:S28)</f>
        <v>42170.820000000072</v>
      </c>
      <c r="T29" s="272">
        <f t="shared" ref="T29" si="27">SUM(T22:T28)</f>
        <v>30013.258000000013</v>
      </c>
      <c r="U29" s="272">
        <f t="shared" ref="U29" si="28">SUM(U22:U28)</f>
        <v>31855.821000000029</v>
      </c>
      <c r="V29" s="16">
        <f t="shared" ref="V29" si="29">SUM(V22:V28)</f>
        <v>49057.181000000062</v>
      </c>
      <c r="W29" s="16">
        <f t="shared" ref="W29" si="30">SUM(W22:W28)</f>
        <v>40118.116000000016</v>
      </c>
      <c r="X29" s="16">
        <f t="shared" ref="X29" si="31">SUM(X22:X28)</f>
        <v>51027.211000000083</v>
      </c>
      <c r="Y29" s="97">
        <f t="shared" ref="Y29:CJ29" si="32">SUM(Y22:Y28)</f>
        <v>96296.744000000326</v>
      </c>
      <c r="Z29" s="16">
        <f t="shared" si="32"/>
        <v>25630.201000000001</v>
      </c>
      <c r="AA29" s="16">
        <f t="shared" si="32"/>
        <v>39347.465000000033</v>
      </c>
      <c r="AB29" s="16">
        <f t="shared" si="32"/>
        <v>55934.67</v>
      </c>
      <c r="AC29" s="16">
        <f t="shared" si="32"/>
        <v>48195.5</v>
      </c>
      <c r="AD29" s="16">
        <f t="shared" si="32"/>
        <v>51764.81</v>
      </c>
      <c r="AE29" s="16">
        <f t="shared" si="32"/>
        <v>57214.30000000001</v>
      </c>
      <c r="AF29" s="16">
        <f t="shared" si="32"/>
        <v>44334.94</v>
      </c>
      <c r="AG29" s="16">
        <f t="shared" si="32"/>
        <v>49285.888608482332</v>
      </c>
      <c r="AH29" s="16">
        <f t="shared" si="32"/>
        <v>54662.76767763534</v>
      </c>
      <c r="AI29" s="16">
        <f t="shared" si="32"/>
        <v>51249.687085482583</v>
      </c>
      <c r="AJ29" s="16">
        <f t="shared" si="32"/>
        <v>56572.543363701523</v>
      </c>
      <c r="AK29" s="97">
        <f t="shared" si="32"/>
        <v>62345.058851938426</v>
      </c>
      <c r="AL29" s="16">
        <f t="shared" si="32"/>
        <v>35985.892508855242</v>
      </c>
      <c r="AM29" s="16">
        <f t="shared" si="32"/>
        <v>41811.379073201715</v>
      </c>
      <c r="AN29" s="16">
        <f t="shared" si="32"/>
        <v>85217.359893422137</v>
      </c>
      <c r="AO29" s="16">
        <f t="shared" si="32"/>
        <v>81562.753170383949</v>
      </c>
      <c r="AP29" s="16">
        <f t="shared" si="32"/>
        <v>174577.56057024968</v>
      </c>
      <c r="AQ29" s="16">
        <f t="shared" si="32"/>
        <v>94033.542419786856</v>
      </c>
      <c r="AR29" s="16">
        <f t="shared" si="32"/>
        <v>82745.603556034766</v>
      </c>
      <c r="AS29" s="16">
        <f t="shared" si="32"/>
        <v>75316.208907058666</v>
      </c>
      <c r="AT29" s="16">
        <f t="shared" si="32"/>
        <v>81966.379588916083</v>
      </c>
      <c r="AU29" s="16">
        <f t="shared" si="32"/>
        <v>76715.644447361177</v>
      </c>
      <c r="AV29" s="16">
        <f t="shared" si="32"/>
        <v>83881.8000662704</v>
      </c>
      <c r="AW29" s="97">
        <f t="shared" si="32"/>
        <v>91515.916558516998</v>
      </c>
      <c r="AX29" s="16">
        <f t="shared" si="32"/>
        <v>50684.229349393143</v>
      </c>
      <c r="AY29" s="16">
        <f t="shared" si="32"/>
        <v>59364.952502070984</v>
      </c>
      <c r="AZ29" s="16">
        <f t="shared" si="32"/>
        <v>121895.47619131101</v>
      </c>
      <c r="BA29" s="16">
        <f t="shared" si="32"/>
        <v>113819.22130006437</v>
      </c>
      <c r="BB29" s="16">
        <f t="shared" si="32"/>
        <v>242432.11093561648</v>
      </c>
      <c r="BC29" s="16">
        <f t="shared" si="32"/>
        <v>130437.70800256058</v>
      </c>
      <c r="BD29" s="16">
        <f t="shared" si="32"/>
        <v>118175.94566254265</v>
      </c>
      <c r="BE29" s="16">
        <f t="shared" si="32"/>
        <v>106610.74706311781</v>
      </c>
      <c r="BF29" s="16">
        <f t="shared" si="32"/>
        <v>116828.06574503196</v>
      </c>
      <c r="BG29" s="16">
        <f t="shared" si="32"/>
        <v>111759.3470964351</v>
      </c>
      <c r="BH29" s="16">
        <f t="shared" si="32"/>
        <v>121396.53215734582</v>
      </c>
      <c r="BI29" s="97">
        <f t="shared" si="32"/>
        <v>130385.62814999605</v>
      </c>
      <c r="BJ29" s="16">
        <f t="shared" si="32"/>
        <v>68040.905409701227</v>
      </c>
      <c r="BK29" s="16">
        <f t="shared" si="32"/>
        <v>79012.253925637706</v>
      </c>
      <c r="BL29" s="16">
        <f t="shared" si="32"/>
        <v>164138.19679311686</v>
      </c>
      <c r="BM29" s="16">
        <f t="shared" si="32"/>
        <v>154905.60620105895</v>
      </c>
      <c r="BN29" s="16">
        <f t="shared" si="32"/>
        <v>340346.78460215044</v>
      </c>
      <c r="BO29" s="16">
        <f t="shared" si="32"/>
        <v>171723.859887372</v>
      </c>
      <c r="BP29" s="16">
        <f t="shared" si="32"/>
        <v>156052.91500334762</v>
      </c>
      <c r="BQ29" s="16">
        <f t="shared" si="32"/>
        <v>138301.96534884733</v>
      </c>
      <c r="BR29" s="16">
        <f t="shared" si="32"/>
        <v>151181.64203989683</v>
      </c>
      <c r="BS29" s="16">
        <f t="shared" si="32"/>
        <v>143289.16877854569</v>
      </c>
      <c r="BT29" s="16">
        <f t="shared" si="32"/>
        <v>154157.69567209404</v>
      </c>
      <c r="BU29" s="97">
        <f t="shared" si="32"/>
        <v>164473.20591758328</v>
      </c>
      <c r="BV29" s="16">
        <f t="shared" si="32"/>
        <v>87599.774130027101</v>
      </c>
      <c r="BW29" s="16">
        <f t="shared" si="32"/>
        <v>101379.04176619239</v>
      </c>
      <c r="BX29" s="16">
        <f t="shared" si="32"/>
        <v>211312.07696805242</v>
      </c>
      <c r="BY29" s="16">
        <f t="shared" si="32"/>
        <v>202102.06222970207</v>
      </c>
      <c r="BZ29" s="16">
        <f t="shared" si="32"/>
        <v>444831.83991714724</v>
      </c>
      <c r="CA29" s="16">
        <f t="shared" si="32"/>
        <v>223573.3175317304</v>
      </c>
      <c r="CB29" s="16">
        <f t="shared" si="32"/>
        <v>203650.13149305692</v>
      </c>
      <c r="CC29" s="16">
        <f t="shared" si="32"/>
        <v>181824.4673197642</v>
      </c>
      <c r="CD29" s="16">
        <f t="shared" si="32"/>
        <v>198889.51876138995</v>
      </c>
      <c r="CE29" s="16">
        <f t="shared" si="32"/>
        <v>189030.9339739909</v>
      </c>
      <c r="CF29" s="16">
        <f t="shared" si="32"/>
        <v>204363.59700910762</v>
      </c>
      <c r="CG29" s="97">
        <f t="shared" si="32"/>
        <v>218222.30155603029</v>
      </c>
      <c r="CH29" s="16">
        <f t="shared" si="32"/>
        <v>112902.03778502296</v>
      </c>
      <c r="CI29" s="16">
        <f t="shared" si="32"/>
        <v>130817.98558986011</v>
      </c>
      <c r="CJ29" s="16">
        <f t="shared" si="32"/>
        <v>273015.37779883092</v>
      </c>
      <c r="CK29" s="16">
        <f t="shared" ref="CK29:CS29" si="33">SUM(CK22:CK28)</f>
        <v>261355.17695157678</v>
      </c>
      <c r="CL29" s="16">
        <f t="shared" si="33"/>
        <v>583792.98668333027</v>
      </c>
      <c r="CM29" s="16">
        <f t="shared" si="33"/>
        <v>290446.83001647954</v>
      </c>
      <c r="CN29" s="16">
        <f t="shared" si="33"/>
        <v>265474.71165873285</v>
      </c>
      <c r="CO29" s="16">
        <f t="shared" si="33"/>
        <v>236394.72587964835</v>
      </c>
      <c r="CP29" s="16">
        <f t="shared" si="33"/>
        <v>258552.22269425739</v>
      </c>
      <c r="CQ29" s="16">
        <f t="shared" si="33"/>
        <v>247814.29724736992</v>
      </c>
      <c r="CR29" s="16">
        <f t="shared" si="33"/>
        <v>271223.68710901868</v>
      </c>
      <c r="CS29" s="97">
        <f t="shared" si="33"/>
        <v>289749.85970234562</v>
      </c>
    </row>
    <row r="30" spans="1:97" s="17" customFormat="1" x14ac:dyDescent="0.25">
      <c r="G30" s="18"/>
      <c r="H30" s="18"/>
      <c r="I30" s="18"/>
      <c r="J30" s="18"/>
      <c r="K30" s="18"/>
      <c r="L30" s="18"/>
      <c r="M30" s="121"/>
      <c r="N30" s="273"/>
      <c r="O30" s="273"/>
      <c r="P30" s="273"/>
      <c r="Q30" s="273"/>
      <c r="R30" s="273"/>
      <c r="S30" s="274"/>
      <c r="T30" s="274"/>
      <c r="U30" s="274"/>
      <c r="Y30" s="36"/>
      <c r="AK30" s="36"/>
      <c r="AW30" s="36"/>
      <c r="BI30" s="36"/>
      <c r="BU30" s="36"/>
      <c r="CG30" s="36"/>
      <c r="CS30" s="36"/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12">
        <v>12</v>
      </c>
      <c r="N31" s="265">
        <v>13</v>
      </c>
      <c r="O31" s="265">
        <v>14</v>
      </c>
      <c r="P31" s="265">
        <v>15</v>
      </c>
      <c r="Q31" s="265">
        <v>16</v>
      </c>
      <c r="R31" s="265">
        <v>17</v>
      </c>
      <c r="S31" s="265">
        <v>18</v>
      </c>
      <c r="T31" s="265">
        <v>19</v>
      </c>
      <c r="U31" s="265">
        <v>20</v>
      </c>
      <c r="V31" s="12">
        <v>21</v>
      </c>
      <c r="W31" s="12">
        <v>22</v>
      </c>
      <c r="X31" s="12">
        <v>23</v>
      </c>
      <c r="Y31" s="112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12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12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12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12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12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12">
        <v>96</v>
      </c>
    </row>
    <row r="32" spans="1:97" s="2" customFormat="1" x14ac:dyDescent="0.25">
      <c r="A32" s="2" t="s">
        <v>9</v>
      </c>
      <c r="B32" s="3">
        <f t="shared" ref="B32:BM32" si="34">B21</f>
        <v>42005</v>
      </c>
      <c r="C32" s="3">
        <f t="shared" si="34"/>
        <v>42036</v>
      </c>
      <c r="D32" s="3">
        <f t="shared" si="34"/>
        <v>42064</v>
      </c>
      <c r="E32" s="3">
        <f t="shared" si="34"/>
        <v>42095</v>
      </c>
      <c r="F32" s="3">
        <f t="shared" si="34"/>
        <v>42125</v>
      </c>
      <c r="G32" s="3">
        <f t="shared" si="34"/>
        <v>42156</v>
      </c>
      <c r="H32" s="3">
        <f t="shared" si="34"/>
        <v>42186</v>
      </c>
      <c r="I32" s="3">
        <f t="shared" si="34"/>
        <v>42217</v>
      </c>
      <c r="J32" s="3">
        <f t="shared" si="34"/>
        <v>42248</v>
      </c>
      <c r="K32" s="3">
        <f t="shared" si="34"/>
        <v>42278</v>
      </c>
      <c r="L32" s="3">
        <f t="shared" si="34"/>
        <v>42309</v>
      </c>
      <c r="M32" s="95">
        <f t="shared" si="34"/>
        <v>42339</v>
      </c>
      <c r="N32" s="275">
        <f t="shared" si="34"/>
        <v>42370</v>
      </c>
      <c r="O32" s="275">
        <f t="shared" si="34"/>
        <v>42401</v>
      </c>
      <c r="P32" s="275">
        <f t="shared" si="34"/>
        <v>42430</v>
      </c>
      <c r="Q32" s="275">
        <f t="shared" si="34"/>
        <v>42461</v>
      </c>
      <c r="R32" s="275">
        <f t="shared" si="34"/>
        <v>42491</v>
      </c>
      <c r="S32" s="275">
        <f t="shared" si="34"/>
        <v>42522</v>
      </c>
      <c r="T32" s="275">
        <f t="shared" si="34"/>
        <v>42552</v>
      </c>
      <c r="U32" s="275">
        <f t="shared" si="34"/>
        <v>42583</v>
      </c>
      <c r="V32" s="3">
        <f t="shared" si="34"/>
        <v>42614</v>
      </c>
      <c r="W32" s="3">
        <f t="shared" si="34"/>
        <v>42644</v>
      </c>
      <c r="X32" s="3">
        <f t="shared" si="34"/>
        <v>42675</v>
      </c>
      <c r="Y32" s="95">
        <f t="shared" si="34"/>
        <v>42705</v>
      </c>
      <c r="Z32" s="3">
        <f t="shared" si="34"/>
        <v>42752</v>
      </c>
      <c r="AA32" s="3">
        <f t="shared" si="34"/>
        <v>42783</v>
      </c>
      <c r="AB32" s="3">
        <f t="shared" si="34"/>
        <v>42811</v>
      </c>
      <c r="AC32" s="3">
        <f t="shared" si="34"/>
        <v>42842</v>
      </c>
      <c r="AD32" s="3">
        <f t="shared" si="34"/>
        <v>42872</v>
      </c>
      <c r="AE32" s="3">
        <f t="shared" si="34"/>
        <v>42903</v>
      </c>
      <c r="AF32" s="3">
        <f t="shared" si="34"/>
        <v>42933</v>
      </c>
      <c r="AG32" s="3">
        <f t="shared" si="34"/>
        <v>42964</v>
      </c>
      <c r="AH32" s="3">
        <f t="shared" si="34"/>
        <v>42995</v>
      </c>
      <c r="AI32" s="3">
        <f t="shared" si="34"/>
        <v>43025</v>
      </c>
      <c r="AJ32" s="3">
        <f t="shared" si="34"/>
        <v>43056</v>
      </c>
      <c r="AK32" s="95">
        <f t="shared" si="34"/>
        <v>43086</v>
      </c>
      <c r="AL32" s="3">
        <f t="shared" si="34"/>
        <v>43118</v>
      </c>
      <c r="AM32" s="3">
        <f t="shared" si="34"/>
        <v>43149</v>
      </c>
      <c r="AN32" s="3">
        <f t="shared" si="34"/>
        <v>43177</v>
      </c>
      <c r="AO32" s="3">
        <f t="shared" si="34"/>
        <v>43208</v>
      </c>
      <c r="AP32" s="3">
        <f t="shared" si="34"/>
        <v>43238</v>
      </c>
      <c r="AQ32" s="3">
        <f t="shared" si="34"/>
        <v>43269</v>
      </c>
      <c r="AR32" s="3">
        <f t="shared" si="34"/>
        <v>43299</v>
      </c>
      <c r="AS32" s="3">
        <f t="shared" si="34"/>
        <v>43330</v>
      </c>
      <c r="AT32" s="3">
        <f t="shared" si="34"/>
        <v>43361</v>
      </c>
      <c r="AU32" s="3">
        <f t="shared" si="34"/>
        <v>43391</v>
      </c>
      <c r="AV32" s="3">
        <f t="shared" si="34"/>
        <v>43422</v>
      </c>
      <c r="AW32" s="95">
        <f t="shared" si="34"/>
        <v>43452</v>
      </c>
      <c r="AX32" s="3">
        <f t="shared" si="34"/>
        <v>43483</v>
      </c>
      <c r="AY32" s="3">
        <f t="shared" si="34"/>
        <v>43514</v>
      </c>
      <c r="AZ32" s="3">
        <f t="shared" si="34"/>
        <v>43542</v>
      </c>
      <c r="BA32" s="3">
        <f t="shared" si="34"/>
        <v>43573</v>
      </c>
      <c r="BB32" s="3">
        <f t="shared" si="34"/>
        <v>43603</v>
      </c>
      <c r="BC32" s="3">
        <f t="shared" si="34"/>
        <v>43634</v>
      </c>
      <c r="BD32" s="3">
        <f t="shared" si="34"/>
        <v>43664</v>
      </c>
      <c r="BE32" s="3">
        <f t="shared" si="34"/>
        <v>43695</v>
      </c>
      <c r="BF32" s="3">
        <f t="shared" si="34"/>
        <v>43726</v>
      </c>
      <c r="BG32" s="3">
        <f t="shared" si="34"/>
        <v>43756</v>
      </c>
      <c r="BH32" s="3">
        <f t="shared" si="34"/>
        <v>43787</v>
      </c>
      <c r="BI32" s="95">
        <f t="shared" si="34"/>
        <v>43817</v>
      </c>
      <c r="BJ32" s="3">
        <f t="shared" si="34"/>
        <v>43848</v>
      </c>
      <c r="BK32" s="3">
        <f t="shared" si="34"/>
        <v>43879</v>
      </c>
      <c r="BL32" s="3">
        <f t="shared" si="34"/>
        <v>43908</v>
      </c>
      <c r="BM32" s="3">
        <f t="shared" si="34"/>
        <v>43939</v>
      </c>
      <c r="BN32" s="3">
        <f t="shared" ref="BN32:CS32" si="35">BN21</f>
        <v>43969</v>
      </c>
      <c r="BO32" s="3">
        <f t="shared" si="35"/>
        <v>44000</v>
      </c>
      <c r="BP32" s="3">
        <f t="shared" si="35"/>
        <v>44030</v>
      </c>
      <c r="BQ32" s="3">
        <f t="shared" si="35"/>
        <v>44061</v>
      </c>
      <c r="BR32" s="3">
        <f t="shared" si="35"/>
        <v>44092</v>
      </c>
      <c r="BS32" s="3">
        <f t="shared" si="35"/>
        <v>44122</v>
      </c>
      <c r="BT32" s="3">
        <f t="shared" si="35"/>
        <v>44153</v>
      </c>
      <c r="BU32" s="95">
        <f t="shared" si="35"/>
        <v>44183</v>
      </c>
      <c r="BV32" s="3">
        <f t="shared" si="35"/>
        <v>44214</v>
      </c>
      <c r="BW32" s="3">
        <f t="shared" si="35"/>
        <v>44245</v>
      </c>
      <c r="BX32" s="3">
        <f t="shared" si="35"/>
        <v>44273</v>
      </c>
      <c r="BY32" s="3">
        <f t="shared" si="35"/>
        <v>44304</v>
      </c>
      <c r="BZ32" s="3">
        <f t="shared" si="35"/>
        <v>44334</v>
      </c>
      <c r="CA32" s="3">
        <f t="shared" si="35"/>
        <v>44365</v>
      </c>
      <c r="CB32" s="3">
        <f t="shared" si="35"/>
        <v>44395</v>
      </c>
      <c r="CC32" s="3">
        <f t="shared" si="35"/>
        <v>44426</v>
      </c>
      <c r="CD32" s="3">
        <f t="shared" si="35"/>
        <v>44457</v>
      </c>
      <c r="CE32" s="3">
        <f t="shared" si="35"/>
        <v>44487</v>
      </c>
      <c r="CF32" s="3">
        <f t="shared" si="35"/>
        <v>44518</v>
      </c>
      <c r="CG32" s="95">
        <f t="shared" si="35"/>
        <v>44548</v>
      </c>
      <c r="CH32" s="3">
        <f t="shared" si="35"/>
        <v>44579</v>
      </c>
      <c r="CI32" s="3">
        <f t="shared" si="35"/>
        <v>44610</v>
      </c>
      <c r="CJ32" s="3">
        <f t="shared" si="35"/>
        <v>44638</v>
      </c>
      <c r="CK32" s="3">
        <f t="shared" si="35"/>
        <v>44669</v>
      </c>
      <c r="CL32" s="3">
        <f t="shared" si="35"/>
        <v>44699</v>
      </c>
      <c r="CM32" s="3">
        <f t="shared" si="35"/>
        <v>44730</v>
      </c>
      <c r="CN32" s="3">
        <f t="shared" si="35"/>
        <v>44760</v>
      </c>
      <c r="CO32" s="3">
        <f t="shared" si="35"/>
        <v>44791</v>
      </c>
      <c r="CP32" s="3">
        <f t="shared" si="35"/>
        <v>44822</v>
      </c>
      <c r="CQ32" s="3">
        <f t="shared" si="35"/>
        <v>44852</v>
      </c>
      <c r="CR32" s="3">
        <f t="shared" si="35"/>
        <v>44883</v>
      </c>
      <c r="CS32" s="95">
        <f t="shared" si="35"/>
        <v>44913</v>
      </c>
    </row>
    <row r="33" spans="1:97" s="15" customFormat="1" x14ac:dyDescent="0.25">
      <c r="A33" s="15" t="s">
        <v>4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6">
        <f>'Agency North'!N34+'Agency South'!N34</f>
        <v>76</v>
      </c>
      <c r="N33" s="268">
        <f>'Agency North'!O34+'Agency South'!O34</f>
        <v>117</v>
      </c>
      <c r="O33" s="268">
        <f>'Agency North'!P34+'Agency South'!P34</f>
        <v>116</v>
      </c>
      <c r="P33" s="268">
        <f>'Agency North'!Q34+'Agency South'!Q34</f>
        <v>118</v>
      </c>
      <c r="Q33" s="268">
        <f>'Agency North'!R34+'Agency South'!R34</f>
        <v>117</v>
      </c>
      <c r="R33" s="268">
        <f>'Agency North'!S34+'Agency South'!S34</f>
        <v>112</v>
      </c>
      <c r="S33" s="268">
        <f>'Agency North'!T34+'Agency South'!T34</f>
        <v>107</v>
      </c>
      <c r="T33" s="268">
        <f>'Agency North'!U34+'Agency South'!U34</f>
        <v>99</v>
      </c>
      <c r="U33" s="268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6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508</v>
      </c>
      <c r="AG33" s="15">
        <f>'Agency North'!AH34+'Agency South'!AH34</f>
        <v>508</v>
      </c>
      <c r="AH33" s="15">
        <f>'Agency North'!AI34+'Agency South'!AI34</f>
        <v>508</v>
      </c>
      <c r="AI33" s="15">
        <f>'Agency North'!AJ34+'Agency South'!AJ34</f>
        <v>508</v>
      </c>
      <c r="AJ33" s="15">
        <f>'Agency North'!AK34+'Agency South'!AK34</f>
        <v>508</v>
      </c>
      <c r="AK33" s="96">
        <f>'Agency North'!AL34+'Agency South'!AL34</f>
        <v>508</v>
      </c>
      <c r="AL33" s="15">
        <f>'Agency North'!AM34+'Agency South'!AM34</f>
        <v>170</v>
      </c>
      <c r="AM33" s="15">
        <f>'Agency North'!AN34+'Agency South'!AN34</f>
        <v>170</v>
      </c>
      <c r="AN33" s="15">
        <f>'Agency North'!AO34+'Agency South'!AO34</f>
        <v>170</v>
      </c>
      <c r="AO33" s="15">
        <f>'Agency North'!AP34+'Agency South'!AP34</f>
        <v>170</v>
      </c>
      <c r="AP33" s="15">
        <f>'Agency North'!AQ34+'Agency South'!AQ34</f>
        <v>170</v>
      </c>
      <c r="AQ33" s="15">
        <f>'Agency North'!AR34+'Agency South'!AR34</f>
        <v>170</v>
      </c>
      <c r="AR33" s="15">
        <f>'Agency North'!AS34+'Agency South'!AS34</f>
        <v>170</v>
      </c>
      <c r="AS33" s="15">
        <f>'Agency North'!AT34+'Agency South'!AT34</f>
        <v>170</v>
      </c>
      <c r="AT33" s="15">
        <f>'Agency North'!AU34+'Agency South'!AU34</f>
        <v>170</v>
      </c>
      <c r="AU33" s="15">
        <f>'Agency North'!AV34+'Agency South'!AV34</f>
        <v>170</v>
      </c>
      <c r="AV33" s="15">
        <f>'Agency North'!AW34+'Agency South'!AW34</f>
        <v>170</v>
      </c>
      <c r="AW33" s="96">
        <f>'Agency North'!AX34+'Agency South'!AX34</f>
        <v>170</v>
      </c>
      <c r="AX33" s="15">
        <f>'Agency North'!AY34+'Agency South'!AY34</f>
        <v>210</v>
      </c>
      <c r="AY33" s="15">
        <f>'Agency North'!AZ34+'Agency South'!AZ34</f>
        <v>210</v>
      </c>
      <c r="AZ33" s="15">
        <f>'Agency North'!BA34+'Agency South'!BA34</f>
        <v>210</v>
      </c>
      <c r="BA33" s="15">
        <f>'Agency North'!BB34+'Agency South'!BB34</f>
        <v>210</v>
      </c>
      <c r="BB33" s="15">
        <f>'Agency North'!BC34+'Agency South'!BC34</f>
        <v>210</v>
      </c>
      <c r="BC33" s="15">
        <f>'Agency North'!BD34+'Agency South'!BD34</f>
        <v>210</v>
      </c>
      <c r="BD33" s="15">
        <f>'Agency North'!BE34+'Agency South'!BE34</f>
        <v>210</v>
      </c>
      <c r="BE33" s="15">
        <f>'Agency North'!BF34+'Agency South'!BF34</f>
        <v>210</v>
      </c>
      <c r="BF33" s="15">
        <f>'Agency North'!BG34+'Agency South'!BG34</f>
        <v>210</v>
      </c>
      <c r="BG33" s="15">
        <f>'Agency North'!BH34+'Agency South'!BH34</f>
        <v>210</v>
      </c>
      <c r="BH33" s="15">
        <f>'Agency North'!BI34+'Agency South'!BI34</f>
        <v>210</v>
      </c>
      <c r="BI33" s="96">
        <f>'Agency North'!BJ34+'Agency South'!BJ34</f>
        <v>210</v>
      </c>
      <c r="BJ33" s="15">
        <f>'Agency North'!BK34+'Agency South'!BK34</f>
        <v>250</v>
      </c>
      <c r="BK33" s="15">
        <f>'Agency North'!BL34+'Agency South'!BL34</f>
        <v>250</v>
      </c>
      <c r="BL33" s="15">
        <f>'Agency North'!BM34+'Agency South'!BM34</f>
        <v>250</v>
      </c>
      <c r="BM33" s="15">
        <f>'Agency North'!BN34+'Agency South'!BN34</f>
        <v>250</v>
      </c>
      <c r="BN33" s="15">
        <f>'Agency North'!BO34+'Agency South'!BO34</f>
        <v>250</v>
      </c>
      <c r="BO33" s="15">
        <f>'Agency North'!BP34+'Agency South'!BP34</f>
        <v>250</v>
      </c>
      <c r="BP33" s="15">
        <f>'Agency North'!BQ34+'Agency South'!BQ34</f>
        <v>250</v>
      </c>
      <c r="BQ33" s="15">
        <f>'Agency North'!BR34+'Agency South'!BR34</f>
        <v>250</v>
      </c>
      <c r="BR33" s="15">
        <f>'Agency North'!BS34+'Agency South'!BS34</f>
        <v>250</v>
      </c>
      <c r="BS33" s="15">
        <f>'Agency North'!BT34+'Agency South'!BT34</f>
        <v>250</v>
      </c>
      <c r="BT33" s="15">
        <f>'Agency North'!BU34+'Agency South'!BU34</f>
        <v>250</v>
      </c>
      <c r="BU33" s="96">
        <f>'Agency North'!BV34+'Agency South'!BV34</f>
        <v>250</v>
      </c>
      <c r="BV33" s="15">
        <f>'Agency North'!BW34+'Agency South'!BW34</f>
        <v>290</v>
      </c>
      <c r="BW33" s="15">
        <f>'Agency North'!BX34+'Agency South'!BX34</f>
        <v>290</v>
      </c>
      <c r="BX33" s="15">
        <f>'Agency North'!BY34+'Agency South'!BY34</f>
        <v>290</v>
      </c>
      <c r="BY33" s="15">
        <f>'Agency North'!BZ34+'Agency South'!BZ34</f>
        <v>290</v>
      </c>
      <c r="BZ33" s="15">
        <f>'Agency North'!CA34+'Agency South'!CA34</f>
        <v>290</v>
      </c>
      <c r="CA33" s="15">
        <f>'Agency North'!CB34+'Agency South'!CB34</f>
        <v>290</v>
      </c>
      <c r="CB33" s="15">
        <f>'Agency North'!CC34+'Agency South'!CC34</f>
        <v>290</v>
      </c>
      <c r="CC33" s="15">
        <f>'Agency North'!CD34+'Agency South'!CD34</f>
        <v>290</v>
      </c>
      <c r="CD33" s="15">
        <f>'Agency North'!CE34+'Agency South'!CE34</f>
        <v>290</v>
      </c>
      <c r="CE33" s="15">
        <f>'Agency North'!CF34+'Agency South'!CF34</f>
        <v>290</v>
      </c>
      <c r="CF33" s="15">
        <f>'Agency North'!CG34+'Agency South'!CG34</f>
        <v>290</v>
      </c>
      <c r="CG33" s="96">
        <f>'Agency North'!CH34+'Agency South'!CH34</f>
        <v>290</v>
      </c>
      <c r="CH33" s="15">
        <f>'Agency North'!CI34+'Agency South'!CI34</f>
        <v>330</v>
      </c>
      <c r="CI33" s="15">
        <f>'Agency North'!CJ34+'Agency South'!CJ34</f>
        <v>330</v>
      </c>
      <c r="CJ33" s="15">
        <f>'Agency North'!CK34+'Agency South'!CK34</f>
        <v>330</v>
      </c>
      <c r="CK33" s="15">
        <f>'Agency North'!CL34+'Agency South'!CL34</f>
        <v>330</v>
      </c>
      <c r="CL33" s="15">
        <f>'Agency North'!CM34+'Agency South'!CM34</f>
        <v>330</v>
      </c>
      <c r="CM33" s="15">
        <f>'Agency North'!CN34+'Agency South'!CN34</f>
        <v>330</v>
      </c>
      <c r="CN33" s="15">
        <f>'Agency North'!CO34+'Agency South'!CO34</f>
        <v>330</v>
      </c>
      <c r="CO33" s="15">
        <f>'Agency North'!CP34+'Agency South'!CP34</f>
        <v>330</v>
      </c>
      <c r="CP33" s="15">
        <f>'Agency North'!CQ34+'Agency South'!CQ34</f>
        <v>330</v>
      </c>
      <c r="CQ33" s="15">
        <f>'Agency North'!CR34+'Agency South'!CR34</f>
        <v>330</v>
      </c>
      <c r="CR33" s="15">
        <f>'Agency North'!CS34+'Agency South'!CS34</f>
        <v>330</v>
      </c>
      <c r="CS33" s="96">
        <f>'Agency North'!CT34+'Agency South'!CT34</f>
        <v>330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6">
        <f>'Agency North'!N35+'Agency South'!N35</f>
        <v>592</v>
      </c>
      <c r="N34" s="268">
        <f>'Agency North'!O35+'Agency South'!O35</f>
        <v>205</v>
      </c>
      <c r="O34" s="268">
        <f>'Agency North'!P35+'Agency South'!P35</f>
        <v>196</v>
      </c>
      <c r="P34" s="268">
        <f>'Agency North'!Q35+'Agency South'!Q35</f>
        <v>683</v>
      </c>
      <c r="Q34" s="268">
        <f>'Agency North'!R35+'Agency South'!R35</f>
        <v>545</v>
      </c>
      <c r="R34" s="268">
        <f>'Agency North'!S35+'Agency South'!S35</f>
        <v>748</v>
      </c>
      <c r="S34" s="268">
        <f>'Agency North'!T35+'Agency South'!T35</f>
        <v>1300</v>
      </c>
      <c r="T34" s="268">
        <f>'Agency North'!U35+'Agency South'!U35</f>
        <v>926</v>
      </c>
      <c r="U34" s="268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6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1256.1566156462995</v>
      </c>
      <c r="AH34" s="15">
        <f>'Agency North'!AI35+'Agency South'!AI35</f>
        <v>1455.9818694918749</v>
      </c>
      <c r="AI34" s="15">
        <f>'Agency North'!AJ35+'Agency South'!AJ35</f>
        <v>1209.0634445765686</v>
      </c>
      <c r="AJ34" s="15">
        <f>'Agency North'!AK35+'Agency South'!AK35</f>
        <v>1418.4353701778541</v>
      </c>
      <c r="AK34" s="96">
        <f>'Agency North'!AL35+'Agency South'!AL35</f>
        <v>1626.0645099817095</v>
      </c>
      <c r="AL34" s="15">
        <f>'Agency North'!AM35+'Agency South'!AM35</f>
        <v>512.9611106254298</v>
      </c>
      <c r="AM34" s="15">
        <f>'Agency North'!AN35+'Agency South'!AN35</f>
        <v>534.53727616076776</v>
      </c>
      <c r="AN34" s="15">
        <f>'Agency North'!AO35+'Agency South'!AO35</f>
        <v>1665.0179417570557</v>
      </c>
      <c r="AO34" s="15">
        <f>'Agency North'!AP35+'Agency South'!AP35</f>
        <v>1494.2498422770138</v>
      </c>
      <c r="AP34" s="15">
        <f>'Agency North'!AQ35+'Agency South'!AQ35</f>
        <v>1713.8353608031484</v>
      </c>
      <c r="AQ34" s="15">
        <f>'Agency North'!AR35+'Agency South'!AR35</f>
        <v>1859.0024300565087</v>
      </c>
      <c r="AR34" s="15">
        <f>'Agency North'!AS35+'Agency South'!AS35</f>
        <v>1567.5916358498339</v>
      </c>
      <c r="AS34" s="15">
        <f>'Agency North'!AT35+'Agency South'!AT35</f>
        <v>1802.2732789465922</v>
      </c>
      <c r="AT34" s="15">
        <f>'Agency North'!AU35+'Agency South'!AU35</f>
        <v>1956.0163031656384</v>
      </c>
      <c r="AU34" s="15">
        <f>'Agency North'!AV35+'Agency South'!AV35</f>
        <v>1650.7061312315923</v>
      </c>
      <c r="AV34" s="15">
        <f>'Agency North'!AW35+'Agency South'!AW35</f>
        <v>1898.0263012834116</v>
      </c>
      <c r="AW34" s="96">
        <f>'Agency North'!AX35+'Agency South'!AX35</f>
        <v>1993.5072789501078</v>
      </c>
      <c r="AX34" s="15">
        <f>'Agency North'!AY35+'Agency South'!AY35</f>
        <v>592.19789523971815</v>
      </c>
      <c r="AY34" s="15">
        <f>'Agency North'!AZ35+'Agency South'!AZ35</f>
        <v>614.67744987645892</v>
      </c>
      <c r="AZ34" s="15">
        <f>'Agency North'!BA35+'Agency South'!BA35</f>
        <v>2082.2765884974133</v>
      </c>
      <c r="BA34" s="15">
        <f>'Agency North'!BB35+'Agency South'!BB35</f>
        <v>1993.5640716215794</v>
      </c>
      <c r="BB34" s="15">
        <f>'Agency North'!BC35+'Agency South'!BC35</f>
        <v>2070.1263074784156</v>
      </c>
      <c r="BC34" s="15">
        <f>'Agency North'!BD35+'Agency South'!BD35</f>
        <v>2189.0630739451735</v>
      </c>
      <c r="BD34" s="15">
        <f>'Agency North'!BE35+'Agency South'!BE35</f>
        <v>2075.3403192365495</v>
      </c>
      <c r="BE34" s="15">
        <f>'Agency North'!BF35+'Agency South'!BF35</f>
        <v>2161.1532000374991</v>
      </c>
      <c r="BF34" s="15">
        <f>'Agency North'!BG35+'Agency South'!BG35</f>
        <v>2293.0298271983825</v>
      </c>
      <c r="BG34" s="15">
        <f>'Agency North'!BH35+'Agency South'!BH35</f>
        <v>2186.0682719158171</v>
      </c>
      <c r="BH34" s="15">
        <f>'Agency North'!BI35+'Agency South'!BI35</f>
        <v>2282.8286683588185</v>
      </c>
      <c r="BI34" s="96">
        <f>'Agency North'!BJ35+'Agency South'!BJ35</f>
        <v>2425.6933677135039</v>
      </c>
      <c r="BJ34" s="15">
        <f>'Agency North'!BK35+'Agency South'!BK35</f>
        <v>709.08021315867495</v>
      </c>
      <c r="BK34" s="15">
        <f>'Agency North'!BL35+'Agency South'!BL35</f>
        <v>737.27921847868151</v>
      </c>
      <c r="BL34" s="15">
        <f>'Agency North'!BM35+'Agency South'!BM35</f>
        <v>2429.798225900442</v>
      </c>
      <c r="BM34" s="15">
        <f>'Agency North'!BN35+'Agency South'!BN35</f>
        <v>2303.8470011077843</v>
      </c>
      <c r="BN34" s="15">
        <f>'Agency North'!BO35+'Agency South'!BO35</f>
        <v>2383.1537831560868</v>
      </c>
      <c r="BO34" s="15">
        <f>'Agency North'!BP35+'Agency South'!BP35</f>
        <v>2465.5629516545155</v>
      </c>
      <c r="BP34" s="15">
        <f>'Agency North'!BQ35+'Agency South'!BQ35</f>
        <v>2335.1838921985186</v>
      </c>
      <c r="BQ34" s="15">
        <f>'Agency North'!BR35+'Agency South'!BR35</f>
        <v>2422.7416702871233</v>
      </c>
      <c r="BR34" s="15">
        <f>'Agency North'!BS35+'Agency South'!BS35</f>
        <v>2515.3375494016614</v>
      </c>
      <c r="BS34" s="15">
        <f>'Agency North'!BT35+'Agency South'!BT35</f>
        <v>2391.7994589640793</v>
      </c>
      <c r="BT34" s="15">
        <f>'Agency North'!BU35+'Agency South'!BU35</f>
        <v>2489.0506935511812</v>
      </c>
      <c r="BU34" s="96">
        <f>'Agency North'!BV35+'Agency South'!BV35</f>
        <v>2589.0677955030114</v>
      </c>
      <c r="BV34" s="15">
        <f>'Agency North'!BW35+'Agency South'!BW35</f>
        <v>790.74889580408308</v>
      </c>
      <c r="BW34" s="15">
        <f>'Agency North'!BX35+'Agency South'!BX35</f>
        <v>822.60305312666344</v>
      </c>
      <c r="BX34" s="15">
        <f>'Agency North'!BY35+'Agency South'!BY35</f>
        <v>2717.0434591511589</v>
      </c>
      <c r="BY34" s="15">
        <f>'Agency North'!BZ35+'Agency South'!BZ35</f>
        <v>2616.6989270139329</v>
      </c>
      <c r="BZ34" s="15">
        <f>'Agency North'!CA35+'Agency South'!CA35</f>
        <v>2704.3298664491817</v>
      </c>
      <c r="CA34" s="15">
        <f>'Agency North'!CB35+'Agency South'!CB35</f>
        <v>2795.3178975322194</v>
      </c>
      <c r="CB34" s="15">
        <f>'Agency North'!CC35+'Agency South'!CC35</f>
        <v>2683.8404835626484</v>
      </c>
      <c r="CC34" s="15">
        <f>'Agency North'!CD35+'Agency South'!CD35</f>
        <v>2780.1879150588366</v>
      </c>
      <c r="CD34" s="15">
        <f>'Agency North'!CE35+'Agency South'!CE35</f>
        <v>2882.3540853169907</v>
      </c>
      <c r="CE34" s="15">
        <f>'Agency North'!CF35+'Agency South'!CF35</f>
        <v>2782.2205427616527</v>
      </c>
      <c r="CF34" s="15">
        <f>'Agency North'!CG35+'Agency South'!CG35</f>
        <v>2889.6043389699744</v>
      </c>
      <c r="CG34" s="96">
        <f>'Agency North'!CH35+'Agency South'!CH35</f>
        <v>3000.2418651993862</v>
      </c>
      <c r="CH34" s="15">
        <f>'Agency North'!CI35+'Agency South'!CI35</f>
        <v>912.08184232608983</v>
      </c>
      <c r="CI34" s="15">
        <f>'Agency North'!CJ35+'Agency South'!CJ35</f>
        <v>947.61294295410175</v>
      </c>
      <c r="CJ34" s="15">
        <f>'Agency North'!CK35+'Agency South'!CK35</f>
        <v>3133.6510744981056</v>
      </c>
      <c r="CK34" s="15">
        <f>'Agency North'!CL35+'Agency South'!CL35</f>
        <v>3014.0626321907212</v>
      </c>
      <c r="CL34" s="15">
        <f>'Agency North'!CM35+'Agency South'!CM35</f>
        <v>3112.2556865647575</v>
      </c>
      <c r="CM34" s="15">
        <f>'Agency North'!CN35+'Agency South'!CN35</f>
        <v>3214.673969037196</v>
      </c>
      <c r="CN34" s="15">
        <f>'Agency North'!CO35+'Agency South'!CO35</f>
        <v>3084.6944985698346</v>
      </c>
      <c r="CO34" s="15">
        <f>'Agency North'!CP35+'Agency South'!CP35</f>
        <v>3193.678992124338</v>
      </c>
      <c r="CP34" s="15">
        <f>'Agency North'!CQ35+'Agency South'!CQ35</f>
        <v>3309.3958127289334</v>
      </c>
      <c r="CQ34" s="15">
        <f>'Agency North'!CR35+'Agency South'!CR35</f>
        <v>3193.2272635149839</v>
      </c>
      <c r="CR34" s="15">
        <f>'Agency North'!CS35+'Agency South'!CS35</f>
        <v>3315.1434009977866</v>
      </c>
      <c r="CS34" s="96">
        <f>'Agency North'!CT35+'Agency South'!CT35</f>
        <v>3440.9038269289717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6">
        <f>'Agency North'!N36+'Agency South'!N36</f>
        <v>773</v>
      </c>
      <c r="N35" s="268">
        <f>'Agency North'!O36+'Agency South'!O36</f>
        <v>590</v>
      </c>
      <c r="O35" s="268">
        <f>'Agency North'!P36+'Agency South'!P36</f>
        <v>205</v>
      </c>
      <c r="P35" s="268">
        <f>'Agency North'!Q36+'Agency South'!Q36</f>
        <v>192</v>
      </c>
      <c r="Q35" s="268">
        <f>'Agency North'!R36+'Agency South'!R36</f>
        <v>676</v>
      </c>
      <c r="R35" s="268">
        <f>'Agency North'!S36+'Agency South'!S36</f>
        <v>544</v>
      </c>
      <c r="S35" s="268">
        <f>'Agency North'!T36+'Agency South'!T36</f>
        <v>737</v>
      </c>
      <c r="T35" s="268">
        <f>'Agency North'!U36+'Agency South'!U36</f>
        <v>1290</v>
      </c>
      <c r="U35" s="268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6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1705</v>
      </c>
      <c r="AG35" s="15">
        <f>'Agency North'!AH36+'Agency South'!AH36</f>
        <v>1163</v>
      </c>
      <c r="AH35" s="15">
        <f>'Agency North'!AI36+'Agency South'!AI36</f>
        <v>1256.1566156462995</v>
      </c>
      <c r="AI35" s="15">
        <f>'Agency North'!AJ36+'Agency South'!AJ36</f>
        <v>1455.9818694918749</v>
      </c>
      <c r="AJ35" s="15">
        <f>'Agency North'!AK36+'Agency South'!AK36</f>
        <v>1209.0634445765686</v>
      </c>
      <c r="AK35" s="96">
        <f>'Agency North'!AL36+'Agency South'!AL36</f>
        <v>1418.4353701778541</v>
      </c>
      <c r="AL35" s="15">
        <f>'Agency North'!AM36+'Agency South'!AM36</f>
        <v>1626.0645099817095</v>
      </c>
      <c r="AM35" s="15">
        <f>'Agency North'!AN36+'Agency South'!AN36</f>
        <v>512.9611106254298</v>
      </c>
      <c r="AN35" s="15">
        <f>'Agency North'!AO36+'Agency South'!AO36</f>
        <v>534.53727616076776</v>
      </c>
      <c r="AO35" s="15">
        <f>'Agency North'!AP36+'Agency South'!AP36</f>
        <v>1665.0179417570557</v>
      </c>
      <c r="AP35" s="15">
        <f>'Agency North'!AQ36+'Agency South'!AQ36</f>
        <v>1494.2498422770138</v>
      </c>
      <c r="AQ35" s="15">
        <f>'Agency North'!AR36+'Agency South'!AR36</f>
        <v>1713.8353608031484</v>
      </c>
      <c r="AR35" s="15">
        <f>'Agency North'!AS36+'Agency South'!AS36</f>
        <v>1859.0024300565087</v>
      </c>
      <c r="AS35" s="15">
        <f>'Agency North'!AT36+'Agency South'!AT36</f>
        <v>1567.5916358498339</v>
      </c>
      <c r="AT35" s="15">
        <f>'Agency North'!AU36+'Agency South'!AU36</f>
        <v>1802.2732789465922</v>
      </c>
      <c r="AU35" s="15">
        <f>'Agency North'!AV36+'Agency South'!AV36</f>
        <v>1956.0163031656384</v>
      </c>
      <c r="AV35" s="15">
        <f>'Agency North'!AW36+'Agency South'!AW36</f>
        <v>1650.7061312315923</v>
      </c>
      <c r="AW35" s="96">
        <f>'Agency North'!AX36+'Agency South'!AX36</f>
        <v>1898.0263012834116</v>
      </c>
      <c r="AX35" s="15">
        <f>'Agency North'!AY36+'Agency South'!AY36</f>
        <v>1993.5072789501078</v>
      </c>
      <c r="AY35" s="15">
        <f>'Agency North'!AZ36+'Agency South'!AZ36</f>
        <v>592.19789523971815</v>
      </c>
      <c r="AZ35" s="15">
        <f>'Agency North'!BA36+'Agency South'!BA36</f>
        <v>614.67744987645892</v>
      </c>
      <c r="BA35" s="15">
        <f>'Agency North'!BB36+'Agency South'!BB36</f>
        <v>2082.2765884974133</v>
      </c>
      <c r="BB35" s="15">
        <f>'Agency North'!BC36+'Agency South'!BC36</f>
        <v>1993.5640716215794</v>
      </c>
      <c r="BC35" s="15">
        <f>'Agency North'!BD36+'Agency South'!BD36</f>
        <v>2070.1263074784156</v>
      </c>
      <c r="BD35" s="15">
        <f>'Agency North'!BE36+'Agency South'!BE36</f>
        <v>2189.0630739451735</v>
      </c>
      <c r="BE35" s="15">
        <f>'Agency North'!BF36+'Agency South'!BF36</f>
        <v>2075.3403192365495</v>
      </c>
      <c r="BF35" s="15">
        <f>'Agency North'!BG36+'Agency South'!BG36</f>
        <v>2161.1532000374991</v>
      </c>
      <c r="BG35" s="15">
        <f>'Agency North'!BH36+'Agency South'!BH36</f>
        <v>2293.0298271983825</v>
      </c>
      <c r="BH35" s="15">
        <f>'Agency North'!BI36+'Agency South'!BI36</f>
        <v>2186.0682719158171</v>
      </c>
      <c r="BI35" s="96">
        <f>'Agency North'!BJ36+'Agency South'!BJ36</f>
        <v>2282.8286683588185</v>
      </c>
      <c r="BJ35" s="15">
        <f>'Agency North'!BK36+'Agency South'!BK36</f>
        <v>2425.6933677135039</v>
      </c>
      <c r="BK35" s="15">
        <f>'Agency North'!BL36+'Agency South'!BL36</f>
        <v>709.08021315867495</v>
      </c>
      <c r="BL35" s="15">
        <f>'Agency North'!BM36+'Agency South'!BM36</f>
        <v>737.27921847868151</v>
      </c>
      <c r="BM35" s="15">
        <f>'Agency North'!BN36+'Agency South'!BN36</f>
        <v>2429.798225900442</v>
      </c>
      <c r="BN35" s="15">
        <f>'Agency North'!BO36+'Agency South'!BO36</f>
        <v>2303.8470011077843</v>
      </c>
      <c r="BO35" s="15">
        <f>'Agency North'!BP36+'Agency South'!BP36</f>
        <v>2383.1537831560868</v>
      </c>
      <c r="BP35" s="15">
        <f>'Agency North'!BQ36+'Agency South'!BQ36</f>
        <v>2465.5629516545155</v>
      </c>
      <c r="BQ35" s="15">
        <f>'Agency North'!BR36+'Agency South'!BR36</f>
        <v>2335.1838921985186</v>
      </c>
      <c r="BR35" s="15">
        <f>'Agency North'!BS36+'Agency South'!BS36</f>
        <v>2422.7416702871233</v>
      </c>
      <c r="BS35" s="15">
        <f>'Agency North'!BT36+'Agency South'!BT36</f>
        <v>2515.3375494016614</v>
      </c>
      <c r="BT35" s="15">
        <f>'Agency North'!BU36+'Agency South'!BU36</f>
        <v>2391.7994589640793</v>
      </c>
      <c r="BU35" s="96">
        <f>'Agency North'!BV36+'Agency South'!BV36</f>
        <v>2489.0506935511812</v>
      </c>
      <c r="BV35" s="15">
        <f>'Agency North'!BW36+'Agency South'!BW36</f>
        <v>2589.0677955030114</v>
      </c>
      <c r="BW35" s="15">
        <f>'Agency North'!BX36+'Agency South'!BX36</f>
        <v>790.74889580408308</v>
      </c>
      <c r="BX35" s="15">
        <f>'Agency North'!BY36+'Agency South'!BY36</f>
        <v>822.60305312666344</v>
      </c>
      <c r="BY35" s="15">
        <f>'Agency North'!BZ36+'Agency South'!BZ36</f>
        <v>2717.0434591511589</v>
      </c>
      <c r="BZ35" s="15">
        <f>'Agency North'!CA36+'Agency South'!CA36</f>
        <v>2616.6989270139329</v>
      </c>
      <c r="CA35" s="15">
        <f>'Agency North'!CB36+'Agency South'!CB36</f>
        <v>2704.3298664491817</v>
      </c>
      <c r="CB35" s="15">
        <f>'Agency North'!CC36+'Agency South'!CC36</f>
        <v>2795.3178975322194</v>
      </c>
      <c r="CC35" s="15">
        <f>'Agency North'!CD36+'Agency South'!CD36</f>
        <v>2683.8404835626484</v>
      </c>
      <c r="CD35" s="15">
        <f>'Agency North'!CE36+'Agency South'!CE36</f>
        <v>2780.1879150588366</v>
      </c>
      <c r="CE35" s="15">
        <f>'Agency North'!CF36+'Agency South'!CF36</f>
        <v>2882.3540853169907</v>
      </c>
      <c r="CF35" s="15">
        <f>'Agency North'!CG36+'Agency South'!CG36</f>
        <v>2782.2205427616527</v>
      </c>
      <c r="CG35" s="96">
        <f>'Agency North'!CH36+'Agency South'!CH36</f>
        <v>2889.6043389699744</v>
      </c>
      <c r="CH35" s="15">
        <f>'Agency North'!CI36+'Agency South'!CI36</f>
        <v>3000.2418651993862</v>
      </c>
      <c r="CI35" s="15">
        <f>'Agency North'!CJ36+'Agency South'!CJ36</f>
        <v>912.08184232608983</v>
      </c>
      <c r="CJ35" s="15">
        <f>'Agency North'!CK36+'Agency South'!CK36</f>
        <v>947.61294295410175</v>
      </c>
      <c r="CK35" s="15">
        <f>'Agency North'!CL36+'Agency South'!CL36</f>
        <v>3133.6510744981056</v>
      </c>
      <c r="CL35" s="15">
        <f>'Agency North'!CM36+'Agency South'!CM36</f>
        <v>3014.0626321907212</v>
      </c>
      <c r="CM35" s="15">
        <f>'Agency North'!CN36+'Agency South'!CN36</f>
        <v>3112.2556865647575</v>
      </c>
      <c r="CN35" s="15">
        <f>'Agency North'!CO36+'Agency South'!CO36</f>
        <v>3214.673969037196</v>
      </c>
      <c r="CO35" s="15">
        <f>'Agency North'!CP36+'Agency South'!CP36</f>
        <v>3084.6944985698346</v>
      </c>
      <c r="CP35" s="15">
        <f>'Agency North'!CQ36+'Agency South'!CQ36</f>
        <v>3193.678992124338</v>
      </c>
      <c r="CQ35" s="15">
        <f>'Agency North'!CR36+'Agency South'!CR36</f>
        <v>3309.3958127289334</v>
      </c>
      <c r="CR35" s="15">
        <f>'Agency North'!CS36+'Agency South'!CS36</f>
        <v>3193.2272635149839</v>
      </c>
      <c r="CS35" s="96">
        <f>'Agency North'!CT36+'Agency South'!CT36</f>
        <v>3315.1434009977866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6">
        <f>'Agency North'!N37+'Agency South'!N37</f>
        <v>838</v>
      </c>
      <c r="N36" s="268">
        <f>'Agency North'!O37+'Agency South'!O37</f>
        <v>1091</v>
      </c>
      <c r="O36" s="268">
        <f>'Agency North'!P37+'Agency South'!P37</f>
        <v>1241</v>
      </c>
      <c r="P36" s="268">
        <f>'Agency North'!Q37+'Agency South'!Q37</f>
        <v>707</v>
      </c>
      <c r="Q36" s="268">
        <f>'Agency North'!R37+'Agency South'!R37</f>
        <v>370</v>
      </c>
      <c r="R36" s="268">
        <f>'Agency North'!S37+'Agency South'!S37</f>
        <v>812</v>
      </c>
      <c r="S36" s="268">
        <f>'Agency North'!T37+'Agency South'!T37</f>
        <v>1126</v>
      </c>
      <c r="T36" s="268">
        <f>'Agency North'!U37+'Agency South'!U37</f>
        <v>1221</v>
      </c>
      <c r="U36" s="268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6">
        <f>'Agency North'!Z37+'Agency South'!Z37</f>
        <v>2293</v>
      </c>
      <c r="Z36" s="15">
        <f>'Agency North'!AA37+'Agency South'!AA37</f>
        <v>2385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1708</v>
      </c>
      <c r="AG36" s="15">
        <f>'Agency North'!AH37+'Agency South'!AH37</f>
        <v>1631.1499999999999</v>
      </c>
      <c r="AH36" s="15">
        <f>'Agency North'!AI37+'Agency South'!AI37</f>
        <v>1104.8499999999999</v>
      </c>
      <c r="AI36" s="15">
        <f>'Agency North'!AJ37+'Agency South'!AJ37</f>
        <v>1193.3487848639843</v>
      </c>
      <c r="AJ36" s="15">
        <f>'Agency North'!AK37+'Agency South'!AK37</f>
        <v>1383.1827760172812</v>
      </c>
      <c r="AK36" s="96">
        <f>'Agency North'!AL37+'Agency South'!AL37</f>
        <v>1148.6102723477402</v>
      </c>
      <c r="AL36" s="15">
        <f>'Agency North'!AM37+'Agency South'!AM37</f>
        <v>1347.5136016689612</v>
      </c>
      <c r="AM36" s="15">
        <f>'Agency North'!AN37+'Agency South'!AN37</f>
        <v>1544.761284482624</v>
      </c>
      <c r="AN36" s="15">
        <f>'Agency North'!AO37+'Agency South'!AO37</f>
        <v>487.3130550941583</v>
      </c>
      <c r="AO36" s="15">
        <f>'Agency North'!AP37+'Agency South'!AP37</f>
        <v>507.81041235272937</v>
      </c>
      <c r="AP36" s="15">
        <f>'Agency North'!AQ37+'Agency South'!AQ37</f>
        <v>1581.7670446692032</v>
      </c>
      <c r="AQ36" s="15">
        <f>'Agency North'!AR37+'Agency South'!AR37</f>
        <v>1419.5373501631632</v>
      </c>
      <c r="AR36" s="15">
        <f>'Agency North'!AS37+'Agency South'!AS37</f>
        <v>1628.1435927629909</v>
      </c>
      <c r="AS36" s="15">
        <f>'Agency North'!AT37+'Agency South'!AT37</f>
        <v>1766.0523085536834</v>
      </c>
      <c r="AT36" s="15">
        <f>'Agency North'!AU37+'Agency South'!AU37</f>
        <v>1489.2120540573419</v>
      </c>
      <c r="AU36" s="15">
        <f>'Agency North'!AV37+'Agency South'!AV37</f>
        <v>1712.1596149992624</v>
      </c>
      <c r="AV36" s="15">
        <f>'Agency North'!AW37+'Agency South'!AW37</f>
        <v>1858.2154880073563</v>
      </c>
      <c r="AW36" s="96">
        <f>'Agency North'!AX37+'Agency South'!AX37</f>
        <v>1568.1708246700123</v>
      </c>
      <c r="AX36" s="15">
        <f>'Agency North'!AY37+'Agency South'!AY37</f>
        <v>1803.1249862192408</v>
      </c>
      <c r="AY36" s="15">
        <f>'Agency North'!AZ37+'Agency South'!AZ37</f>
        <v>1893.8319150026025</v>
      </c>
      <c r="AZ36" s="15">
        <f>'Agency North'!BA37+'Agency South'!BA37</f>
        <v>562.58800047773218</v>
      </c>
      <c r="BA36" s="15">
        <f>'Agency North'!BB37+'Agency South'!BB37</f>
        <v>583.94357738263591</v>
      </c>
      <c r="BB36" s="15">
        <f>'Agency North'!BC37+'Agency South'!BC37</f>
        <v>1978.1627590725425</v>
      </c>
      <c r="BC36" s="15">
        <f>'Agency North'!BD37+'Agency South'!BD37</f>
        <v>1893.8858680405006</v>
      </c>
      <c r="BD36" s="15">
        <f>'Agency North'!BE37+'Agency South'!BE37</f>
        <v>1966.6199921044947</v>
      </c>
      <c r="BE36" s="15">
        <f>'Agency North'!BF37+'Agency South'!BF37</f>
        <v>2079.6099202479145</v>
      </c>
      <c r="BF36" s="15">
        <f>'Agency North'!BG37+'Agency South'!BG37</f>
        <v>1971.5733032747221</v>
      </c>
      <c r="BG36" s="15">
        <f>'Agency North'!BH37+'Agency South'!BH37</f>
        <v>2053.0955400356243</v>
      </c>
      <c r="BH36" s="15">
        <f>'Agency North'!BI37+'Agency South'!BI37</f>
        <v>2178.3783358384635</v>
      </c>
      <c r="BI36" s="96">
        <f>'Agency North'!BJ37+'Agency South'!BJ37</f>
        <v>2076.7648583200262</v>
      </c>
      <c r="BJ36" s="15">
        <f>'Agency North'!BK37+'Agency South'!BK37</f>
        <v>2168.6872349408777</v>
      </c>
      <c r="BK36" s="15">
        <f>'Agency North'!BL37+'Agency South'!BL37</f>
        <v>2304.4086993278288</v>
      </c>
      <c r="BL36" s="15">
        <f>'Agency North'!BM37+'Agency South'!BM37</f>
        <v>673.6262025007411</v>
      </c>
      <c r="BM36" s="15">
        <f>'Agency North'!BN37+'Agency South'!BN37</f>
        <v>700.41525755474731</v>
      </c>
      <c r="BN36" s="15">
        <f>'Agency North'!BO37+'Agency South'!BO37</f>
        <v>2308.3083146054196</v>
      </c>
      <c r="BO36" s="15">
        <f>'Agency North'!BP37+'Agency South'!BP37</f>
        <v>2188.6546510523949</v>
      </c>
      <c r="BP36" s="15">
        <f>'Agency North'!BQ37+'Agency South'!BQ37</f>
        <v>2263.9960939982825</v>
      </c>
      <c r="BQ36" s="15">
        <f>'Agency North'!BR37+'Agency South'!BR37</f>
        <v>2342.2848040717899</v>
      </c>
      <c r="BR36" s="15">
        <f>'Agency North'!BS37+'Agency South'!BS37</f>
        <v>2218.4246975885926</v>
      </c>
      <c r="BS36" s="15">
        <f>'Agency North'!BT37+'Agency South'!BT37</f>
        <v>2301.6045867727671</v>
      </c>
      <c r="BT36" s="15">
        <f>'Agency North'!BU37+'Agency South'!BU37</f>
        <v>2389.5706719315781</v>
      </c>
      <c r="BU36" s="96">
        <f>'Agency North'!BV37+'Agency South'!BV37</f>
        <v>2272.209486015875</v>
      </c>
      <c r="BV36" s="15">
        <f>'Agency North'!BW37+'Agency South'!BW37</f>
        <v>2364.5981588736217</v>
      </c>
      <c r="BW36" s="15">
        <f>'Agency North'!BX37+'Agency South'!BX37</f>
        <v>2459.6144057278607</v>
      </c>
      <c r="BX36" s="15">
        <f>'Agency North'!BY37+'Agency South'!BY37</f>
        <v>751.21145101387879</v>
      </c>
      <c r="BY36" s="15">
        <f>'Agency North'!BZ37+'Agency South'!BZ37</f>
        <v>781.47290047033016</v>
      </c>
      <c r="BZ36" s="15">
        <f>'Agency North'!CA37+'Agency South'!CA37</f>
        <v>2581.1912861936007</v>
      </c>
      <c r="CA36" s="15">
        <f>'Agency North'!CB37+'Agency South'!CB37</f>
        <v>2485.8639806632359</v>
      </c>
      <c r="CB36" s="15">
        <f>'Agency North'!CC37+'Agency South'!CC37</f>
        <v>2569.1133731267223</v>
      </c>
      <c r="CC36" s="15">
        <f>'Agency North'!CD37+'Agency South'!CD37</f>
        <v>2655.5520026556082</v>
      </c>
      <c r="CD36" s="15">
        <f>'Agency North'!CE37+'Agency South'!CE37</f>
        <v>2549.6484593845157</v>
      </c>
      <c r="CE36" s="15">
        <f>'Agency North'!CF37+'Agency South'!CF37</f>
        <v>2641.1785193058945</v>
      </c>
      <c r="CF36" s="15">
        <f>'Agency North'!CG37+'Agency South'!CG37</f>
        <v>2738.2363810511411</v>
      </c>
      <c r="CG36" s="96">
        <f>'Agency North'!CH37+'Agency South'!CH37</f>
        <v>2643.1095156235701</v>
      </c>
      <c r="CH36" s="15">
        <f>'Agency North'!CI37+'Agency South'!CI37</f>
        <v>2745.1241220214756</v>
      </c>
      <c r="CI36" s="15">
        <f>'Agency North'!CJ37+'Agency South'!CJ37</f>
        <v>2850.2297719394169</v>
      </c>
      <c r="CJ36" s="15">
        <f>'Agency North'!CK37+'Agency South'!CK37</f>
        <v>866.47775020978531</v>
      </c>
      <c r="CK36" s="15">
        <f>'Agency North'!CL37+'Agency South'!CL37</f>
        <v>900.23229580639668</v>
      </c>
      <c r="CL36" s="15">
        <f>'Agency North'!CM37+'Agency South'!CM37</f>
        <v>2976.9685207732</v>
      </c>
      <c r="CM36" s="15">
        <f>'Agency North'!CN37+'Agency South'!CN37</f>
        <v>2863.3595005811849</v>
      </c>
      <c r="CN36" s="15">
        <f>'Agency North'!CO37+'Agency South'!CO37</f>
        <v>2956.6429022365196</v>
      </c>
      <c r="CO36" s="15">
        <f>'Agency North'!CP37+'Agency South'!CP37</f>
        <v>3053.9402705853363</v>
      </c>
      <c r="CP36" s="15">
        <f>'Agency North'!CQ37+'Agency South'!CQ37</f>
        <v>2930.4597736413425</v>
      </c>
      <c r="CQ36" s="15">
        <f>'Agency North'!CR37+'Agency South'!CR37</f>
        <v>3033.9950425181205</v>
      </c>
      <c r="CR36" s="15">
        <f>'Agency North'!CS37+'Agency South'!CS37</f>
        <v>3143.9260220924862</v>
      </c>
      <c r="CS36" s="96">
        <f>'Agency North'!CT37+'Agency South'!CT37</f>
        <v>3033.5659003392348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6">
        <f>'Agency North'!N38+'Agency South'!N38</f>
        <v>735</v>
      </c>
      <c r="N37" s="268">
        <f>'Agency North'!O38+'Agency South'!O38</f>
        <v>894</v>
      </c>
      <c r="O37" s="268">
        <f>'Agency North'!P38+'Agency South'!P38</f>
        <v>899</v>
      </c>
      <c r="P37" s="268">
        <f>'Agency North'!Q38+'Agency South'!Q38</f>
        <v>1134</v>
      </c>
      <c r="Q37" s="268">
        <f>'Agency North'!R38+'Agency South'!R38</f>
        <v>1093</v>
      </c>
      <c r="R37" s="268">
        <f>'Agency North'!S38+'Agency South'!S38</f>
        <v>941</v>
      </c>
      <c r="S37" s="268">
        <f>'Agency North'!T38+'Agency South'!T38</f>
        <v>569</v>
      </c>
      <c r="T37" s="268">
        <f>'Agency North'!U38+'Agency South'!U38</f>
        <v>730</v>
      </c>
      <c r="U37" s="268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6">
        <f>'Agency North'!Z38+'Agency South'!Z38</f>
        <v>2123</v>
      </c>
      <c r="Z37" s="15">
        <f>'Agency North'!AA38+'Agency South'!AA38</f>
        <v>2341</v>
      </c>
      <c r="AA37" s="15">
        <f>'Agency North'!AB38+'Agency South'!AB38</f>
        <v>1464</v>
      </c>
      <c r="AB37" s="15">
        <f>'Agency North'!AC38+'Agency South'!AC38</f>
        <v>1619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783</v>
      </c>
      <c r="AG37" s="15">
        <f>'Agency North'!AH38+'Agency South'!AH38</f>
        <v>1997.4944677235335</v>
      </c>
      <c r="AH37" s="15">
        <f>'Agency North'!AI38+'Agency South'!AI38</f>
        <v>2392.7252143042506</v>
      </c>
      <c r="AI37" s="15">
        <f>'Agency North'!AJ38+'Agency South'!AJ38</f>
        <v>2505.4029002960533</v>
      </c>
      <c r="AJ37" s="15">
        <f>'Agency North'!AK38+'Agency South'!AK38</f>
        <v>2689.9141045943306</v>
      </c>
      <c r="AK37" s="96">
        <f>'Agency North'!AL38+'Agency South'!AL38</f>
        <v>2572.0711849886948</v>
      </c>
      <c r="AL37" s="15">
        <f>'Agency North'!AM38+'Agency South'!AM38</f>
        <v>2740.1320336933472</v>
      </c>
      <c r="AM37" s="15">
        <f>'Agency North'!AN38+'Agency South'!AN38</f>
        <v>2854.6818290410065</v>
      </c>
      <c r="AN37" s="15">
        <f>'Agency North'!AO38+'Agency South'!AO38</f>
        <v>3019.1944338558069</v>
      </c>
      <c r="AO37" s="15">
        <f>'Agency North'!AP38+'Agency South'!AP38</f>
        <v>2399.675267594253</v>
      </c>
      <c r="AP37" s="15">
        <f>'Agency North'!AQ38+'Agency South'!AQ38</f>
        <v>1762.3413043554406</v>
      </c>
      <c r="AQ37" s="15">
        <f>'Agency North'!AR38+'Agency South'!AR38</f>
        <v>2013.96711309344</v>
      </c>
      <c r="AR37" s="15">
        <f>'Agency North'!AS38+'Agency South'!AS38</f>
        <v>2681.6347987480108</v>
      </c>
      <c r="AS37" s="15">
        <f>'Agency North'!AT38+'Agency South'!AT38</f>
        <v>3416.0539432906621</v>
      </c>
      <c r="AT37" s="15">
        <f>'Agency North'!AU38+'Agency South'!AU38</f>
        <v>3583.4366019736194</v>
      </c>
      <c r="AU37" s="15">
        <f>'Agency North'!AV38+'Agency South'!AV38</f>
        <v>3583.6762262013121</v>
      </c>
      <c r="AV37" s="15">
        <f>'Agency North'!AW38+'Agency South'!AW38</f>
        <v>3654.5342262860622</v>
      </c>
      <c r="AW37" s="96">
        <f>'Agency North'!AX38+'Agency South'!AX38</f>
        <v>3766.9593193050255</v>
      </c>
      <c r="AX37" s="15">
        <f>'Agency North'!AY38+'Agency South'!AY38</f>
        <v>3771.1402845691755</v>
      </c>
      <c r="AY37" s="15">
        <f>'Agency North'!AZ38+'Agency South'!AZ38</f>
        <v>3847.5251147882268</v>
      </c>
      <c r="AZ37" s="15">
        <f>'Agency North'!BA38+'Agency South'!BA38</f>
        <v>3913.8479127974292</v>
      </c>
      <c r="BA37" s="15">
        <f>'Agency North'!BB38+'Agency South'!BB38</f>
        <v>3008.0291922268971</v>
      </c>
      <c r="BB37" s="15">
        <f>'Agency North'!BC38+'Agency South'!BC38</f>
        <v>2102.3848539390347</v>
      </c>
      <c r="BC37" s="15">
        <f>'Agency North'!BD38+'Agency South'!BD38</f>
        <v>2451.4142228552828</v>
      </c>
      <c r="BD37" s="15">
        <f>'Agency North'!BE38+'Agency South'!BE38</f>
        <v>3421.2513391713283</v>
      </c>
      <c r="BE37" s="15">
        <f>'Agency North'!BF38+'Agency South'!BF38</f>
        <v>4300.9618492162863</v>
      </c>
      <c r="BF37" s="15">
        <f>'Agency North'!BG38+'Agency South'!BG38</f>
        <v>4396.4773173639769</v>
      </c>
      <c r="BG37" s="15">
        <f>'Agency North'!BH38+'Agency South'!BH38</f>
        <v>4434.6921916379106</v>
      </c>
      <c r="BH37" s="15">
        <f>'Agency North'!BI38+'Agency South'!BI38</f>
        <v>4495.0986278626879</v>
      </c>
      <c r="BI37" s="96">
        <f>'Agency North'!BJ38+'Agency South'!BJ38</f>
        <v>4592.4352933268856</v>
      </c>
      <c r="BJ37" s="15">
        <f>'Agency North'!BK38+'Agency South'!BK38</f>
        <v>4650.6674165940203</v>
      </c>
      <c r="BK37" s="15">
        <f>'Agency North'!BL38+'Agency South'!BL38</f>
        <v>4732.3286213471565</v>
      </c>
      <c r="BL37" s="15">
        <f>'Agency North'!BM38+'Agency South'!BM38</f>
        <v>4850.1757251714662</v>
      </c>
      <c r="BM37" s="15">
        <f>'Agency North'!BN38+'Agency South'!BN38</f>
        <v>3634.9467289416834</v>
      </c>
      <c r="BN37" s="15">
        <f>'Agency North'!BO38+'Agency South'!BO38</f>
        <v>2541.5955446221201</v>
      </c>
      <c r="BO37" s="15">
        <f>'Agency North'!BP38+'Agency South'!BP38</f>
        <v>2885.3821615506354</v>
      </c>
      <c r="BP37" s="15">
        <f>'Agency North'!BQ38+'Agency South'!BQ38</f>
        <v>3986.3038901037453</v>
      </c>
      <c r="BQ37" s="15">
        <f>'Agency North'!BR38+'Agency South'!BR38</f>
        <v>4977.094862840584</v>
      </c>
      <c r="BR37" s="15">
        <f>'Agency North'!BS38+'Agency South'!BS38</f>
        <v>5022.9662101975437</v>
      </c>
      <c r="BS37" s="15">
        <f>'Agency North'!BT38+'Agency South'!BT38</f>
        <v>5023.9334498106282</v>
      </c>
      <c r="BT37" s="15">
        <f>'Agency North'!BU38+'Agency South'!BU38</f>
        <v>5052.1598317613707</v>
      </c>
      <c r="BU37" s="96">
        <f>'Agency North'!BV38+'Agency South'!BV38</f>
        <v>5109.299544041427</v>
      </c>
      <c r="BV37" s="15">
        <f>'Agency North'!BW38+'Agency South'!BW38</f>
        <v>5127.8208539247007</v>
      </c>
      <c r="BW37" s="15">
        <f>'Agency North'!BX38+'Agency South'!BX38</f>
        <v>5174.7027057567975</v>
      </c>
      <c r="BX37" s="15">
        <f>'Agency North'!BY38+'Agency South'!BY38</f>
        <v>5248.6693972666835</v>
      </c>
      <c r="BY37" s="15">
        <f>'Agency North'!BZ38+'Agency South'!BZ38</f>
        <v>3938.3769896260828</v>
      </c>
      <c r="BZ37" s="15">
        <f>'Agency North'!CA38+'Agency South'!CA38</f>
        <v>2765.0473468659957</v>
      </c>
      <c r="CA37" s="15">
        <f>'Agency North'!CB38+'Agency South'!CB38</f>
        <v>3223.9062419920415</v>
      </c>
      <c r="CB37" s="15">
        <f>'Agency North'!CC38+'Agency South'!CC38</f>
        <v>4488.8513948929558</v>
      </c>
      <c r="CC37" s="15">
        <f>'Agency North'!CD38+'Agency South'!CD38</f>
        <v>5625.3792175597928</v>
      </c>
      <c r="CD37" s="15">
        <f>'Agency North'!CE38+'Agency South'!CE38</f>
        <v>5699.3045807485623</v>
      </c>
      <c r="CE37" s="15">
        <f>'Agency North'!CF38+'Agency South'!CF38</f>
        <v>5726.3928349921807</v>
      </c>
      <c r="CF37" s="15">
        <f>'Agency North'!CG38+'Agency South'!CG38</f>
        <v>5780.0294090602547</v>
      </c>
      <c r="CG37" s="96">
        <f>'Agency North'!CH38+'Agency South'!CH38</f>
        <v>5862.3190989323666</v>
      </c>
      <c r="CH37" s="15">
        <f>'Agency North'!CI38+'Agency South'!CI38</f>
        <v>5911.5370429665181</v>
      </c>
      <c r="CI37" s="15">
        <f>'Agency North'!CJ38+'Agency South'!CJ38</f>
        <v>5988.6503022993311</v>
      </c>
      <c r="CJ37" s="15">
        <f>'Agency North'!CK38+'Agency South'!CK38</f>
        <v>6092.2488550954822</v>
      </c>
      <c r="CK37" s="15">
        <f>'Agency North'!CL38+'Agency South'!CL38</f>
        <v>4563.5973828824262</v>
      </c>
      <c r="CL37" s="15">
        <f>'Agency North'!CM38+'Agency South'!CM38</f>
        <v>3196.6927631111757</v>
      </c>
      <c r="CM37" s="15">
        <f>'Agency North'!CN38+'Agency South'!CN38</f>
        <v>3717.4990250620094</v>
      </c>
      <c r="CN37" s="15">
        <f>'Agency North'!CO38+'Agency South'!CO38</f>
        <v>5173.3736236737113</v>
      </c>
      <c r="CO37" s="15">
        <f>'Agency North'!CP38+'Agency South'!CP38</f>
        <v>6479.8390364841744</v>
      </c>
      <c r="CP37" s="15">
        <f>'Agency North'!CQ38+'Agency South'!CQ38</f>
        <v>6558.7557351395189</v>
      </c>
      <c r="CQ37" s="15">
        <f>'Agency North'!CR38+'Agency South'!CR38</f>
        <v>6585.3807891207589</v>
      </c>
      <c r="CR37" s="15">
        <f>'Agency North'!CS38+'Agency South'!CS38</f>
        <v>6643.0337241206726</v>
      </c>
      <c r="CS37" s="96">
        <f>'Agency North'!CT38+'Agency South'!CT38</f>
        <v>6733.9086438120839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6">
        <f>'Agency North'!N39+'Agency South'!N39</f>
        <v>717</v>
      </c>
      <c r="N38" s="268">
        <f>'Agency North'!O39+'Agency South'!O39</f>
        <v>797</v>
      </c>
      <c r="O38" s="268">
        <f>'Agency North'!P39+'Agency South'!P39</f>
        <v>874</v>
      </c>
      <c r="P38" s="268">
        <f>'Agency North'!Q39+'Agency South'!Q39</f>
        <v>944</v>
      </c>
      <c r="Q38" s="268">
        <f>'Agency North'!R39+'Agency South'!R39</f>
        <v>1082</v>
      </c>
      <c r="R38" s="268">
        <f>'Agency North'!S39+'Agency South'!S39</f>
        <v>1029</v>
      </c>
      <c r="S38" s="268">
        <f>'Agency North'!T39+'Agency South'!T39</f>
        <v>1202</v>
      </c>
      <c r="T38" s="268">
        <f>'Agency North'!U39+'Agency South'!U39</f>
        <v>1213</v>
      </c>
      <c r="U38" s="268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6">
        <f>'Agency North'!Z39+'Agency South'!Z39</f>
        <v>1205</v>
      </c>
      <c r="Z38" s="15">
        <f>'Agency North'!AA39+'Agency South'!AA39</f>
        <v>1657</v>
      </c>
      <c r="AA38" s="15">
        <f>'Agency North'!AB39+'Agency South'!AB39</f>
        <v>936</v>
      </c>
      <c r="AB38" s="15">
        <f>'Agency North'!AC39+'Agency South'!AC39</f>
        <v>1044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1125</v>
      </c>
      <c r="AG38" s="15">
        <f>'Agency North'!AH39+'Agency South'!AH39</f>
        <v>2583.0031892826655</v>
      </c>
      <c r="AH38" s="15">
        <f>'Agency North'!AI39+'Agency South'!AI39</f>
        <v>2622.0435737270918</v>
      </c>
      <c r="AI38" s="15">
        <f>'Agency North'!AJ39+'Agency South'!AJ39</f>
        <v>2525.8396457207855</v>
      </c>
      <c r="AJ38" s="15">
        <f>'Agency North'!AK39+'Agency South'!AK39</f>
        <v>2382.6435737270922</v>
      </c>
      <c r="AK38" s="96">
        <f>'Agency North'!AL39+'Agency South'!AL39</f>
        <v>2605.8009387389156</v>
      </c>
      <c r="AL38" s="15">
        <f>'Agency North'!AM39+'Agency South'!AM39</f>
        <v>4179.8</v>
      </c>
      <c r="AM38" s="15">
        <f>'Agency North'!AN39+'Agency South'!AN39</f>
        <v>4285.3133449999996</v>
      </c>
      <c r="AN38" s="15">
        <f>'Agency North'!AO39+'Agency South'!AO39</f>
        <v>4543.2563202050005</v>
      </c>
      <c r="AO38" s="15">
        <f>'Agency North'!AP39+'Agency South'!AP39</f>
        <v>4636.7782689625001</v>
      </c>
      <c r="AP38" s="15">
        <f>'Agency North'!AQ39+'Agency South'!AQ39</f>
        <v>4695.6384839134371</v>
      </c>
      <c r="AQ38" s="15">
        <f>'Agency North'!AR39+'Agency South'!AR39</f>
        <v>4844.3901673613418</v>
      </c>
      <c r="AR38" s="15">
        <f>'Agency North'!AS39+'Agency South'!AS39</f>
        <v>4180.9255067890581</v>
      </c>
      <c r="AS38" s="15">
        <f>'Agency North'!AT39+'Agency South'!AT39</f>
        <v>3535.2983992664604</v>
      </c>
      <c r="AT38" s="15">
        <f>'Agency North'!AU39+'Agency South'!AU39</f>
        <v>3785.7259151468297</v>
      </c>
      <c r="AU38" s="15">
        <f>'Agency North'!AV39+'Agency South'!AV39</f>
        <v>3839.5674853876362</v>
      </c>
      <c r="AV38" s="15">
        <f>'Agency North'!AW39+'Agency South'!AW39</f>
        <v>4016.5841995026644</v>
      </c>
      <c r="AW38" s="96">
        <f>'Agency North'!AX39+'Agency South'!AX39</f>
        <v>4364.0397292200059</v>
      </c>
      <c r="AX38" s="15">
        <f>'Agency North'!AY39+'Agency South'!AY39</f>
        <v>4738.1529136973577</v>
      </c>
      <c r="AY38" s="15">
        <f>'Agency North'!AZ39+'Agency South'!AZ39</f>
        <v>5153.9891418079415</v>
      </c>
      <c r="AZ38" s="15">
        <f>'Agency North'!BA39+'Agency South'!BA39</f>
        <v>5345.3572383622641</v>
      </c>
      <c r="BA38" s="15">
        <f>'Agency North'!BB39+'Agency South'!BB39</f>
        <v>5281.7036066397859</v>
      </c>
      <c r="BB38" s="15">
        <f>'Agency North'!BC39+'Agency South'!BC39</f>
        <v>5408.7594534008276</v>
      </c>
      <c r="BC38" s="15">
        <f>'Agency North'!BD39+'Agency South'!BD39</f>
        <v>5584.7144266101332</v>
      </c>
      <c r="BD38" s="15">
        <f>'Agency North'!BE39+'Agency South'!BE39</f>
        <v>4837.7493602853729</v>
      </c>
      <c r="BE38" s="15">
        <f>'Agency North'!BF39+'Agency South'!BF39</f>
        <v>4123.8181044925586</v>
      </c>
      <c r="BF38" s="15">
        <f>'Agency North'!BG39+'Agency South'!BG39</f>
        <v>4529.1243994371343</v>
      </c>
      <c r="BG38" s="15">
        <f>'Agency North'!BH39+'Agency South'!BH39</f>
        <v>4878.8961049635463</v>
      </c>
      <c r="BH38" s="15">
        <f>'Agency North'!BI39+'Agency South'!BI39</f>
        <v>5186.346832103477</v>
      </c>
      <c r="BI38" s="96">
        <f>'Agency North'!BJ39+'Agency South'!BJ39</f>
        <v>5592.6911732097687</v>
      </c>
      <c r="BJ38" s="15">
        <f>'Agency North'!BK39+'Agency South'!BK39</f>
        <v>6268.1889433833658</v>
      </c>
      <c r="BK38" s="15">
        <f>'Agency North'!BL39+'Agency South'!BL39</f>
        <v>6765.5880155090599</v>
      </c>
      <c r="BL38" s="15">
        <f>'Agency North'!BM39+'Agency South'!BM39</f>
        <v>6882.8822311628956</v>
      </c>
      <c r="BM38" s="15">
        <f>'Agency North'!BN39+'Agency South'!BN39</f>
        <v>6965.1662549871608</v>
      </c>
      <c r="BN38" s="15">
        <f>'Agency North'!BO39+'Agency South'!BO39</f>
        <v>7088.9130799078193</v>
      </c>
      <c r="BO38" s="15">
        <f>'Agency North'!BP39+'Agency South'!BP39</f>
        <v>7227.0559532468005</v>
      </c>
      <c r="BP38" s="15">
        <f>'Agency North'!BQ39+'Agency South'!BQ39</f>
        <v>6180.0550930080517</v>
      </c>
      <c r="BQ38" s="15">
        <f>'Agency North'!BR39+'Agency South'!BR39</f>
        <v>5227.2227353797953</v>
      </c>
      <c r="BR38" s="15">
        <f>'Agency North'!BS39+'Agency South'!BS39</f>
        <v>5537.6610801253555</v>
      </c>
      <c r="BS38" s="15">
        <f>'Agency North'!BT39+'Agency South'!BT39</f>
        <v>5776.7896646809568</v>
      </c>
      <c r="BT38" s="15">
        <f>'Agency North'!BU39+'Agency South'!BU39</f>
        <v>6044.0347233730463</v>
      </c>
      <c r="BU38" s="96">
        <f>'Agency North'!BV39+'Agency South'!BV39</f>
        <v>6459.2122732679409</v>
      </c>
      <c r="BV38" s="15">
        <f>'Agency North'!BW39+'Agency South'!BW39</f>
        <v>7189.8514249419495</v>
      </c>
      <c r="BW38" s="15">
        <f>'Agency North'!BX39+'Agency South'!BX39</f>
        <v>7713.8839047110068</v>
      </c>
      <c r="BX38" s="15">
        <f>'Agency North'!BY39+'Agency South'!BY39</f>
        <v>7801.2096081281779</v>
      </c>
      <c r="BY38" s="15">
        <f>'Agency North'!BZ39+'Agency South'!BZ39</f>
        <v>7829.8656596631863</v>
      </c>
      <c r="BZ38" s="15">
        <f>'Agency North'!CA39+'Agency South'!CA39</f>
        <v>7895.2285370810469</v>
      </c>
      <c r="CA38" s="15">
        <f>'Agency North'!CB39+'Agency South'!CB39</f>
        <v>8008.1115998500863</v>
      </c>
      <c r="CB38" s="15">
        <f>'Agency North'!CC39+'Agency South'!CC39</f>
        <v>6839.8466005480332</v>
      </c>
      <c r="CC38" s="15">
        <f>'Agency North'!CD39+'Agency South'!CD39</f>
        <v>5766.1642528468601</v>
      </c>
      <c r="CD38" s="15">
        <f>'Agency North'!CE39+'Agency South'!CE39</f>
        <v>6148.8198318441418</v>
      </c>
      <c r="CE38" s="15">
        <f>'Agency North'!CF39+'Agency South'!CF39</f>
        <v>6475.9031318088073</v>
      </c>
      <c r="CF38" s="15">
        <f>'Agency North'!CG39+'Agency South'!CG39</f>
        <v>6815.8483456901431</v>
      </c>
      <c r="CG38" s="96">
        <f>'Agency North'!CH39+'Agency South'!CH39</f>
        <v>7346.5316755622971</v>
      </c>
      <c r="CH38" s="15">
        <f>'Agency North'!CI39+'Agency South'!CI39</f>
        <v>8213.055208288748</v>
      </c>
      <c r="CI38" s="15">
        <f>'Agency North'!CJ39+'Agency South'!CJ39</f>
        <v>8836.715044677585</v>
      </c>
      <c r="CJ38" s="15">
        <f>'Agency North'!CK39+'Agency South'!CK39</f>
        <v>8963.7340317324524</v>
      </c>
      <c r="CK38" s="15">
        <f>'Agency North'!CL39+'Agency South'!CL39</f>
        <v>9037.5080971116295</v>
      </c>
      <c r="CL38" s="15">
        <f>'Agency North'!CM39+'Agency South'!CM39</f>
        <v>9147.7157791105892</v>
      </c>
      <c r="CM38" s="15">
        <f>'Agency North'!CN39+'Agency South'!CN39</f>
        <v>9304.3551704059009</v>
      </c>
      <c r="CN38" s="15">
        <f>'Agency North'!CO39+'Agency South'!CO39</f>
        <v>7951.4644358660025</v>
      </c>
      <c r="CO38" s="15">
        <f>'Agency North'!CP39+'Agency South'!CP39</f>
        <v>6708.3295641456461</v>
      </c>
      <c r="CP38" s="15">
        <f>'Agency North'!CQ39+'Agency South'!CQ39</f>
        <v>7152.5915168248548</v>
      </c>
      <c r="CQ38" s="15">
        <f>'Agency North'!CR39+'Agency South'!CR39</f>
        <v>7518.12966743783</v>
      </c>
      <c r="CR38" s="15">
        <f>'Agency North'!CS39+'Agency South'!CS39</f>
        <v>7899.7827461804154</v>
      </c>
      <c r="CS38" s="96">
        <f>'Agency North'!CT39+'Agency South'!CT39</f>
        <v>8508.7582962784145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6">
        <f>'Agency North'!N40+'Agency South'!N40</f>
        <v>386</v>
      </c>
      <c r="N39" s="268">
        <f>'Agency North'!O40+'Agency South'!O40</f>
        <v>462</v>
      </c>
      <c r="O39" s="268">
        <f>'Agency North'!P40+'Agency South'!P40</f>
        <v>536</v>
      </c>
      <c r="P39" s="268">
        <f>'Agency North'!Q40+'Agency South'!Q40</f>
        <v>548</v>
      </c>
      <c r="Q39" s="268">
        <f>'Agency North'!R40+'Agency South'!R40</f>
        <v>622</v>
      </c>
      <c r="R39" s="268">
        <f>'Agency North'!S40+'Agency South'!S40</f>
        <v>744</v>
      </c>
      <c r="S39" s="268">
        <f>'Agency North'!T40+'Agency South'!T40</f>
        <v>778</v>
      </c>
      <c r="T39" s="268">
        <f>'Agency North'!U40+'Agency South'!U40</f>
        <v>856</v>
      </c>
      <c r="U39" s="268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6">
        <f>'Agency North'!Z40+'Agency South'!Z40</f>
        <v>1353</v>
      </c>
      <c r="Z39" s="15">
        <f>'Agency North'!AA40+'Agency South'!AA40</f>
        <v>1498</v>
      </c>
      <c r="AA39" s="15">
        <f>'Agency North'!AB40+'Agency South'!AB40</f>
        <v>841</v>
      </c>
      <c r="AB39" s="15">
        <f>'Agency North'!AC40+'Agency South'!AC40</f>
        <v>797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871</v>
      </c>
      <c r="AG39" s="15">
        <f>'Agency North'!AH40+'Agency South'!AH40</f>
        <v>1769.2372755094279</v>
      </c>
      <c r="AH39" s="15">
        <f>'Agency North'!AI40+'Agency South'!AI40</f>
        <v>2122.1299197590643</v>
      </c>
      <c r="AI39" s="15">
        <f>'Agency North'!AJ40+'Agency South'!AJ40</f>
        <v>2299.4664835725621</v>
      </c>
      <c r="AJ39" s="15">
        <f>'Agency North'!AK40+'Agency South'!AK40</f>
        <v>2553.249656098686</v>
      </c>
      <c r="AK39" s="96">
        <f>'Agency North'!AL40+'Agency South'!AL40</f>
        <v>2800.99014138751</v>
      </c>
      <c r="AL39" s="15">
        <f>'Agency North'!AM40+'Agency South'!AM40</f>
        <v>2428</v>
      </c>
      <c r="AM39" s="15">
        <f>'Agency North'!AN40+'Agency South'!AN40</f>
        <v>2470.35</v>
      </c>
      <c r="AN39" s="15">
        <f>'Agency North'!AO40+'Agency South'!AO40</f>
        <v>2520.4499999999998</v>
      </c>
      <c r="AO39" s="15">
        <f>'Agency North'!AP40+'Agency South'!AP40</f>
        <v>2420</v>
      </c>
      <c r="AP39" s="15">
        <f>'Agency North'!AQ40+'Agency South'!AQ40</f>
        <v>2346.5</v>
      </c>
      <c r="AQ39" s="15">
        <f>'Agency North'!AR40+'Agency South'!AR40</f>
        <v>2469.3999999999996</v>
      </c>
      <c r="AR39" s="15">
        <f>'Agency North'!AS40+'Agency South'!AS40</f>
        <v>2367.0500000000002</v>
      </c>
      <c r="AS39" s="15">
        <f>'Agency North'!AT40+'Agency South'!AT40</f>
        <v>2599.3451179762046</v>
      </c>
      <c r="AT39" s="15">
        <f>'Agency North'!AU40+'Agency South'!AU40</f>
        <v>2724.0177554708607</v>
      </c>
      <c r="AU39" s="15">
        <f>'Agency North'!AV40+'Agency South'!AV40</f>
        <v>2727.9998075539097</v>
      </c>
      <c r="AV39" s="15">
        <f>'Agency North'!AW40+'Agency South'!AW40</f>
        <v>2878.1475529960026</v>
      </c>
      <c r="AW39" s="96">
        <f>'Agency North'!AX40+'Agency South'!AX40</f>
        <v>3091.9336456995684</v>
      </c>
      <c r="AX39" s="15">
        <f>'Agency North'!AY40+'Agency South'!AY40</f>
        <v>2720.4141844072551</v>
      </c>
      <c r="AY39" s="15">
        <f>'Agency North'!AZ40+'Agency South'!AZ40</f>
        <v>2525.3616038458404</v>
      </c>
      <c r="AZ39" s="15">
        <f>'Agency North'!BA40+'Agency South'!BA40</f>
        <v>2659.7300206257128</v>
      </c>
      <c r="BA39" s="15">
        <f>'Agency North'!BB40+'Agency South'!BB40</f>
        <v>2681.015451291727</v>
      </c>
      <c r="BB39" s="15">
        <f>'Agency North'!BC40+'Agency South'!BC40</f>
        <v>2845.4177768223949</v>
      </c>
      <c r="BC39" s="15">
        <f>'Agency North'!BD40+'Agency South'!BD40</f>
        <v>2993.4658844254573</v>
      </c>
      <c r="BD39" s="15">
        <f>'Agency North'!BE40+'Agency South'!BE40</f>
        <v>2984.7059846721199</v>
      </c>
      <c r="BE39" s="15">
        <f>'Agency North'!BF40+'Agency South'!BF40</f>
        <v>3395.601231722686</v>
      </c>
      <c r="BF39" s="15">
        <f>'Agency North'!BG40+'Agency South'!BG40</f>
        <v>3850.7623695497614</v>
      </c>
      <c r="BG39" s="15">
        <f>'Agency North'!BH40+'Agency South'!BH40</f>
        <v>3851.5692321048564</v>
      </c>
      <c r="BH39" s="15">
        <f>'Agency North'!BI40+'Agency South'!BI40</f>
        <v>3978.846507189076</v>
      </c>
      <c r="BI39" s="96">
        <f>'Agency North'!BJ40+'Agency South'!BJ40</f>
        <v>4069.1557786210151</v>
      </c>
      <c r="BJ39" s="15">
        <f>'Agency North'!BK40+'Agency South'!BK40</f>
        <v>3662.925924206319</v>
      </c>
      <c r="BK39" s="15">
        <f>'Agency North'!BL40+'Agency South'!BL40</f>
        <v>3355.6513173963558</v>
      </c>
      <c r="BL39" s="15">
        <f>'Agency North'!BM40+'Agency South'!BM40</f>
        <v>3442.0511139383148</v>
      </c>
      <c r="BM39" s="15">
        <f>'Agency North'!BN40+'Agency South'!BN40</f>
        <v>3448.7764571069092</v>
      </c>
      <c r="BN39" s="15">
        <f>'Agency North'!BO40+'Agency South'!BO40</f>
        <v>3576.3171727445242</v>
      </c>
      <c r="BO39" s="15">
        <f>'Agency North'!BP40+'Agency South'!BP40</f>
        <v>3667.0361967144318</v>
      </c>
      <c r="BP39" s="15">
        <f>'Agency North'!BQ40+'Agency South'!BQ40</f>
        <v>3689.5515546062416</v>
      </c>
      <c r="BQ39" s="15">
        <f>'Agency North'!BR40+'Agency South'!BR40</f>
        <v>4187.6498429207095</v>
      </c>
      <c r="BR39" s="15">
        <f>'Agency North'!BS40+'Agency South'!BS40</f>
        <v>4721.9406145735529</v>
      </c>
      <c r="BS39" s="15">
        <f>'Agency North'!BT40+'Agency South'!BT40</f>
        <v>4754.8639667647785</v>
      </c>
      <c r="BT39" s="15">
        <f>'Agency North'!BU40+'Agency South'!BU40</f>
        <v>4847.2019785814409</v>
      </c>
      <c r="BU39" s="96">
        <f>'Agency North'!BV40+'Agency South'!BV40</f>
        <v>4962.0061733695302</v>
      </c>
      <c r="BV39" s="15">
        <f>'Agency North'!BW40+'Agency South'!BW40</f>
        <v>4491.0488349165571</v>
      </c>
      <c r="BW39" s="15">
        <f>'Agency North'!BX40+'Agency South'!BX40</f>
        <v>4066.7029727778727</v>
      </c>
      <c r="BX39" s="15">
        <f>'Agency North'!BY40+'Agency South'!BY40</f>
        <v>4152.1772239372976</v>
      </c>
      <c r="BY39" s="15">
        <f>'Agency North'!BZ40+'Agency South'!BZ40</f>
        <v>4153.9075961709896</v>
      </c>
      <c r="BZ39" s="15">
        <f>'Agency North'!CA40+'Agency South'!CA40</f>
        <v>4216.5566121462743</v>
      </c>
      <c r="CA39" s="15">
        <f>'Agency North'!CB40+'Agency South'!CB40</f>
        <v>4274.6269070048866</v>
      </c>
      <c r="CB39" s="15">
        <f>'Agency North'!CC40+'Agency South'!CC40</f>
        <v>4243.8616835693574</v>
      </c>
      <c r="CC39" s="15">
        <f>'Agency North'!CD40+'Agency South'!CD40</f>
        <v>4787.4857872777147</v>
      </c>
      <c r="CD39" s="15">
        <f>'Agency North'!CE40+'Agency South'!CE40</f>
        <v>5351.5694204368019</v>
      </c>
      <c r="CE39" s="15">
        <f>'Agency North'!CF40+'Agency South'!CF40</f>
        <v>5338.7377798493044</v>
      </c>
      <c r="CF39" s="15">
        <f>'Agency North'!CG40+'Agency South'!CG40</f>
        <v>5397.2418059497122</v>
      </c>
      <c r="CG39" s="96">
        <f>'Agency North'!CH40+'Agency South'!CH40</f>
        <v>5462.2519427927564</v>
      </c>
      <c r="CH39" s="15">
        <f>'Agency North'!CI40+'Agency South'!CI40</f>
        <v>4930.4396761480048</v>
      </c>
      <c r="CI39" s="15">
        <f>'Agency North'!CJ40+'Agency South'!CJ40</f>
        <v>4450.6387778473145</v>
      </c>
      <c r="CJ39" s="15">
        <f>'Agency North'!CK40+'Agency South'!CK40</f>
        <v>4543.8401671436168</v>
      </c>
      <c r="CK39" s="15">
        <f>'Agency North'!CL40+'Agency South'!CL40</f>
        <v>4575.3613539299686</v>
      </c>
      <c r="CL39" s="15">
        <f>'Agency North'!CM40+'Agency South'!CM40</f>
        <v>4674.5887338731191</v>
      </c>
      <c r="CM39" s="15">
        <f>'Agency North'!CN40+'Agency South'!CN40</f>
        <v>4771.9207765735118</v>
      </c>
      <c r="CN39" s="15">
        <f>'Agency North'!CO40+'Agency South'!CO40</f>
        <v>4801.5414211767156</v>
      </c>
      <c r="CO39" s="15">
        <f>'Agency North'!CP40+'Agency South'!CP40</f>
        <v>5432.2919402556017</v>
      </c>
      <c r="CP39" s="15">
        <f>'Agency North'!CQ40+'Agency South'!CQ40</f>
        <v>6085.3773949804945</v>
      </c>
      <c r="CQ39" s="15">
        <f>'Agency North'!CR40+'Agency South'!CR40</f>
        <v>6105.2999609206117</v>
      </c>
      <c r="CR39" s="15">
        <f>'Agency North'!CS40+'Agency South'!CS40</f>
        <v>6191.6030572746095</v>
      </c>
      <c r="CS39" s="96">
        <f>'Agency North'!CT40+'Agency South'!CT40</f>
        <v>6285.1355663849026</v>
      </c>
    </row>
    <row r="40" spans="1:97" s="16" customFormat="1" x14ac:dyDescent="0.25">
      <c r="A40" s="16" t="s">
        <v>3</v>
      </c>
      <c r="B40" s="16">
        <f>SUM(B33:B39)</f>
        <v>2496</v>
      </c>
      <c r="C40" s="16">
        <f t="shared" ref="C40:Y40" si="36">SUM(C33:C39)</f>
        <v>2586</v>
      </c>
      <c r="D40" s="16">
        <f t="shared" si="36"/>
        <v>2805</v>
      </c>
      <c r="E40" s="16">
        <f t="shared" si="36"/>
        <v>3133</v>
      </c>
      <c r="F40" s="16">
        <f t="shared" si="36"/>
        <v>3046</v>
      </c>
      <c r="G40" s="16">
        <f t="shared" si="36"/>
        <v>3101</v>
      </c>
      <c r="H40" s="16">
        <f t="shared" si="36"/>
        <v>3127</v>
      </c>
      <c r="I40" s="16">
        <f t="shared" si="36"/>
        <v>3315</v>
      </c>
      <c r="J40" s="16">
        <f t="shared" si="36"/>
        <v>3461</v>
      </c>
      <c r="K40" s="16">
        <f t="shared" si="36"/>
        <v>3650</v>
      </c>
      <c r="L40" s="16">
        <f t="shared" si="36"/>
        <v>4000</v>
      </c>
      <c r="M40" s="97">
        <f t="shared" si="36"/>
        <v>4117</v>
      </c>
      <c r="N40" s="272">
        <f t="shared" si="36"/>
        <v>4156</v>
      </c>
      <c r="O40" s="272">
        <f t="shared" si="36"/>
        <v>4067</v>
      </c>
      <c r="P40" s="272">
        <f t="shared" si="36"/>
        <v>4326</v>
      </c>
      <c r="Q40" s="272">
        <f t="shared" si="36"/>
        <v>4505</v>
      </c>
      <c r="R40" s="272">
        <f t="shared" si="36"/>
        <v>4930</v>
      </c>
      <c r="S40" s="272">
        <f t="shared" si="36"/>
        <v>5819</v>
      </c>
      <c r="T40" s="272">
        <f t="shared" si="36"/>
        <v>6335</v>
      </c>
      <c r="U40" s="272">
        <f t="shared" si="36"/>
        <v>6970</v>
      </c>
      <c r="V40" s="16">
        <f t="shared" si="36"/>
        <v>7706</v>
      </c>
      <c r="W40" s="16">
        <f t="shared" si="36"/>
        <v>8408</v>
      </c>
      <c r="X40" s="16">
        <f t="shared" si="36"/>
        <v>9051</v>
      </c>
      <c r="Y40" s="97">
        <f t="shared" si="36"/>
        <v>9845</v>
      </c>
      <c r="Z40" s="16">
        <f t="shared" ref="Z40:CK40" si="37">SUM(Z33:Z39)</f>
        <v>10030</v>
      </c>
      <c r="AA40" s="16">
        <f t="shared" si="37"/>
        <v>7676</v>
      </c>
      <c r="AB40" s="16">
        <f t="shared" si="37"/>
        <v>7777</v>
      </c>
      <c r="AC40" s="16">
        <f t="shared" si="37"/>
        <v>7057</v>
      </c>
      <c r="AD40" s="16">
        <f t="shared" si="37"/>
        <v>7380</v>
      </c>
      <c r="AE40" s="16">
        <f t="shared" si="37"/>
        <v>8015</v>
      </c>
      <c r="AF40" s="16">
        <f t="shared" si="37"/>
        <v>7863</v>
      </c>
      <c r="AG40" s="16">
        <f t="shared" si="37"/>
        <v>10908.041548161926</v>
      </c>
      <c r="AH40" s="16">
        <f t="shared" si="37"/>
        <v>11461.887192928581</v>
      </c>
      <c r="AI40" s="16">
        <f t="shared" si="37"/>
        <v>11697.103128521829</v>
      </c>
      <c r="AJ40" s="16">
        <f t="shared" si="37"/>
        <v>12144.488925191812</v>
      </c>
      <c r="AK40" s="97">
        <f t="shared" si="37"/>
        <v>12679.972417622424</v>
      </c>
      <c r="AL40" s="16">
        <f t="shared" si="37"/>
        <v>13004.471255969449</v>
      </c>
      <c r="AM40" s="16">
        <f t="shared" si="37"/>
        <v>12372.604845309828</v>
      </c>
      <c r="AN40" s="16">
        <f t="shared" si="37"/>
        <v>12939.769027072791</v>
      </c>
      <c r="AO40" s="16">
        <f t="shared" si="37"/>
        <v>13293.531732943551</v>
      </c>
      <c r="AP40" s="16">
        <f t="shared" si="37"/>
        <v>13764.332036018244</v>
      </c>
      <c r="AQ40" s="16">
        <f t="shared" si="37"/>
        <v>14490.132421477601</v>
      </c>
      <c r="AR40" s="16">
        <f t="shared" si="37"/>
        <v>14454.347964206401</v>
      </c>
      <c r="AS40" s="16">
        <f t="shared" si="37"/>
        <v>14856.614683883436</v>
      </c>
      <c r="AT40" s="16">
        <f t="shared" si="37"/>
        <v>15510.681908760882</v>
      </c>
      <c r="AU40" s="16">
        <f t="shared" si="37"/>
        <v>15640.12556853935</v>
      </c>
      <c r="AV40" s="16">
        <f t="shared" si="37"/>
        <v>16126.213899307089</v>
      </c>
      <c r="AW40" s="97">
        <f t="shared" si="37"/>
        <v>16852.637099128133</v>
      </c>
      <c r="AX40" s="16">
        <f t="shared" si="37"/>
        <v>15828.537543082854</v>
      </c>
      <c r="AY40" s="16">
        <f t="shared" si="37"/>
        <v>14837.583120560788</v>
      </c>
      <c r="AZ40" s="16">
        <f t="shared" si="37"/>
        <v>15388.477210637011</v>
      </c>
      <c r="BA40" s="16">
        <f t="shared" si="37"/>
        <v>15840.532487660039</v>
      </c>
      <c r="BB40" s="16">
        <f t="shared" si="37"/>
        <v>16608.415222334796</v>
      </c>
      <c r="BC40" s="16">
        <f t="shared" si="37"/>
        <v>17392.669783354962</v>
      </c>
      <c r="BD40" s="16">
        <f t="shared" si="37"/>
        <v>17684.73006941504</v>
      </c>
      <c r="BE40" s="16">
        <f t="shared" si="37"/>
        <v>18346.484624953493</v>
      </c>
      <c r="BF40" s="16">
        <f t="shared" si="37"/>
        <v>19412.120416861479</v>
      </c>
      <c r="BG40" s="16">
        <f t="shared" si="37"/>
        <v>19907.351167856137</v>
      </c>
      <c r="BH40" s="16">
        <f t="shared" si="37"/>
        <v>20517.567243268339</v>
      </c>
      <c r="BI40" s="97">
        <f t="shared" si="37"/>
        <v>21249.569139550018</v>
      </c>
      <c r="BJ40" s="16">
        <f t="shared" si="37"/>
        <v>20135.243099996762</v>
      </c>
      <c r="BK40" s="16">
        <f t="shared" si="37"/>
        <v>18854.336085217757</v>
      </c>
      <c r="BL40" s="16">
        <f t="shared" si="37"/>
        <v>19265.812717152541</v>
      </c>
      <c r="BM40" s="16">
        <f t="shared" si="37"/>
        <v>19732.949925598728</v>
      </c>
      <c r="BN40" s="16">
        <f t="shared" si="37"/>
        <v>20452.134896143754</v>
      </c>
      <c r="BO40" s="16">
        <f t="shared" si="37"/>
        <v>21066.845697374865</v>
      </c>
      <c r="BP40" s="16">
        <f t="shared" si="37"/>
        <v>21170.653475569354</v>
      </c>
      <c r="BQ40" s="16">
        <f t="shared" si="37"/>
        <v>21742.177807698517</v>
      </c>
      <c r="BR40" s="16">
        <f t="shared" si="37"/>
        <v>22689.071822173828</v>
      </c>
      <c r="BS40" s="16">
        <f t="shared" si="37"/>
        <v>23014.328676394871</v>
      </c>
      <c r="BT40" s="16">
        <f t="shared" si="37"/>
        <v>23463.817358162698</v>
      </c>
      <c r="BU40" s="97">
        <f t="shared" si="37"/>
        <v>24130.845965748966</v>
      </c>
      <c r="BV40" s="16">
        <f t="shared" si="37"/>
        <v>22843.135963963923</v>
      </c>
      <c r="BW40" s="16">
        <f t="shared" si="37"/>
        <v>21318.255937904283</v>
      </c>
      <c r="BX40" s="16">
        <f t="shared" si="37"/>
        <v>21782.914192623863</v>
      </c>
      <c r="BY40" s="16">
        <f t="shared" si="37"/>
        <v>22327.365532095682</v>
      </c>
      <c r="BZ40" s="16">
        <f t="shared" si="37"/>
        <v>23069.052575750029</v>
      </c>
      <c r="CA40" s="16">
        <f t="shared" si="37"/>
        <v>23782.156493491653</v>
      </c>
      <c r="CB40" s="16">
        <f t="shared" si="37"/>
        <v>23910.831433231939</v>
      </c>
      <c r="CC40" s="16">
        <f t="shared" si="37"/>
        <v>24588.609658961461</v>
      </c>
      <c r="CD40" s="16">
        <f t="shared" si="37"/>
        <v>25701.884292789848</v>
      </c>
      <c r="CE40" s="16">
        <f t="shared" si="37"/>
        <v>26136.786894034827</v>
      </c>
      <c r="CF40" s="16">
        <f t="shared" si="37"/>
        <v>26693.180823482879</v>
      </c>
      <c r="CG40" s="97">
        <f t="shared" si="37"/>
        <v>27494.058437080348</v>
      </c>
      <c r="CH40" s="16">
        <f t="shared" si="37"/>
        <v>26042.479756950223</v>
      </c>
      <c r="CI40" s="16">
        <f t="shared" si="37"/>
        <v>24315.928682043839</v>
      </c>
      <c r="CJ40" s="16">
        <f t="shared" si="37"/>
        <v>24877.564821633547</v>
      </c>
      <c r="CK40" s="16">
        <f t="shared" si="37"/>
        <v>25554.412836419247</v>
      </c>
      <c r="CL40" s="16">
        <f t="shared" ref="CL40:CS40" si="38">SUM(CL33:CL39)</f>
        <v>26452.284115623563</v>
      </c>
      <c r="CM40" s="16">
        <f t="shared" si="38"/>
        <v>27314.064128224563</v>
      </c>
      <c r="CN40" s="16">
        <f t="shared" si="38"/>
        <v>27512.390850559979</v>
      </c>
      <c r="CO40" s="16">
        <f t="shared" si="38"/>
        <v>28282.774302164929</v>
      </c>
      <c r="CP40" s="16">
        <f t="shared" si="38"/>
        <v>29560.259225439484</v>
      </c>
      <c r="CQ40" s="16">
        <f t="shared" si="38"/>
        <v>30075.428536241237</v>
      </c>
      <c r="CR40" s="16">
        <f t="shared" si="38"/>
        <v>30716.716214180953</v>
      </c>
      <c r="CS40" s="97">
        <f t="shared" si="38"/>
        <v>31647.415634741392</v>
      </c>
    </row>
    <row r="42" spans="1:97" s="15" customFormat="1" x14ac:dyDescent="0.25">
      <c r="A42" s="16" t="s">
        <v>89</v>
      </c>
      <c r="B42" s="15">
        <f>'Agency North'!C44+'Agency South'!C46</f>
        <v>0</v>
      </c>
      <c r="C42" s="15">
        <f>'Agency North'!D44+'Agency South'!D46</f>
        <v>2496</v>
      </c>
      <c r="D42" s="15">
        <f>'Agency North'!E44+'Agency South'!E46</f>
        <v>2586</v>
      </c>
      <c r="E42" s="15">
        <f>'Agency North'!F44+'Agency South'!F46</f>
        <v>2805</v>
      </c>
      <c r="F42" s="15">
        <f>'Agency North'!G44+'Agency South'!G46</f>
        <v>3133</v>
      </c>
      <c r="G42" s="15">
        <f>'Agency North'!H44+'Agency South'!H46</f>
        <v>3046</v>
      </c>
      <c r="H42" s="15">
        <f>'Agency North'!I44+'Agency South'!I46</f>
        <v>3101</v>
      </c>
      <c r="I42" s="15">
        <f>'Agency North'!J44+'Agency South'!J46</f>
        <v>3127</v>
      </c>
      <c r="J42" s="15">
        <f>'Agency North'!K44+'Agency South'!K46</f>
        <v>3315</v>
      </c>
      <c r="K42" s="15">
        <f>'Agency North'!L44+'Agency South'!L46</f>
        <v>3461</v>
      </c>
      <c r="L42" s="15">
        <f>'Agency North'!M44+'Agency South'!M46</f>
        <v>3650</v>
      </c>
      <c r="M42" s="96">
        <f>'Agency North'!N44+'Agency South'!N46</f>
        <v>4000</v>
      </c>
      <c r="N42" s="268">
        <f>'Agency North'!O44+'Agency South'!O46</f>
        <v>4117</v>
      </c>
      <c r="O42" s="268">
        <f>'Agency North'!P44+'Agency South'!P46</f>
        <v>4156</v>
      </c>
      <c r="P42" s="268">
        <f>'Agency North'!Q44+'Agency South'!Q46</f>
        <v>4067</v>
      </c>
      <c r="Q42" s="268">
        <f>'Agency North'!R44+'Agency South'!R46</f>
        <v>4326</v>
      </c>
      <c r="R42" s="268">
        <f>'Agency North'!S44+'Agency South'!S46</f>
        <v>4505</v>
      </c>
      <c r="S42" s="268">
        <f>'Agency North'!T44+'Agency South'!T46</f>
        <v>4930</v>
      </c>
      <c r="T42" s="268">
        <f>'Agency North'!U44+'Agency South'!U46</f>
        <v>5819</v>
      </c>
      <c r="U42" s="268">
        <f>'Agency North'!V44+'Agency South'!V46</f>
        <v>6335</v>
      </c>
      <c r="V42" s="15">
        <f>'Agency North'!W44+'Agency South'!W46</f>
        <v>6970</v>
      </c>
      <c r="W42" s="15">
        <f>'Agency North'!X44+'Agency South'!X46</f>
        <v>7706</v>
      </c>
      <c r="X42" s="15">
        <f>'Agency North'!Y44+'Agency South'!Y46</f>
        <v>8408</v>
      </c>
      <c r="Y42" s="96">
        <f>'Agency North'!Z44+'Agency South'!Z46</f>
        <v>9051</v>
      </c>
      <c r="Z42" s="15">
        <f>'Agency North'!AA44+'Agency South'!AA46</f>
        <v>9845</v>
      </c>
      <c r="AA42" s="15">
        <f>'Agency North'!AB44+'Agency South'!AB46</f>
        <v>10030</v>
      </c>
      <c r="AB42" s="15">
        <f>'Agency North'!AC44+'Agency South'!AC46</f>
        <v>7676</v>
      </c>
      <c r="AC42" s="15">
        <f>'Agency North'!AD44+'Agency South'!AD46</f>
        <v>7777</v>
      </c>
      <c r="AD42" s="15">
        <f>'Agency North'!AE44+'Agency South'!AE46</f>
        <v>7057</v>
      </c>
      <c r="AE42" s="15">
        <f>'Agency North'!AF44+'Agency South'!AF46</f>
        <v>7380</v>
      </c>
      <c r="AF42" s="15">
        <f>'Agency North'!AG44+'Agency South'!AG46</f>
        <v>8015</v>
      </c>
      <c r="AG42" s="15">
        <f>'Agency North'!AH44+'Agency South'!AH46</f>
        <v>7863</v>
      </c>
      <c r="AH42" s="15">
        <f>'Agency North'!AI44+'Agency South'!AI46</f>
        <v>10908.041548161926</v>
      </c>
      <c r="AI42" s="15">
        <f>'Agency North'!AJ44+'Agency South'!AJ46</f>
        <v>11461.887192928581</v>
      </c>
      <c r="AJ42" s="15">
        <f>'Agency North'!AK44+'Agency South'!AK46</f>
        <v>11697.103128521829</v>
      </c>
      <c r="AK42" s="96">
        <f>'Agency North'!AL44+'Agency South'!AL46</f>
        <v>12144.488925191814</v>
      </c>
      <c r="AL42" s="15">
        <f>'Agency North'!AM44+'Agency South'!AM46</f>
        <v>12679.972417622424</v>
      </c>
      <c r="AM42" s="15">
        <f>'Agency North'!AN44+'Agency South'!AN46</f>
        <v>13004.471255969447</v>
      </c>
      <c r="AN42" s="15">
        <f>'Agency North'!AO44+'Agency South'!AO46</f>
        <v>12372.604845309826</v>
      </c>
      <c r="AO42" s="15">
        <f>'Agency North'!AP44+'Agency South'!AP46</f>
        <v>12939.769027072787</v>
      </c>
      <c r="AP42" s="15">
        <f>'Agency North'!AQ44+'Agency South'!AQ46</f>
        <v>13293.531732943551</v>
      </c>
      <c r="AQ42" s="15">
        <f>'Agency North'!AR44+'Agency South'!AR46</f>
        <v>13764.332036018244</v>
      </c>
      <c r="AR42" s="15">
        <f>'Agency North'!AS44+'Agency South'!AS46</f>
        <v>14490.132421477601</v>
      </c>
      <c r="AS42" s="15">
        <f>'Agency North'!AT44+'Agency South'!AT46</f>
        <v>14454.347964206401</v>
      </c>
      <c r="AT42" s="15">
        <f>'Agency North'!AU44+'Agency South'!AU46</f>
        <v>14856.614683883436</v>
      </c>
      <c r="AU42" s="15">
        <f>'Agency North'!AV44+'Agency South'!AV46</f>
        <v>15510.681908760882</v>
      </c>
      <c r="AV42" s="15">
        <f>'Agency North'!AW44+'Agency South'!AW46</f>
        <v>15640.12556853935</v>
      </c>
      <c r="AW42" s="96">
        <f>'Agency North'!AX44+'Agency South'!AX46</f>
        <v>16126.213899307088</v>
      </c>
      <c r="AX42" s="15">
        <f>'Agency North'!AY44+'Agency South'!AY46</f>
        <v>16852.637099128129</v>
      </c>
      <c r="AY42" s="15">
        <f>'Agency North'!AZ44+'Agency South'!AZ46</f>
        <v>15828.537543082855</v>
      </c>
      <c r="AZ42" s="15">
        <f>'Agency North'!BA44+'Agency South'!BA46</f>
        <v>14837.583120560786</v>
      </c>
      <c r="BA42" s="15">
        <f>'Agency North'!BB44+'Agency South'!BB46</f>
        <v>15388.477210637011</v>
      </c>
      <c r="BB42" s="15">
        <f>'Agency North'!BC44+'Agency South'!BC46</f>
        <v>15840.532487660039</v>
      </c>
      <c r="BC42" s="15">
        <f>'Agency North'!BD44+'Agency South'!BD46</f>
        <v>16608.415222334796</v>
      </c>
      <c r="BD42" s="15">
        <f>'Agency North'!BE44+'Agency South'!BE46</f>
        <v>17392.669783354962</v>
      </c>
      <c r="BE42" s="15">
        <f>'Agency North'!BF44+'Agency South'!BF46</f>
        <v>17684.73006941504</v>
      </c>
      <c r="BF42" s="15">
        <f>'Agency North'!BG44+'Agency South'!BG46</f>
        <v>18346.484624953497</v>
      </c>
      <c r="BG42" s="15">
        <f>'Agency North'!BH44+'Agency South'!BH46</f>
        <v>19412.120416861479</v>
      </c>
      <c r="BH42" s="15">
        <f>'Agency North'!BI44+'Agency South'!BI46</f>
        <v>19907.351167856137</v>
      </c>
      <c r="BI42" s="96">
        <f>'Agency North'!BJ44+'Agency South'!BJ46</f>
        <v>20517.567243268342</v>
      </c>
      <c r="BJ42" s="15">
        <f>'Agency North'!BK44+'Agency South'!BK46</f>
        <v>21249.569139550018</v>
      </c>
      <c r="BK42" s="15">
        <f>'Agency North'!BL44+'Agency South'!BL46</f>
        <v>20135.243099996762</v>
      </c>
      <c r="BL42" s="15">
        <f>'Agency North'!BM44+'Agency South'!BM46</f>
        <v>18854.336085217757</v>
      </c>
      <c r="BM42" s="15">
        <f>'Agency North'!BN44+'Agency South'!BN46</f>
        <v>19265.812717152541</v>
      </c>
      <c r="BN42" s="15">
        <f>'Agency North'!BO44+'Agency South'!BO46</f>
        <v>19732.949925598728</v>
      </c>
      <c r="BO42" s="15">
        <f>'Agency North'!BP44+'Agency South'!BP46</f>
        <v>20452.134896143754</v>
      </c>
      <c r="BP42" s="15">
        <f>'Agency North'!BQ44+'Agency South'!BQ46</f>
        <v>21066.845697374865</v>
      </c>
      <c r="BQ42" s="15">
        <f>'Agency North'!BR44+'Agency South'!BR46</f>
        <v>21170.653475569357</v>
      </c>
      <c r="BR42" s="15">
        <f>'Agency North'!BS44+'Agency South'!BS46</f>
        <v>21742.177807698521</v>
      </c>
      <c r="BS42" s="15">
        <f>'Agency North'!BT44+'Agency South'!BT46</f>
        <v>22689.071822173828</v>
      </c>
      <c r="BT42" s="15">
        <f>'Agency North'!BU44+'Agency South'!BU46</f>
        <v>23014.328676394871</v>
      </c>
      <c r="BU42" s="96">
        <f>'Agency North'!BV44+'Agency South'!BV46</f>
        <v>23463.817358162698</v>
      </c>
      <c r="BV42" s="15">
        <f>'Agency North'!BW44+'Agency South'!BW46</f>
        <v>24130.845965748966</v>
      </c>
      <c r="BW42" s="15">
        <f>'Agency North'!BX44+'Agency South'!BX46</f>
        <v>22843.135963963923</v>
      </c>
      <c r="BX42" s="15">
        <f>'Agency North'!BY44+'Agency South'!BY46</f>
        <v>21318.255937904287</v>
      </c>
      <c r="BY42" s="15">
        <f>'Agency North'!BZ44+'Agency South'!BZ46</f>
        <v>21782.914192623859</v>
      </c>
      <c r="BZ42" s="15">
        <f>'Agency North'!CA44+'Agency South'!CA46</f>
        <v>22327.365532095679</v>
      </c>
      <c r="CA42" s="15">
        <f>'Agency North'!CB44+'Agency South'!CB46</f>
        <v>23069.052575750033</v>
      </c>
      <c r="CB42" s="15">
        <f>'Agency North'!CC44+'Agency South'!CC46</f>
        <v>23782.156493491653</v>
      </c>
      <c r="CC42" s="15">
        <f>'Agency North'!CD44+'Agency South'!CD46</f>
        <v>23910.831433231935</v>
      </c>
      <c r="CD42" s="15">
        <f>'Agency North'!CE44+'Agency South'!CE46</f>
        <v>24588.609658961461</v>
      </c>
      <c r="CE42" s="15">
        <f>'Agency North'!CF44+'Agency South'!CF46</f>
        <v>25701.884292789848</v>
      </c>
      <c r="CF42" s="15">
        <f>'Agency North'!CG44+'Agency South'!CG46</f>
        <v>26136.786894034827</v>
      </c>
      <c r="CG42" s="96">
        <f>'Agency North'!CH44+'Agency South'!CH46</f>
        <v>26693.180823482879</v>
      </c>
      <c r="CH42" s="15">
        <f>'Agency North'!CI44+'Agency South'!CI46</f>
        <v>27494.058437080352</v>
      </c>
      <c r="CI42" s="15">
        <f>'Agency North'!CJ44+'Agency South'!CJ46</f>
        <v>26042.479756950226</v>
      </c>
      <c r="CJ42" s="15">
        <f>'Agency North'!CK44+'Agency South'!CK46</f>
        <v>24315.928682043843</v>
      </c>
      <c r="CK42" s="15">
        <f>'Agency North'!CL44+'Agency South'!CL46</f>
        <v>24877.564821633547</v>
      </c>
      <c r="CL42" s="15">
        <f>'Agency North'!CM44+'Agency South'!CM46</f>
        <v>25554.412836419251</v>
      </c>
      <c r="CM42" s="15">
        <f>'Agency North'!CN44+'Agency South'!CN46</f>
        <v>26452.284115623563</v>
      </c>
      <c r="CN42" s="15">
        <f>'Agency North'!CO44+'Agency South'!CO46</f>
        <v>27314.064128224556</v>
      </c>
      <c r="CO42" s="15">
        <f>'Agency North'!CP44+'Agency South'!CP46</f>
        <v>27512.390850559983</v>
      </c>
      <c r="CP42" s="15">
        <f>'Agency North'!CQ44+'Agency South'!CQ46</f>
        <v>28282.774302164929</v>
      </c>
      <c r="CQ42" s="15">
        <f>'Agency North'!CR44+'Agency South'!CR46</f>
        <v>29560.259225439484</v>
      </c>
      <c r="CR42" s="15">
        <f>'Agency North'!CS44+'Agency South'!CS46</f>
        <v>30075.428536241237</v>
      </c>
      <c r="CS42" s="96">
        <f>'Agency North'!CT44+'Agency South'!CT46</f>
        <v>30716.716214180953</v>
      </c>
    </row>
    <row r="43" spans="1:97" s="111" customFormat="1" x14ac:dyDescent="0.25">
      <c r="A43" s="1" t="s">
        <v>74</v>
      </c>
      <c r="B43" s="125"/>
      <c r="C43" s="125">
        <f>B40+C34-C40</f>
        <v>121</v>
      </c>
      <c r="D43" s="125">
        <f>C40+D34-D40</f>
        <v>233</v>
      </c>
      <c r="E43" s="125">
        <f t="shared" ref="E43:BO43" si="39">D40+E34-E40</f>
        <v>252</v>
      </c>
      <c r="F43" s="125">
        <f t="shared" si="39"/>
        <v>557</v>
      </c>
      <c r="G43" s="125">
        <f t="shared" si="39"/>
        <v>447</v>
      </c>
      <c r="H43" s="125">
        <f t="shared" si="39"/>
        <v>472</v>
      </c>
      <c r="I43" s="125">
        <f t="shared" si="39"/>
        <v>300</v>
      </c>
      <c r="J43" s="125">
        <f t="shared" si="39"/>
        <v>428</v>
      </c>
      <c r="K43" s="125">
        <f t="shared" si="39"/>
        <v>275</v>
      </c>
      <c r="L43" s="125">
        <f t="shared" si="39"/>
        <v>455</v>
      </c>
      <c r="M43" s="126">
        <f t="shared" si="39"/>
        <v>475</v>
      </c>
      <c r="N43" s="276">
        <f t="shared" si="39"/>
        <v>166</v>
      </c>
      <c r="O43" s="276">
        <f t="shared" si="39"/>
        <v>285</v>
      </c>
      <c r="P43" s="276">
        <f t="shared" si="39"/>
        <v>424</v>
      </c>
      <c r="Q43" s="276">
        <f t="shared" si="39"/>
        <v>366</v>
      </c>
      <c r="R43" s="276">
        <f t="shared" si="39"/>
        <v>323</v>
      </c>
      <c r="S43" s="276">
        <f t="shared" si="39"/>
        <v>411</v>
      </c>
      <c r="T43" s="277">
        <f t="shared" si="39"/>
        <v>410</v>
      </c>
      <c r="U43" s="277">
        <f t="shared" si="39"/>
        <v>417</v>
      </c>
      <c r="V43" s="150">
        <f t="shared" si="39"/>
        <v>531</v>
      </c>
      <c r="W43" s="150">
        <f t="shared" si="39"/>
        <v>484</v>
      </c>
      <c r="X43" s="150">
        <f t="shared" si="39"/>
        <v>669</v>
      </c>
      <c r="Y43" s="151">
        <f t="shared" si="39"/>
        <v>703</v>
      </c>
      <c r="Z43" s="127">
        <f t="shared" si="39"/>
        <v>324</v>
      </c>
      <c r="AA43" s="127">
        <f t="shared" si="39"/>
        <v>3399</v>
      </c>
      <c r="AB43" s="127">
        <f t="shared" si="39"/>
        <v>1100</v>
      </c>
      <c r="AC43" s="127">
        <f t="shared" si="39"/>
        <v>1659</v>
      </c>
      <c r="AD43" s="127">
        <f t="shared" si="39"/>
        <v>611</v>
      </c>
      <c r="AE43" s="127">
        <f t="shared" si="39"/>
        <v>1082</v>
      </c>
      <c r="AF43" s="127">
        <f t="shared" si="39"/>
        <v>1315</v>
      </c>
      <c r="AG43" s="127">
        <f t="shared" si="39"/>
        <v>-1788.8849325156261</v>
      </c>
      <c r="AH43" s="127">
        <f t="shared" si="39"/>
        <v>902.1362247252182</v>
      </c>
      <c r="AI43" s="127">
        <f t="shared" si="39"/>
        <v>973.84750898332095</v>
      </c>
      <c r="AJ43" s="127">
        <f t="shared" si="39"/>
        <v>971.04957350787117</v>
      </c>
      <c r="AK43" s="128">
        <f t="shared" si="39"/>
        <v>1090.5810175510978</v>
      </c>
      <c r="AL43" s="127">
        <f t="shared" si="39"/>
        <v>188.46227227840609</v>
      </c>
      <c r="AM43" s="127">
        <f t="shared" si="39"/>
        <v>1166.4036868203893</v>
      </c>
      <c r="AN43" s="127">
        <f t="shared" si="39"/>
        <v>1097.8537599940937</v>
      </c>
      <c r="AO43" s="127">
        <f t="shared" si="39"/>
        <v>1140.4871364062528</v>
      </c>
      <c r="AP43" s="127">
        <f t="shared" si="39"/>
        <v>1243.0350577284553</v>
      </c>
      <c r="AQ43" s="127">
        <f t="shared" si="39"/>
        <v>1133.2020445971521</v>
      </c>
      <c r="AR43" s="127">
        <f t="shared" si="39"/>
        <v>1603.3760931210345</v>
      </c>
      <c r="AS43" s="127">
        <f t="shared" si="39"/>
        <v>1400.0065592695573</v>
      </c>
      <c r="AT43" s="127">
        <f t="shared" si="39"/>
        <v>1301.9490782881912</v>
      </c>
      <c r="AU43" s="127">
        <f t="shared" si="39"/>
        <v>1521.2624714531248</v>
      </c>
      <c r="AV43" s="127">
        <f t="shared" si="39"/>
        <v>1411.9379705156734</v>
      </c>
      <c r="AW43" s="128">
        <f t="shared" si="39"/>
        <v>1267.0840791290648</v>
      </c>
      <c r="AX43" s="127">
        <f t="shared" si="39"/>
        <v>1616.2974512849978</v>
      </c>
      <c r="AY43" s="127">
        <f t="shared" si="39"/>
        <v>1605.631872398526</v>
      </c>
      <c r="AZ43" s="127">
        <f t="shared" si="39"/>
        <v>1531.3824984211897</v>
      </c>
      <c r="BA43" s="127">
        <f t="shared" si="39"/>
        <v>1541.5087945985506</v>
      </c>
      <c r="BB43" s="127">
        <f t="shared" si="39"/>
        <v>1302.243572803658</v>
      </c>
      <c r="BC43" s="127">
        <f t="shared" si="39"/>
        <v>1404.8085129250067</v>
      </c>
      <c r="BD43" s="127">
        <f t="shared" si="39"/>
        <v>1783.2800331764738</v>
      </c>
      <c r="BE43" s="127">
        <f t="shared" si="39"/>
        <v>1499.3986444990478</v>
      </c>
      <c r="BF43" s="127">
        <f t="shared" si="39"/>
        <v>1227.3940352903955</v>
      </c>
      <c r="BG43" s="127">
        <f t="shared" si="39"/>
        <v>1690.837520921159</v>
      </c>
      <c r="BH43" s="127">
        <f t="shared" si="39"/>
        <v>1672.612592946618</v>
      </c>
      <c r="BI43" s="128">
        <f t="shared" si="39"/>
        <v>1693.6914714318264</v>
      </c>
      <c r="BJ43" s="127">
        <f t="shared" si="39"/>
        <v>1823.4062527119313</v>
      </c>
      <c r="BK43" s="127">
        <f t="shared" si="39"/>
        <v>2018.1862332576857</v>
      </c>
      <c r="BL43" s="127">
        <f t="shared" si="39"/>
        <v>2018.3215939656584</v>
      </c>
      <c r="BM43" s="127">
        <f t="shared" si="39"/>
        <v>1836.709792661597</v>
      </c>
      <c r="BN43" s="127">
        <f t="shared" si="39"/>
        <v>1663.9688126110595</v>
      </c>
      <c r="BO43" s="127">
        <f t="shared" si="39"/>
        <v>1850.852150423405</v>
      </c>
      <c r="BP43" s="127">
        <f t="shared" ref="BP43:CS43" si="40">BO40+BP34-BP40</f>
        <v>2231.3761140040297</v>
      </c>
      <c r="BQ43" s="127">
        <f t="shared" si="40"/>
        <v>1851.2173381579596</v>
      </c>
      <c r="BR43" s="127">
        <f t="shared" si="40"/>
        <v>1568.4435349263513</v>
      </c>
      <c r="BS43" s="127">
        <f t="shared" si="40"/>
        <v>2066.5426047430374</v>
      </c>
      <c r="BT43" s="127">
        <f t="shared" si="40"/>
        <v>2039.5620117833532</v>
      </c>
      <c r="BU43" s="128">
        <f t="shared" si="40"/>
        <v>1922.0391879167437</v>
      </c>
      <c r="BV43" s="127">
        <f t="shared" si="40"/>
        <v>2078.4588975891274</v>
      </c>
      <c r="BW43" s="127">
        <f t="shared" si="40"/>
        <v>2347.4830791863023</v>
      </c>
      <c r="BX43" s="127">
        <f t="shared" si="40"/>
        <v>2252.385204431579</v>
      </c>
      <c r="BY43" s="127">
        <f t="shared" si="40"/>
        <v>2072.2475875421151</v>
      </c>
      <c r="BZ43" s="127">
        <f t="shared" si="40"/>
        <v>1962.6428227948345</v>
      </c>
      <c r="CA43" s="127">
        <f t="shared" si="40"/>
        <v>2082.2139797905947</v>
      </c>
      <c r="CB43" s="127">
        <f t="shared" si="40"/>
        <v>2555.1655438223643</v>
      </c>
      <c r="CC43" s="127">
        <f t="shared" si="40"/>
        <v>2102.4096893293136</v>
      </c>
      <c r="CD43" s="127">
        <f t="shared" si="40"/>
        <v>1769.0794514886038</v>
      </c>
      <c r="CE43" s="127">
        <f t="shared" si="40"/>
        <v>2347.3179415166742</v>
      </c>
      <c r="CF43" s="127">
        <f t="shared" si="40"/>
        <v>2333.210409521922</v>
      </c>
      <c r="CG43" s="128">
        <f t="shared" si="40"/>
        <v>2199.3642516019172</v>
      </c>
      <c r="CH43" s="127">
        <f t="shared" si="40"/>
        <v>2363.6605224562154</v>
      </c>
      <c r="CI43" s="127">
        <f t="shared" si="40"/>
        <v>2674.1640178604866</v>
      </c>
      <c r="CJ43" s="127">
        <f t="shared" si="40"/>
        <v>2572.0149349083986</v>
      </c>
      <c r="CK43" s="127">
        <f t="shared" si="40"/>
        <v>2337.2146174050213</v>
      </c>
      <c r="CL43" s="127">
        <f t="shared" si="40"/>
        <v>2214.3844073604414</v>
      </c>
      <c r="CM43" s="127">
        <f t="shared" si="40"/>
        <v>2352.8939564361935</v>
      </c>
      <c r="CN43" s="127">
        <f t="shared" si="40"/>
        <v>2886.3677762344196</v>
      </c>
      <c r="CO43" s="127">
        <f t="shared" si="40"/>
        <v>2423.2955405193861</v>
      </c>
      <c r="CP43" s="127">
        <f t="shared" si="40"/>
        <v>2031.9108894543788</v>
      </c>
      <c r="CQ43" s="127">
        <f t="shared" si="40"/>
        <v>2678.0579527132322</v>
      </c>
      <c r="CR43" s="127">
        <f t="shared" si="40"/>
        <v>2673.85572305807</v>
      </c>
      <c r="CS43" s="128">
        <f t="shared" si="40"/>
        <v>2510.2044063685353</v>
      </c>
    </row>
    <row r="44" spans="1:97" s="133" customFormat="1" x14ac:dyDescent="0.25">
      <c r="A44" s="20" t="s">
        <v>75</v>
      </c>
      <c r="C44" s="133">
        <f>C43/C42</f>
        <v>4.8477564102564104E-2</v>
      </c>
      <c r="D44" s="133">
        <f t="shared" ref="D44:BO44" si="41">D43/D42</f>
        <v>9.0100541376643459E-2</v>
      </c>
      <c r="E44" s="133">
        <f t="shared" si="41"/>
        <v>8.9839572192513373E-2</v>
      </c>
      <c r="F44" s="133">
        <f t="shared" si="41"/>
        <v>0.17778487073092883</v>
      </c>
      <c r="G44" s="133">
        <f t="shared" si="41"/>
        <v>0.14674983585029547</v>
      </c>
      <c r="H44" s="133">
        <f t="shared" si="41"/>
        <v>0.15220896485004837</v>
      </c>
      <c r="I44" s="133">
        <f t="shared" si="41"/>
        <v>9.5938599296450267E-2</v>
      </c>
      <c r="J44" s="133">
        <f t="shared" si="41"/>
        <v>0.12911010558069383</v>
      </c>
      <c r="K44" s="133">
        <f t="shared" si="41"/>
        <v>7.9456804391794283E-2</v>
      </c>
      <c r="L44" s="133">
        <f t="shared" si="41"/>
        <v>0.12465753424657534</v>
      </c>
      <c r="M44" s="134">
        <f t="shared" si="41"/>
        <v>0.11874999999999999</v>
      </c>
      <c r="N44" s="269">
        <f t="shared" si="41"/>
        <v>4.0320621811999031E-2</v>
      </c>
      <c r="O44" s="269">
        <f t="shared" si="41"/>
        <v>6.8575553416746871E-2</v>
      </c>
      <c r="P44" s="269">
        <f t="shared" si="41"/>
        <v>0.10425374969264814</v>
      </c>
      <c r="Q44" s="269">
        <f t="shared" si="41"/>
        <v>8.4604715672676842E-2</v>
      </c>
      <c r="R44" s="269">
        <f t="shared" si="41"/>
        <v>7.1698113207547168E-2</v>
      </c>
      <c r="S44" s="269">
        <f t="shared" si="41"/>
        <v>8.3367139959432054E-2</v>
      </c>
      <c r="T44" s="278">
        <f t="shared" si="41"/>
        <v>7.0458841725382373E-2</v>
      </c>
      <c r="U44" s="278">
        <f t="shared" si="41"/>
        <v>6.5824782951854774E-2</v>
      </c>
      <c r="V44" s="223">
        <f t="shared" si="41"/>
        <v>7.6183644189383073E-2</v>
      </c>
      <c r="W44" s="223">
        <f t="shared" si="41"/>
        <v>6.2808201401505323E-2</v>
      </c>
      <c r="X44" s="223">
        <f t="shared" si="41"/>
        <v>7.9567078972407237E-2</v>
      </c>
      <c r="Y44" s="224">
        <f t="shared" si="41"/>
        <v>7.7670975582808527E-2</v>
      </c>
      <c r="Z44" s="133">
        <f t="shared" si="41"/>
        <v>3.2910106653123411E-2</v>
      </c>
      <c r="AA44" s="133">
        <f t="shared" si="41"/>
        <v>0.33888334995014957</v>
      </c>
      <c r="AB44" s="133">
        <f t="shared" si="41"/>
        <v>0.14330380406461699</v>
      </c>
      <c r="AC44" s="133">
        <f t="shared" si="41"/>
        <v>0.21332133213321333</v>
      </c>
      <c r="AD44" s="133">
        <f t="shared" si="41"/>
        <v>8.6580700014170328E-2</v>
      </c>
      <c r="AE44" s="133">
        <f t="shared" si="41"/>
        <v>0.14661246612466125</v>
      </c>
      <c r="AF44" s="133">
        <f t="shared" si="41"/>
        <v>0.16406737367436058</v>
      </c>
      <c r="AG44" s="133">
        <f t="shared" si="41"/>
        <v>-0.22750666825837798</v>
      </c>
      <c r="AH44" s="133">
        <f t="shared" si="41"/>
        <v>8.270377599333896E-2</v>
      </c>
      <c r="AI44" s="133">
        <f t="shared" si="41"/>
        <v>8.4963976053100299E-2</v>
      </c>
      <c r="AJ44" s="133">
        <f t="shared" si="41"/>
        <v>8.3016244521269211E-2</v>
      </c>
      <c r="AK44" s="134">
        <f t="shared" si="41"/>
        <v>8.9800486810841476E-2</v>
      </c>
      <c r="AL44" s="133">
        <f t="shared" si="41"/>
        <v>1.4862987557960632E-2</v>
      </c>
      <c r="AM44" s="133">
        <f t="shared" si="41"/>
        <v>8.9692511434094221E-2</v>
      </c>
      <c r="AN44" s="133">
        <f t="shared" si="41"/>
        <v>8.8732629363029003E-2</v>
      </c>
      <c r="AO44" s="133">
        <f t="shared" si="41"/>
        <v>8.813813708885436E-2</v>
      </c>
      <c r="AP44" s="133">
        <f t="shared" si="41"/>
        <v>9.3506758226484729E-2</v>
      </c>
      <c r="AQ44" s="133">
        <f t="shared" si="41"/>
        <v>8.2328880299589569E-2</v>
      </c>
      <c r="AR44" s="133">
        <f t="shared" si="41"/>
        <v>0.1106529634432101</v>
      </c>
      <c r="AS44" s="133">
        <f t="shared" si="41"/>
        <v>9.6857123042590532E-2</v>
      </c>
      <c r="AT44" s="133">
        <f t="shared" si="41"/>
        <v>8.7634303371989256E-2</v>
      </c>
      <c r="AU44" s="133">
        <f t="shared" si="41"/>
        <v>9.8078374658297371E-2</v>
      </c>
      <c r="AV44" s="133">
        <f t="shared" si="41"/>
        <v>9.027663904155829E-2</v>
      </c>
      <c r="AW44" s="134">
        <f t="shared" si="41"/>
        <v>7.8572942603936866E-2</v>
      </c>
      <c r="AX44" s="133">
        <f t="shared" si="41"/>
        <v>9.5907687430628705E-2</v>
      </c>
      <c r="AY44" s="133">
        <f t="shared" si="41"/>
        <v>0.10143905386257207</v>
      </c>
      <c r="AZ44" s="133">
        <f t="shared" si="41"/>
        <v>0.10320969971848833</v>
      </c>
      <c r="BA44" s="133">
        <f t="shared" si="41"/>
        <v>0.10017292637201361</v>
      </c>
      <c r="BB44" s="133">
        <f t="shared" si="41"/>
        <v>8.2209583157518293E-2</v>
      </c>
      <c r="BC44" s="133">
        <f t="shared" si="41"/>
        <v>8.4584139673714157E-2</v>
      </c>
      <c r="BD44" s="133">
        <f t="shared" si="41"/>
        <v>0.10253055197328582</v>
      </c>
      <c r="BE44" s="133">
        <f t="shared" si="41"/>
        <v>8.4784932459455037E-2</v>
      </c>
      <c r="BF44" s="133">
        <f t="shared" si="41"/>
        <v>6.6900774746841002E-2</v>
      </c>
      <c r="BG44" s="133">
        <f t="shared" si="41"/>
        <v>8.7102154973883628E-2</v>
      </c>
      <c r="BH44" s="133">
        <f t="shared" si="41"/>
        <v>8.4019846680925603E-2</v>
      </c>
      <c r="BI44" s="134">
        <f t="shared" si="41"/>
        <v>8.2548357285755394E-2</v>
      </c>
      <c r="BJ44" s="133">
        <f t="shared" si="41"/>
        <v>8.5809092915591412E-2</v>
      </c>
      <c r="BK44" s="133">
        <f t="shared" si="41"/>
        <v>0.10023153051765291</v>
      </c>
      <c r="BL44" s="133">
        <f t="shared" si="41"/>
        <v>0.10704813921016662</v>
      </c>
      <c r="BM44" s="133">
        <f t="shared" si="41"/>
        <v>9.5335183603563023E-2</v>
      </c>
      <c r="BN44" s="133">
        <f t="shared" si="41"/>
        <v>8.4324382258349651E-2</v>
      </c>
      <c r="BO44" s="133">
        <f t="shared" si="41"/>
        <v>9.0496770132901028E-2</v>
      </c>
      <c r="BP44" s="133">
        <f t="shared" ref="BP44:CS44" si="42">BP43/BP42</f>
        <v>0.10591885211757548</v>
      </c>
      <c r="BQ44" s="133">
        <f t="shared" si="42"/>
        <v>8.7442616747482022E-2</v>
      </c>
      <c r="BR44" s="133">
        <f t="shared" si="42"/>
        <v>7.2138290322094276E-2</v>
      </c>
      <c r="BS44" s="133">
        <f t="shared" si="42"/>
        <v>9.1080967125478599E-2</v>
      </c>
      <c r="BT44" s="133">
        <f t="shared" si="42"/>
        <v>8.8621399323077929E-2</v>
      </c>
      <c r="BU44" s="134">
        <f t="shared" si="42"/>
        <v>8.1915025103453429E-2</v>
      </c>
      <c r="BV44" s="133">
        <f t="shared" si="42"/>
        <v>8.6132864986965943E-2</v>
      </c>
      <c r="BW44" s="133">
        <f t="shared" si="42"/>
        <v>0.10276535948871306</v>
      </c>
      <c r="BX44" s="133">
        <f t="shared" si="42"/>
        <v>0.10565522859807649</v>
      </c>
      <c r="BY44" s="133">
        <f t="shared" si="42"/>
        <v>9.513178857601251E-2</v>
      </c>
      <c r="BZ44" s="133">
        <f t="shared" si="42"/>
        <v>8.7903018382241627E-2</v>
      </c>
      <c r="CA44" s="133">
        <f t="shared" si="42"/>
        <v>9.0260056105615633E-2</v>
      </c>
      <c r="CB44" s="133">
        <f t="shared" si="42"/>
        <v>0.10744044782152636</v>
      </c>
      <c r="CC44" s="133">
        <f t="shared" si="42"/>
        <v>8.7927084225407834E-2</v>
      </c>
      <c r="CD44" s="133">
        <f t="shared" si="42"/>
        <v>7.1947111936190855E-2</v>
      </c>
      <c r="CE44" s="133">
        <f t="shared" si="42"/>
        <v>9.1328632359268982E-2</v>
      </c>
      <c r="CF44" s="133">
        <f t="shared" si="42"/>
        <v>8.9269213502843697E-2</v>
      </c>
      <c r="CG44" s="134">
        <f t="shared" si="42"/>
        <v>8.2394236421126074E-2</v>
      </c>
      <c r="CH44" s="133">
        <f t="shared" si="42"/>
        <v>8.5969866102722128E-2</v>
      </c>
      <c r="CI44" s="133">
        <f t="shared" si="42"/>
        <v>0.10268469219590369</v>
      </c>
      <c r="CJ44" s="133">
        <f t="shared" si="42"/>
        <v>0.10577490041775411</v>
      </c>
      <c r="CK44" s="133">
        <f t="shared" si="42"/>
        <v>9.3948689679328179E-2</v>
      </c>
      <c r="CL44" s="133">
        <f t="shared" si="42"/>
        <v>8.6653699364384482E-2</v>
      </c>
      <c r="CM44" s="133">
        <f t="shared" si="42"/>
        <v>8.8948612004605659E-2</v>
      </c>
      <c r="CN44" s="133">
        <f t="shared" si="42"/>
        <v>0.1056733176975973</v>
      </c>
      <c r="CO44" s="133">
        <f t="shared" si="42"/>
        <v>8.8080151001128384E-2</v>
      </c>
      <c r="CP44" s="133">
        <f t="shared" si="42"/>
        <v>7.1842700710546784E-2</v>
      </c>
      <c r="CQ44" s="133">
        <f t="shared" si="42"/>
        <v>9.0596565215791555E-2</v>
      </c>
      <c r="CR44" s="133">
        <f t="shared" si="42"/>
        <v>8.8904991655764543E-2</v>
      </c>
      <c r="CS44" s="134">
        <f t="shared" si="42"/>
        <v>8.1721118522742733E-2</v>
      </c>
    </row>
    <row r="46" spans="1:97" s="4" customFormat="1" x14ac:dyDescent="0.25">
      <c r="A46"/>
      <c r="B46">
        <v>1</v>
      </c>
      <c r="C46" s="12">
        <v>2</v>
      </c>
      <c r="D46" s="12">
        <v>3</v>
      </c>
      <c r="E46" s="12">
        <v>4</v>
      </c>
      <c r="F46" s="12">
        <v>5</v>
      </c>
      <c r="G46" s="12">
        <v>6</v>
      </c>
      <c r="H46" s="12">
        <v>7</v>
      </c>
      <c r="I46" s="12">
        <v>8</v>
      </c>
      <c r="J46" s="12">
        <v>9</v>
      </c>
      <c r="K46" s="12">
        <v>10</v>
      </c>
      <c r="L46" s="12">
        <v>11</v>
      </c>
      <c r="M46" s="112">
        <v>12</v>
      </c>
      <c r="N46" s="265">
        <v>13</v>
      </c>
      <c r="O46" s="265">
        <v>14</v>
      </c>
      <c r="P46" s="265">
        <v>15</v>
      </c>
      <c r="Q46" s="265">
        <v>16</v>
      </c>
      <c r="R46" s="265">
        <v>17</v>
      </c>
      <c r="S46" s="265">
        <v>18</v>
      </c>
      <c r="T46" s="265">
        <v>19</v>
      </c>
      <c r="U46" s="265">
        <v>20</v>
      </c>
      <c r="V46" s="12">
        <v>21</v>
      </c>
      <c r="W46" s="12">
        <v>22</v>
      </c>
      <c r="X46" s="12">
        <v>23</v>
      </c>
      <c r="Y46" s="112">
        <v>24</v>
      </c>
      <c r="Z46" s="12">
        <v>25</v>
      </c>
      <c r="AA46" s="12">
        <v>26</v>
      </c>
      <c r="AB46" s="12">
        <v>27</v>
      </c>
      <c r="AC46" s="12">
        <v>28</v>
      </c>
      <c r="AD46" s="12">
        <v>29</v>
      </c>
      <c r="AE46" s="12">
        <v>30</v>
      </c>
      <c r="AF46" s="12">
        <v>31</v>
      </c>
      <c r="AG46" s="12">
        <v>32</v>
      </c>
      <c r="AH46" s="12">
        <v>33</v>
      </c>
      <c r="AI46" s="12">
        <v>34</v>
      </c>
      <c r="AJ46" s="12">
        <v>35</v>
      </c>
      <c r="AK46" s="112">
        <v>36</v>
      </c>
      <c r="AL46" s="12">
        <v>37</v>
      </c>
      <c r="AM46" s="12">
        <v>38</v>
      </c>
      <c r="AN46" s="12">
        <v>39</v>
      </c>
      <c r="AO46" s="12">
        <v>40</v>
      </c>
      <c r="AP46" s="12">
        <v>41</v>
      </c>
      <c r="AQ46" s="12">
        <v>42</v>
      </c>
      <c r="AR46" s="12">
        <v>43</v>
      </c>
      <c r="AS46" s="12">
        <v>44</v>
      </c>
      <c r="AT46" s="12">
        <v>45</v>
      </c>
      <c r="AU46" s="12">
        <v>46</v>
      </c>
      <c r="AV46" s="12">
        <v>47</v>
      </c>
      <c r="AW46" s="112">
        <v>48</v>
      </c>
      <c r="AX46" s="12">
        <v>49</v>
      </c>
      <c r="AY46" s="12">
        <v>50</v>
      </c>
      <c r="AZ46" s="12">
        <v>51</v>
      </c>
      <c r="BA46" s="12">
        <v>52</v>
      </c>
      <c r="BB46" s="12">
        <v>53</v>
      </c>
      <c r="BC46" s="12">
        <v>54</v>
      </c>
      <c r="BD46" s="12">
        <v>55</v>
      </c>
      <c r="BE46" s="12">
        <v>56</v>
      </c>
      <c r="BF46" s="12">
        <v>57</v>
      </c>
      <c r="BG46" s="12">
        <v>58</v>
      </c>
      <c r="BH46" s="12">
        <v>59</v>
      </c>
      <c r="BI46" s="112">
        <v>60</v>
      </c>
      <c r="BJ46" s="12">
        <v>61</v>
      </c>
      <c r="BK46" s="12">
        <v>62</v>
      </c>
      <c r="BL46" s="12">
        <v>63</v>
      </c>
      <c r="BM46" s="12">
        <v>64</v>
      </c>
      <c r="BN46" s="12">
        <v>65</v>
      </c>
      <c r="BO46" s="12">
        <v>66</v>
      </c>
      <c r="BP46" s="12">
        <v>67</v>
      </c>
      <c r="BQ46" s="12">
        <v>68</v>
      </c>
      <c r="BR46" s="12">
        <v>69</v>
      </c>
      <c r="BS46" s="12">
        <v>70</v>
      </c>
      <c r="BT46" s="12">
        <v>71</v>
      </c>
      <c r="BU46" s="112">
        <v>72</v>
      </c>
      <c r="BV46" s="12">
        <v>73</v>
      </c>
      <c r="BW46" s="12">
        <v>74</v>
      </c>
      <c r="BX46" s="12">
        <v>75</v>
      </c>
      <c r="BY46" s="12">
        <v>76</v>
      </c>
      <c r="BZ46" s="12">
        <v>77</v>
      </c>
      <c r="CA46" s="12">
        <v>78</v>
      </c>
      <c r="CB46" s="12">
        <v>79</v>
      </c>
      <c r="CC46" s="12">
        <v>80</v>
      </c>
      <c r="CD46" s="12">
        <v>81</v>
      </c>
      <c r="CE46" s="12">
        <v>82</v>
      </c>
      <c r="CF46" s="12">
        <v>83</v>
      </c>
      <c r="CG46" s="112">
        <v>84</v>
      </c>
      <c r="CH46" s="12">
        <v>85</v>
      </c>
      <c r="CI46" s="12">
        <v>86</v>
      </c>
      <c r="CJ46" s="12">
        <v>87</v>
      </c>
      <c r="CK46" s="12">
        <v>88</v>
      </c>
      <c r="CL46" s="12">
        <v>89</v>
      </c>
      <c r="CM46" s="12">
        <v>90</v>
      </c>
      <c r="CN46" s="12">
        <v>91</v>
      </c>
      <c r="CO46" s="12">
        <v>92</v>
      </c>
      <c r="CP46" s="12">
        <v>93</v>
      </c>
      <c r="CQ46" s="12">
        <v>94</v>
      </c>
      <c r="CR46" s="12">
        <v>95</v>
      </c>
      <c r="CS46" s="112">
        <v>96</v>
      </c>
    </row>
    <row r="47" spans="1:97" s="2" customFormat="1" x14ac:dyDescent="0.25">
      <c r="A47" s="2" t="s">
        <v>10</v>
      </c>
      <c r="B47" s="3">
        <f t="shared" ref="B47:BM47" si="43">B21</f>
        <v>42005</v>
      </c>
      <c r="C47" s="3">
        <f t="shared" si="43"/>
        <v>42036</v>
      </c>
      <c r="D47" s="3">
        <f t="shared" si="43"/>
        <v>42064</v>
      </c>
      <c r="E47" s="3">
        <f t="shared" si="43"/>
        <v>42095</v>
      </c>
      <c r="F47" s="3">
        <f t="shared" si="43"/>
        <v>42125</v>
      </c>
      <c r="G47" s="3">
        <f t="shared" si="43"/>
        <v>42156</v>
      </c>
      <c r="H47" s="3">
        <f t="shared" si="43"/>
        <v>42186</v>
      </c>
      <c r="I47" s="3">
        <f t="shared" si="43"/>
        <v>42217</v>
      </c>
      <c r="J47" s="3">
        <f t="shared" si="43"/>
        <v>42248</v>
      </c>
      <c r="K47" s="3">
        <f t="shared" si="43"/>
        <v>42278</v>
      </c>
      <c r="L47" s="3">
        <f t="shared" si="43"/>
        <v>42309</v>
      </c>
      <c r="M47" s="95">
        <f t="shared" si="43"/>
        <v>42339</v>
      </c>
      <c r="N47" s="275">
        <f t="shared" si="43"/>
        <v>42370</v>
      </c>
      <c r="O47" s="275">
        <f t="shared" si="43"/>
        <v>42401</v>
      </c>
      <c r="P47" s="275">
        <f t="shared" si="43"/>
        <v>42430</v>
      </c>
      <c r="Q47" s="275">
        <f t="shared" si="43"/>
        <v>42461</v>
      </c>
      <c r="R47" s="275">
        <f t="shared" si="43"/>
        <v>42491</v>
      </c>
      <c r="S47" s="275">
        <f t="shared" si="43"/>
        <v>42522</v>
      </c>
      <c r="T47" s="275">
        <f t="shared" si="43"/>
        <v>42552</v>
      </c>
      <c r="U47" s="275">
        <f t="shared" si="43"/>
        <v>42583</v>
      </c>
      <c r="V47" s="3">
        <f t="shared" si="43"/>
        <v>42614</v>
      </c>
      <c r="W47" s="3">
        <f t="shared" si="43"/>
        <v>42644</v>
      </c>
      <c r="X47" s="3">
        <f t="shared" si="43"/>
        <v>42675</v>
      </c>
      <c r="Y47" s="95">
        <f t="shared" si="43"/>
        <v>42705</v>
      </c>
      <c r="Z47" s="3">
        <f t="shared" si="43"/>
        <v>42752</v>
      </c>
      <c r="AA47" s="3">
        <f t="shared" si="43"/>
        <v>42783</v>
      </c>
      <c r="AB47" s="3">
        <f t="shared" si="43"/>
        <v>42811</v>
      </c>
      <c r="AC47" s="3">
        <f t="shared" si="43"/>
        <v>42842</v>
      </c>
      <c r="AD47" s="3">
        <f t="shared" si="43"/>
        <v>42872</v>
      </c>
      <c r="AE47" s="3">
        <f t="shared" si="43"/>
        <v>42903</v>
      </c>
      <c r="AF47" s="3">
        <f t="shared" si="43"/>
        <v>42933</v>
      </c>
      <c r="AG47" s="3">
        <f t="shared" si="43"/>
        <v>42964</v>
      </c>
      <c r="AH47" s="3">
        <f t="shared" si="43"/>
        <v>42995</v>
      </c>
      <c r="AI47" s="3">
        <f t="shared" si="43"/>
        <v>43025</v>
      </c>
      <c r="AJ47" s="3">
        <f t="shared" si="43"/>
        <v>43056</v>
      </c>
      <c r="AK47" s="95">
        <f t="shared" si="43"/>
        <v>43086</v>
      </c>
      <c r="AL47" s="3">
        <f t="shared" si="43"/>
        <v>43118</v>
      </c>
      <c r="AM47" s="3">
        <f t="shared" si="43"/>
        <v>43149</v>
      </c>
      <c r="AN47" s="3">
        <f t="shared" si="43"/>
        <v>43177</v>
      </c>
      <c r="AO47" s="3">
        <f t="shared" si="43"/>
        <v>43208</v>
      </c>
      <c r="AP47" s="3">
        <f t="shared" si="43"/>
        <v>43238</v>
      </c>
      <c r="AQ47" s="3">
        <f t="shared" si="43"/>
        <v>43269</v>
      </c>
      <c r="AR47" s="3">
        <f t="shared" si="43"/>
        <v>43299</v>
      </c>
      <c r="AS47" s="3">
        <f t="shared" si="43"/>
        <v>43330</v>
      </c>
      <c r="AT47" s="3">
        <f t="shared" si="43"/>
        <v>43361</v>
      </c>
      <c r="AU47" s="3">
        <f t="shared" si="43"/>
        <v>43391</v>
      </c>
      <c r="AV47" s="3">
        <f t="shared" si="43"/>
        <v>43422</v>
      </c>
      <c r="AW47" s="95">
        <f t="shared" si="43"/>
        <v>43452</v>
      </c>
      <c r="AX47" s="3">
        <f t="shared" si="43"/>
        <v>43483</v>
      </c>
      <c r="AY47" s="3">
        <f t="shared" si="43"/>
        <v>43514</v>
      </c>
      <c r="AZ47" s="3">
        <f t="shared" si="43"/>
        <v>43542</v>
      </c>
      <c r="BA47" s="3">
        <f t="shared" si="43"/>
        <v>43573</v>
      </c>
      <c r="BB47" s="3">
        <f t="shared" si="43"/>
        <v>43603</v>
      </c>
      <c r="BC47" s="3">
        <f t="shared" si="43"/>
        <v>43634</v>
      </c>
      <c r="BD47" s="3">
        <f t="shared" si="43"/>
        <v>43664</v>
      </c>
      <c r="BE47" s="3">
        <f t="shared" si="43"/>
        <v>43695</v>
      </c>
      <c r="BF47" s="3">
        <f t="shared" si="43"/>
        <v>43726</v>
      </c>
      <c r="BG47" s="3">
        <f t="shared" si="43"/>
        <v>43756</v>
      </c>
      <c r="BH47" s="3">
        <f t="shared" si="43"/>
        <v>43787</v>
      </c>
      <c r="BI47" s="95">
        <f t="shared" si="43"/>
        <v>43817</v>
      </c>
      <c r="BJ47" s="3">
        <f t="shared" si="43"/>
        <v>43848</v>
      </c>
      <c r="BK47" s="3">
        <f t="shared" si="43"/>
        <v>43879</v>
      </c>
      <c r="BL47" s="3">
        <f t="shared" si="43"/>
        <v>43908</v>
      </c>
      <c r="BM47" s="3">
        <f t="shared" si="43"/>
        <v>43939</v>
      </c>
      <c r="BN47" s="3">
        <f t="shared" ref="BN47:CS47" si="44">BN21</f>
        <v>43969</v>
      </c>
      <c r="BO47" s="3">
        <f t="shared" si="44"/>
        <v>44000</v>
      </c>
      <c r="BP47" s="3">
        <f t="shared" si="44"/>
        <v>44030</v>
      </c>
      <c r="BQ47" s="3">
        <f t="shared" si="44"/>
        <v>44061</v>
      </c>
      <c r="BR47" s="3">
        <f t="shared" si="44"/>
        <v>44092</v>
      </c>
      <c r="BS47" s="3">
        <f t="shared" si="44"/>
        <v>44122</v>
      </c>
      <c r="BT47" s="3">
        <f t="shared" si="44"/>
        <v>44153</v>
      </c>
      <c r="BU47" s="95">
        <f t="shared" si="44"/>
        <v>44183</v>
      </c>
      <c r="BV47" s="3">
        <f t="shared" si="44"/>
        <v>44214</v>
      </c>
      <c r="BW47" s="3">
        <f t="shared" si="44"/>
        <v>44245</v>
      </c>
      <c r="BX47" s="3">
        <f t="shared" si="44"/>
        <v>44273</v>
      </c>
      <c r="BY47" s="3">
        <f t="shared" si="44"/>
        <v>44304</v>
      </c>
      <c r="BZ47" s="3">
        <f t="shared" si="44"/>
        <v>44334</v>
      </c>
      <c r="CA47" s="3">
        <f t="shared" si="44"/>
        <v>44365</v>
      </c>
      <c r="CB47" s="3">
        <f t="shared" si="44"/>
        <v>44395</v>
      </c>
      <c r="CC47" s="3">
        <f t="shared" si="44"/>
        <v>44426</v>
      </c>
      <c r="CD47" s="3">
        <f t="shared" si="44"/>
        <v>44457</v>
      </c>
      <c r="CE47" s="3">
        <f t="shared" si="44"/>
        <v>44487</v>
      </c>
      <c r="CF47" s="3">
        <f t="shared" si="44"/>
        <v>44518</v>
      </c>
      <c r="CG47" s="95">
        <f t="shared" si="44"/>
        <v>44548</v>
      </c>
      <c r="CH47" s="3">
        <f t="shared" si="44"/>
        <v>44579</v>
      </c>
      <c r="CI47" s="3">
        <f t="shared" si="44"/>
        <v>44610</v>
      </c>
      <c r="CJ47" s="3">
        <f t="shared" si="44"/>
        <v>44638</v>
      </c>
      <c r="CK47" s="3">
        <f t="shared" si="44"/>
        <v>44669</v>
      </c>
      <c r="CL47" s="3">
        <f t="shared" si="44"/>
        <v>44699</v>
      </c>
      <c r="CM47" s="3">
        <f t="shared" si="44"/>
        <v>44730</v>
      </c>
      <c r="CN47" s="3">
        <f t="shared" si="44"/>
        <v>44760</v>
      </c>
      <c r="CO47" s="3">
        <f t="shared" si="44"/>
        <v>44791</v>
      </c>
      <c r="CP47" s="3">
        <f t="shared" si="44"/>
        <v>44822</v>
      </c>
      <c r="CQ47" s="3">
        <f t="shared" si="44"/>
        <v>44852</v>
      </c>
      <c r="CR47" s="3">
        <f t="shared" si="44"/>
        <v>44883</v>
      </c>
      <c r="CS47" s="95">
        <f t="shared" si="44"/>
        <v>44913</v>
      </c>
    </row>
    <row r="48" spans="1:97" s="28" customFormat="1" x14ac:dyDescent="0.25">
      <c r="A48" s="28" t="s">
        <v>4</v>
      </c>
      <c r="B48" s="28">
        <f>'Agency North'!C50+'Agency South'!C52</f>
        <v>38</v>
      </c>
      <c r="C48" s="28">
        <f>'Agency North'!D50+'Agency South'!D52</f>
        <v>30</v>
      </c>
      <c r="D48" s="28">
        <f>'Agency North'!E50+'Agency South'!E52</f>
        <v>41</v>
      </c>
      <c r="E48" s="28">
        <f>'Agency North'!F50+'Agency South'!F52</f>
        <v>53</v>
      </c>
      <c r="F48" s="28">
        <f>'Agency North'!G50+'Agency South'!G52</f>
        <v>59</v>
      </c>
      <c r="G48" s="28">
        <f>'Agency North'!H50+'Agency South'!H52</f>
        <v>54</v>
      </c>
      <c r="H48" s="28">
        <f>'Agency North'!I50+'Agency South'!I52</f>
        <v>52</v>
      </c>
      <c r="I48" s="28">
        <f>'Agency North'!J50+'Agency South'!J52</f>
        <v>47</v>
      </c>
      <c r="J48" s="28">
        <f>'Agency North'!K50+'Agency South'!K52</f>
        <v>65</v>
      </c>
      <c r="K48" s="28">
        <f>'Agency North'!L50+'Agency South'!L52</f>
        <v>61</v>
      </c>
      <c r="L48" s="28">
        <f>'Agency North'!M50+'Agency South'!M52</f>
        <v>54</v>
      </c>
      <c r="M48" s="35">
        <f>'Agency North'!N50+'Agency South'!N52</f>
        <v>57</v>
      </c>
      <c r="N48" s="267">
        <f>'Agency North'!O50+'Agency South'!O52</f>
        <v>45</v>
      </c>
      <c r="O48" s="267">
        <f>'Agency North'!P50+'Agency South'!P52</f>
        <v>41</v>
      </c>
      <c r="P48" s="267">
        <f>'Agency North'!Q50+'Agency South'!Q52</f>
        <v>65</v>
      </c>
      <c r="Q48" s="267">
        <f>'Agency North'!R50+'Agency South'!R52</f>
        <v>51</v>
      </c>
      <c r="R48" s="267">
        <f>'Agency North'!S50+'Agency South'!S52</f>
        <v>50</v>
      </c>
      <c r="S48" s="267">
        <f>'Agency North'!T50+'Agency South'!T52</f>
        <v>64</v>
      </c>
      <c r="T48" s="268">
        <f>'Agency North'!U50+'Agency South'!U52</f>
        <v>46</v>
      </c>
      <c r="U48" s="268">
        <f>'Agency North'!V50+'Agency South'!V52</f>
        <v>47</v>
      </c>
      <c r="V48" s="15">
        <f>'Agency North'!W50+'Agency South'!W52</f>
        <v>51</v>
      </c>
      <c r="W48" s="15">
        <f>'Agency North'!X50+'Agency South'!X52</f>
        <v>42</v>
      </c>
      <c r="X48" s="15">
        <f>'Agency North'!Y50+'Agency South'!Y52</f>
        <v>42</v>
      </c>
      <c r="Y48" s="96">
        <f>'Agency North'!Z50+'Agency South'!Z52</f>
        <v>51</v>
      </c>
      <c r="Z48" s="28">
        <f>'Agency North'!AA50+'Agency South'!AA52</f>
        <v>81</v>
      </c>
      <c r="AA48" s="28">
        <f>'Agency North'!AB50+'Agency South'!AB52</f>
        <v>100</v>
      </c>
      <c r="AB48" s="28">
        <f>'Agency North'!AC50+'Agency South'!AC52</f>
        <v>106</v>
      </c>
      <c r="AC48" s="28">
        <f>'Agency North'!AD50+'Agency South'!AD52</f>
        <v>305</v>
      </c>
      <c r="AD48" s="28">
        <f>'Agency North'!AE50+'Agency South'!AE52</f>
        <v>251</v>
      </c>
      <c r="AE48" s="28">
        <f>'Agency North'!AF50+'Agency South'!AF52</f>
        <v>233</v>
      </c>
      <c r="AF48" s="28">
        <f>'Agency North'!AG50+'Agency South'!AG52</f>
        <v>178</v>
      </c>
      <c r="AG48" s="28">
        <f>'Agency North'!AH50+'Agency South'!AH52</f>
        <v>172.62282105263176</v>
      </c>
      <c r="AH48" s="28">
        <f>'Agency North'!AI50+'Agency South'!AI52</f>
        <v>174.34904926315807</v>
      </c>
      <c r="AI48" s="28">
        <f>'Agency North'!AJ50+'Agency South'!AJ52</f>
        <v>176.09253975578966</v>
      </c>
      <c r="AJ48" s="28">
        <f>'Agency North'!AK50+'Agency South'!AK52</f>
        <v>177.85346515334754</v>
      </c>
      <c r="AK48" s="35">
        <f>'Agency North'!AL50+'Agency South'!AL52</f>
        <v>179.63199980488102</v>
      </c>
      <c r="AL48" s="28">
        <f>'Agency North'!AM50+'Agency South'!AM52</f>
        <v>85.038556701030913</v>
      </c>
      <c r="AM48" s="28">
        <f>'Agency North'!AN50+'Agency South'!AN52</f>
        <v>97.388749999999973</v>
      </c>
      <c r="AN48" s="28">
        <f>'Agency North'!AO50+'Agency South'!AO52</f>
        <v>85.662499999999994</v>
      </c>
      <c r="AO48" s="28">
        <f>'Agency North'!AP50+'Agency South'!AP52</f>
        <v>92.288992248062044</v>
      </c>
      <c r="AP48" s="28">
        <f>'Agency North'!AQ50+'Agency South'!AQ52</f>
        <v>61.434666666666658</v>
      </c>
      <c r="AQ48" s="28">
        <f>'Agency North'!AR50+'Agency South'!AR52</f>
        <v>60.221840490797533</v>
      </c>
      <c r="AR48" s="28">
        <f>'Agency North'!AS50+'Agency South'!AS52</f>
        <v>55.87789473684213</v>
      </c>
      <c r="AS48" s="28">
        <f>'Agency North'!AT50+'Agency South'!AT52</f>
        <v>56.00547368421055</v>
      </c>
      <c r="AT48" s="28">
        <f>'Agency North'!AU50+'Agency South'!AU52</f>
        <v>56.565528421052655</v>
      </c>
      <c r="AU48" s="28">
        <f>'Agency North'!AV50+'Agency South'!AV52</f>
        <v>56.69567170526318</v>
      </c>
      <c r="AV48" s="28">
        <f>'Agency North'!AW50+'Agency South'!AW52</f>
        <v>57.262628422315807</v>
      </c>
      <c r="AW48" s="35">
        <f>'Agency North'!AX50+'Agency South'!AX52</f>
        <v>57.835254706538969</v>
      </c>
      <c r="AX48" s="28">
        <f>'Agency North'!AY50+'Agency South'!AY52</f>
        <v>107.50484536082475</v>
      </c>
      <c r="AY48" s="28">
        <f>'Agency North'!AZ50+'Agency South'!AZ52</f>
        <v>122.83031249999996</v>
      </c>
      <c r="AZ48" s="28">
        <f>'Agency North'!BA50+'Agency South'!BA52</f>
        <v>115.04300000000001</v>
      </c>
      <c r="BA48" s="28">
        <f>'Agency North'!BB50+'Agency South'!BB52</f>
        <v>122.49057571059434</v>
      </c>
      <c r="BB48" s="28">
        <f>'Agency North'!BC50+'Agency South'!BC52</f>
        <v>78.883128888888876</v>
      </c>
      <c r="BC48" s="28">
        <f>'Agency North'!BD50+'Agency South'!BD52</f>
        <v>76.940976687116546</v>
      </c>
      <c r="BD48" s="28">
        <f>'Agency North'!BE50+'Agency South'!BE52</f>
        <v>70.859452631578975</v>
      </c>
      <c r="BE48" s="28">
        <f>'Agency North'!BF50+'Agency South'!BF52</f>
        <v>71.038063157894769</v>
      </c>
      <c r="BF48" s="28">
        <f>'Agency North'!BG50+'Agency South'!BG52</f>
        <v>71.748443789473725</v>
      </c>
      <c r="BG48" s="28">
        <f>'Agency North'!BH50+'Agency South'!BH52</f>
        <v>71.93064438736846</v>
      </c>
      <c r="BH48" s="28">
        <f>'Agency North'!BI50+'Agency South'!BI52</f>
        <v>72.649950831242137</v>
      </c>
      <c r="BI48" s="35">
        <f>'Agency North'!BJ50+'Agency South'!BJ52</f>
        <v>73.734015021862263</v>
      </c>
      <c r="BJ48" s="28">
        <f>'Agency North'!BK50+'Agency South'!BK52</f>
        <v>126.790206185567</v>
      </c>
      <c r="BK48" s="28">
        <f>'Agency North'!BL50+'Agency South'!BL52</f>
        <v>144.47343749999996</v>
      </c>
      <c r="BL48" s="28">
        <f>'Agency North'!BM50+'Agency South'!BM52</f>
        <v>138.40375</v>
      </c>
      <c r="BM48" s="28">
        <f>'Agency North'!BN50+'Agency South'!BN52</f>
        <v>149.24025963824295</v>
      </c>
      <c r="BN48" s="28">
        <f>'Agency North'!BO50+'Agency South'!BO52</f>
        <v>94.730951111111096</v>
      </c>
      <c r="BO48" s="28">
        <f>'Agency North'!BP50+'Agency South'!BP52</f>
        <v>92.303260858895683</v>
      </c>
      <c r="BP48" s="28">
        <f>'Agency North'!BQ50+'Agency South'!BQ52</f>
        <v>85.536138947368471</v>
      </c>
      <c r="BQ48" s="28">
        <f>'Agency North'!BR50+'Agency South'!BR52</f>
        <v>85.761634736842154</v>
      </c>
      <c r="BR48" s="28">
        <f>'Agency North'!BS50+'Agency South'!BS52</f>
        <v>87.854521484210565</v>
      </c>
      <c r="BS48" s="28">
        <f>'Agency North'!BT50+'Agency South'!BT52</f>
        <v>88.084549739052676</v>
      </c>
      <c r="BT48" s="28">
        <f>'Agency North'!BU50+'Agency South'!BU52</f>
        <v>88.9653952364432</v>
      </c>
      <c r="BU48" s="35">
        <f>'Agency North'!BV50+'Agency South'!BV52</f>
        <v>90.306474600221122</v>
      </c>
      <c r="BV48" s="28">
        <f>'Agency North'!BW50+'Agency South'!BW52</f>
        <v>146.07556701030927</v>
      </c>
      <c r="BW48" s="28">
        <f>'Agency North'!BX50+'Agency South'!BX52</f>
        <v>166.11656249999996</v>
      </c>
      <c r="BX48" s="28">
        <f>'Agency North'!BY50+'Agency South'!BY52</f>
        <v>161.7645</v>
      </c>
      <c r="BY48" s="28">
        <f>'Agency North'!BZ50+'Agency South'!BZ52</f>
        <v>174.92997556589154</v>
      </c>
      <c r="BZ48" s="28">
        <f>'Agency North'!CA50+'Agency South'!CA52</f>
        <v>113.0533909333333</v>
      </c>
      <c r="CA48" s="28">
        <f>'Agency North'!CB50+'Agency South'!CB52</f>
        <v>110.14016263067484</v>
      </c>
      <c r="CB48" s="28">
        <f>'Agency North'!CC50+'Agency South'!CC52</f>
        <v>102.01350113684217</v>
      </c>
      <c r="CC48" s="28">
        <f>'Agency North'!CD50+'Agency South'!CD52</f>
        <v>102.83069787789481</v>
      </c>
      <c r="CD48" s="28">
        <f>'Agency North'!CE50+'Agency South'!CE52</f>
        <v>105.32897663267376</v>
      </c>
      <c r="CE48" s="28">
        <f>'Agency North'!CF50+'Agency South'!CF52</f>
        <v>105.61053121660049</v>
      </c>
      <c r="CF48" s="28">
        <f>'Agency North'!CG50+'Agency South'!CG52</f>
        <v>106.9482187160838</v>
      </c>
      <c r="CG48" s="35">
        <f>'Agency North'!CH50+'Agency South'!CH52</f>
        <v>110.02473828238897</v>
      </c>
      <c r="CH48" s="28">
        <f>'Agency North'!CI50+'Agency South'!CI52</f>
        <v>165.36092783505154</v>
      </c>
      <c r="CI48" s="28">
        <f>'Agency North'!CJ50+'Agency South'!CJ52</f>
        <v>187.75968749999993</v>
      </c>
      <c r="CJ48" s="28">
        <f>'Agency North'!CK50+'Agency South'!CK52</f>
        <v>185.12524999999999</v>
      </c>
      <c r="CK48" s="28">
        <f>'Agency North'!CL50+'Agency South'!CL52</f>
        <v>200.6196914935401</v>
      </c>
      <c r="CL48" s="28">
        <f>'Agency North'!CM50+'Agency South'!CM52</f>
        <v>128.25707875555554</v>
      </c>
      <c r="CM48" s="28">
        <f>'Agency North'!CN50+'Agency South'!CN52</f>
        <v>124.85831240245396</v>
      </c>
      <c r="CN48" s="28">
        <f>'Agency North'!CO50+'Agency South'!CO52</f>
        <v>115.34153532631586</v>
      </c>
      <c r="CO48" s="28">
        <f>'Agency North'!CP50+'Agency South'!CP52</f>
        <v>116.29493152421061</v>
      </c>
      <c r="CP48" s="28">
        <f>'Agency North'!CQ50+'Agency South'!CQ52</f>
        <v>119.10079047145271</v>
      </c>
      <c r="CQ48" s="28">
        <f>'Agency North'!CR50+'Agency South'!CR52</f>
        <v>120.09280112215458</v>
      </c>
      <c r="CR48" s="28">
        <f>'Agency North'!CS50+'Agency South'!CS52</f>
        <v>123.37111760101973</v>
      </c>
      <c r="CS48" s="35">
        <f>'Agency North'!CT50+'Agency South'!CT52</f>
        <v>126.99320325821168</v>
      </c>
    </row>
    <row r="49" spans="1:97" s="28" customFormat="1" x14ac:dyDescent="0.25">
      <c r="A49" s="28" t="s">
        <v>5</v>
      </c>
      <c r="B49" s="28">
        <f>'Agency North'!C51+'Agency South'!C53</f>
        <v>122</v>
      </c>
      <c r="C49" s="28">
        <f>'Agency North'!D51+'Agency South'!D53</f>
        <v>72</v>
      </c>
      <c r="D49" s="28">
        <f>'Agency North'!E51+'Agency South'!E53</f>
        <v>140</v>
      </c>
      <c r="E49" s="28">
        <f>'Agency North'!F51+'Agency South'!F53</f>
        <v>166</v>
      </c>
      <c r="F49" s="28">
        <f>'Agency North'!G51+'Agency South'!G53</f>
        <v>159</v>
      </c>
      <c r="G49" s="28">
        <f>'Agency North'!H51+'Agency South'!H53</f>
        <v>205</v>
      </c>
      <c r="H49" s="28">
        <f>'Agency North'!I51+'Agency South'!I53</f>
        <v>242</v>
      </c>
      <c r="I49" s="28">
        <f>'Agency North'!J51+'Agency South'!J53</f>
        <v>175</v>
      </c>
      <c r="J49" s="28">
        <f>'Agency North'!K51+'Agency South'!K53</f>
        <v>269</v>
      </c>
      <c r="K49" s="28">
        <f>'Agency North'!L51+'Agency South'!L53</f>
        <v>202</v>
      </c>
      <c r="L49" s="28">
        <f>'Agency North'!M51+'Agency South'!M53</f>
        <v>376</v>
      </c>
      <c r="M49" s="35">
        <f>'Agency North'!N51+'Agency South'!N53</f>
        <v>276</v>
      </c>
      <c r="N49" s="267">
        <f>'Agency North'!O51+'Agency South'!O53</f>
        <v>59</v>
      </c>
      <c r="O49" s="267">
        <f>'Agency North'!P51+'Agency South'!P53</f>
        <v>63</v>
      </c>
      <c r="P49" s="267">
        <f>'Agency North'!Q51+'Agency South'!Q53</f>
        <v>301</v>
      </c>
      <c r="Q49" s="267">
        <f>'Agency North'!R51+'Agency South'!R53</f>
        <v>244</v>
      </c>
      <c r="R49" s="267">
        <f>'Agency North'!S51+'Agency South'!S53</f>
        <v>299</v>
      </c>
      <c r="S49" s="267">
        <f>'Agency North'!T51+'Agency South'!T53</f>
        <v>576</v>
      </c>
      <c r="T49" s="268">
        <f>'Agency North'!U51+'Agency South'!U53</f>
        <v>359</v>
      </c>
      <c r="U49" s="268">
        <f>'Agency North'!V51+'Agency South'!V53</f>
        <v>409</v>
      </c>
      <c r="V49" s="15">
        <f>'Agency North'!W51+'Agency South'!W53</f>
        <v>554</v>
      </c>
      <c r="W49" s="15">
        <f>'Agency North'!X51+'Agency South'!X53</f>
        <v>434</v>
      </c>
      <c r="X49" s="15">
        <f>'Agency North'!Y51+'Agency South'!Y53</f>
        <v>407</v>
      </c>
      <c r="Y49" s="96">
        <f>'Agency North'!Z51+'Agency South'!Z53</f>
        <v>774</v>
      </c>
      <c r="Z49" s="28">
        <f>'Agency North'!AA51+'Agency South'!AA53</f>
        <v>160</v>
      </c>
      <c r="AA49" s="28">
        <f>'Agency North'!AB51+'Agency South'!AB53</f>
        <v>325</v>
      </c>
      <c r="AB49" s="28">
        <f>'Agency North'!AC51+'Agency South'!AC53</f>
        <v>591</v>
      </c>
      <c r="AC49" s="28">
        <f>'Agency North'!AD51+'Agency South'!AD53</f>
        <v>460</v>
      </c>
      <c r="AD49" s="28">
        <f>'Agency North'!AE51+'Agency South'!AE53</f>
        <v>429</v>
      </c>
      <c r="AE49" s="28">
        <f>'Agency North'!AF51+'Agency South'!AF53</f>
        <v>914</v>
      </c>
      <c r="AF49" s="28">
        <f>'Agency North'!AG51+'Agency South'!AG53</f>
        <v>515</v>
      </c>
      <c r="AG49" s="28">
        <f>'Agency North'!AH51+'Agency South'!AH53</f>
        <v>456.00524604858657</v>
      </c>
      <c r="AH49" s="28">
        <f>'Agency North'!AI51+'Agency South'!AI53</f>
        <v>533.71662245242919</v>
      </c>
      <c r="AI49" s="28">
        <f>'Agency North'!AJ51+'Agency South'!AJ53</f>
        <v>450.91663107053478</v>
      </c>
      <c r="AJ49" s="28">
        <f>'Agency North'!AK51+'Agency South'!AK53</f>
        <v>532.01429414909285</v>
      </c>
      <c r="AK49" s="35">
        <f>'Agency North'!AL51+'Agency South'!AL53</f>
        <v>615.49892260579475</v>
      </c>
      <c r="AL49" s="28">
        <f>'Agency North'!AM51+'Agency South'!AM53</f>
        <v>98.496867450352823</v>
      </c>
      <c r="AM49" s="28">
        <f>'Agency North'!AN51+'Agency South'!AN53</f>
        <v>141.0208602229967</v>
      </c>
      <c r="AN49" s="28">
        <f>'Agency North'!AO51+'Agency South'!AO53</f>
        <v>847.0509037027</v>
      </c>
      <c r="AO49" s="28">
        <f>'Agency North'!AP51+'Agency South'!AP53</f>
        <v>586.06145171468745</v>
      </c>
      <c r="AP49" s="28">
        <f>'Agency North'!AQ51+'Agency South'!AQ53</f>
        <v>702.10024414996587</v>
      </c>
      <c r="AQ49" s="28">
        <f>'Agency North'!AR51+'Agency South'!AR53</f>
        <v>1099.5832715183121</v>
      </c>
      <c r="AR49" s="28">
        <f>'Agency North'!AS51+'Agency South'!AS53</f>
        <v>537.40215483501197</v>
      </c>
      <c r="AS49" s="28">
        <f>'Agency North'!AT51+'Agency South'!AT53</f>
        <v>623.6510576174843</v>
      </c>
      <c r="AT49" s="28">
        <f>'Agency North'!AU51+'Agency South'!AU53</f>
        <v>683.89020516370181</v>
      </c>
      <c r="AU49" s="28">
        <f>'Agency North'!AV51+'Agency South'!AV53</f>
        <v>580.66100923483168</v>
      </c>
      <c r="AV49" s="28">
        <f>'Agency North'!AW51+'Agency South'!AW53</f>
        <v>674.15089170677834</v>
      </c>
      <c r="AW49" s="35">
        <f>'Agency North'!AX51+'Agency South'!AX53</f>
        <v>715.15288830410645</v>
      </c>
      <c r="AX49" s="28">
        <f>'Agency North'!AY51+'Agency South'!AY53</f>
        <v>114.30797277104084</v>
      </c>
      <c r="AY49" s="28">
        <f>'Agency North'!AZ51+'Agency South'!AZ53</f>
        <v>160.97841082932669</v>
      </c>
      <c r="AZ49" s="28">
        <f>'Agency North'!BA51+'Agency South'!BA53</f>
        <v>1129.0779023765108</v>
      </c>
      <c r="BA49" s="28">
        <f>'Agency North'!BB51+'Agency South'!BB53</f>
        <v>833.92691027583987</v>
      </c>
      <c r="BB49" s="28">
        <f>'Agency North'!BC51+'Agency South'!BC53</f>
        <v>899.22417732341148</v>
      </c>
      <c r="BC49" s="28">
        <f>'Agency North'!BD51+'Agency South'!BD53</f>
        <v>1386.2473166304217</v>
      </c>
      <c r="BD49" s="28">
        <f>'Agency North'!BE51+'Agency South'!BE53</f>
        <v>743.68850142738063</v>
      </c>
      <c r="BE49" s="28">
        <f>'Agency North'!BF51+'Agency South'!BF53</f>
        <v>782.19343643738148</v>
      </c>
      <c r="BF49" s="28">
        <f>'Agency North'!BG51+'Agency South'!BG53</f>
        <v>838.31476431063788</v>
      </c>
      <c r="BG49" s="28">
        <f>'Agency North'!BH51+'Agency South'!BH53</f>
        <v>804.29966293676216</v>
      </c>
      <c r="BH49" s="28">
        <f>'Agency North'!BI51+'Agency South'!BI53</f>
        <v>848.29634184329313</v>
      </c>
      <c r="BI49" s="35">
        <f>'Agency North'!BJ51+'Agency South'!BJ53</f>
        <v>910.37859142259242</v>
      </c>
      <c r="BJ49" s="28">
        <f>'Agency North'!BK51+'Agency South'!BK53</f>
        <v>137.32799285885017</v>
      </c>
      <c r="BK49" s="28">
        <f>'Agency North'!BL51+'Agency South'!BL53</f>
        <v>194.35968274018938</v>
      </c>
      <c r="BL49" s="28">
        <f>'Agency North'!BM51+'Agency South'!BM53</f>
        <v>1316.3815269146244</v>
      </c>
      <c r="BM49" s="28">
        <f>'Agency North'!BN51+'Agency South'!BN53</f>
        <v>969.02999454356222</v>
      </c>
      <c r="BN49" s="28">
        <f>'Agency North'!BO51+'Agency South'!BO53</f>
        <v>1040.758079905157</v>
      </c>
      <c r="BO49" s="28">
        <f>'Agency North'!BP51+'Agency South'!BP53</f>
        <v>1578.9411782930908</v>
      </c>
      <c r="BP49" s="28">
        <f>'Agency North'!BQ51+'Agency South'!BQ53</f>
        <v>851.02204957039169</v>
      </c>
      <c r="BQ49" s="28">
        <f>'Agency North'!BR51+'Agency South'!BR53</f>
        <v>891.77691121215025</v>
      </c>
      <c r="BR49" s="28">
        <f>'Agency North'!BS51+'Agency South'!BS53</f>
        <v>941.59637295104631</v>
      </c>
      <c r="BS49" s="28">
        <f>'Agency North'!BT51+'Agency South'!BT53</f>
        <v>900.94670688407098</v>
      </c>
      <c r="BT49" s="28">
        <f>'Agency North'!BU51+'Agency South'!BU53</f>
        <v>946.98784868309463</v>
      </c>
      <c r="BU49" s="35">
        <f>'Agency North'!BV51+'Agency South'!BV53</f>
        <v>994.93226762825213</v>
      </c>
      <c r="BV49" s="28">
        <f>'Agency North'!BW51+'Agency South'!BW53</f>
        <v>156.45993433379141</v>
      </c>
      <c r="BW49" s="28">
        <f>'Agency North'!BX51+'Agency South'!BX53</f>
        <v>222.3626299671551</v>
      </c>
      <c r="BX49" s="28">
        <f>'Agency North'!BY51+'Agency South'!BY53</f>
        <v>1493.0782948329932</v>
      </c>
      <c r="BY49" s="28">
        <f>'Agency North'!BZ51+'Agency South'!BZ53</f>
        <v>1117.9993988508534</v>
      </c>
      <c r="BZ49" s="28">
        <f>'Agency North'!CA51+'Agency South'!CA53</f>
        <v>1199.3744457968537</v>
      </c>
      <c r="CA49" s="28">
        <f>'Agency North'!CB51+'Agency South'!CB53</f>
        <v>1813.1059039549386</v>
      </c>
      <c r="CB49" s="28">
        <f>'Agency North'!CC51+'Agency South'!CC53</f>
        <v>995.11083648173803</v>
      </c>
      <c r="CC49" s="28">
        <f>'Agency North'!CD51+'Agency South'!CD53</f>
        <v>1054.4746924167009</v>
      </c>
      <c r="CD49" s="28">
        <f>'Agency North'!CE51+'Agency South'!CE53</f>
        <v>1111.8816057812026</v>
      </c>
      <c r="CE49" s="28">
        <f>'Agency North'!CF51+'Agency South'!CF53</f>
        <v>1079.8232709946842</v>
      </c>
      <c r="CF49" s="28">
        <f>'Agency North'!CG51+'Agency South'!CG53</f>
        <v>1139.9162297989706</v>
      </c>
      <c r="CG49" s="35">
        <f>'Agency North'!CH51+'Agency South'!CH53</f>
        <v>1195.4694927097098</v>
      </c>
      <c r="CH49" s="28">
        <f>'Agency North'!CI51+'Agency South'!CI53</f>
        <v>179.97649255432316</v>
      </c>
      <c r="CI49" s="28">
        <f>'Agency North'!CJ51+'Agency South'!CJ53</f>
        <v>254.82411514869756</v>
      </c>
      <c r="CJ49" s="28">
        <f>'Agency North'!CK51+'Agency South'!CK53</f>
        <v>1724.9285941504202</v>
      </c>
      <c r="CK49" s="28">
        <f>'Agency North'!CL51+'Agency South'!CL53</f>
        <v>1288.5948982978957</v>
      </c>
      <c r="CL49" s="28">
        <f>'Agency North'!CM51+'Agency South'!CM53</f>
        <v>1381.4401639329033</v>
      </c>
      <c r="CM49" s="28">
        <f>'Agency North'!CN51+'Agency South'!CN53</f>
        <v>2090.1770545183103</v>
      </c>
      <c r="CN49" s="28">
        <f>'Agency North'!CO51+'Agency South'!CO53</f>
        <v>1143.3978439869431</v>
      </c>
      <c r="CO49" s="28">
        <f>'Agency North'!CP51+'Agency South'!CP53</f>
        <v>1211.0380961738067</v>
      </c>
      <c r="CP49" s="28">
        <f>'Agency North'!CQ51+'Agency South'!CQ53</f>
        <v>1276.2400808019029</v>
      </c>
      <c r="CQ49" s="28">
        <f>'Agency North'!CR51+'Agency South'!CR53</f>
        <v>1255.0663453459936</v>
      </c>
      <c r="CR49" s="28">
        <f>'Agency North'!CS51+'Agency South'!CS53</f>
        <v>1333.6582500645616</v>
      </c>
      <c r="CS49" s="35">
        <f>'Agency North'!CT51+'Agency South'!CT53</f>
        <v>1398.1801447509531</v>
      </c>
    </row>
    <row r="50" spans="1:97" s="28" customFormat="1" x14ac:dyDescent="0.25">
      <c r="A50" s="28" t="s">
        <v>6</v>
      </c>
      <c r="B50" s="28">
        <f>'Agency North'!C52+'Agency South'!C54</f>
        <v>106</v>
      </c>
      <c r="C50" s="28">
        <f>'Agency North'!D52+'Agency South'!D54</f>
        <v>106</v>
      </c>
      <c r="D50" s="28">
        <f>'Agency North'!E52+'Agency South'!E54</f>
        <v>71</v>
      </c>
      <c r="E50" s="28">
        <f>'Agency North'!F52+'Agency South'!F54</f>
        <v>140</v>
      </c>
      <c r="F50" s="28">
        <f>'Agency North'!G52+'Agency South'!G54</f>
        <v>162</v>
      </c>
      <c r="G50" s="28">
        <f>'Agency North'!H52+'Agency South'!H54</f>
        <v>149</v>
      </c>
      <c r="H50" s="28">
        <f>'Agency North'!I52+'Agency South'!I54</f>
        <v>168</v>
      </c>
      <c r="I50" s="28">
        <f>'Agency North'!J52+'Agency South'!J54</f>
        <v>132</v>
      </c>
      <c r="J50" s="28">
        <f>'Agency North'!K52+'Agency South'!K54</f>
        <v>174</v>
      </c>
      <c r="K50" s="28">
        <f>'Agency North'!L52+'Agency South'!L54</f>
        <v>203</v>
      </c>
      <c r="L50" s="28">
        <f>'Agency North'!M52+'Agency South'!M54</f>
        <v>121</v>
      </c>
      <c r="M50" s="35">
        <f>'Agency North'!N52+'Agency South'!N54</f>
        <v>320</v>
      </c>
      <c r="N50" s="267">
        <f>'Agency North'!O52+'Agency South'!O54</f>
        <v>104</v>
      </c>
      <c r="O50" s="267">
        <f>'Agency North'!P52+'Agency South'!P54</f>
        <v>56</v>
      </c>
      <c r="P50" s="267">
        <f>'Agency North'!Q52+'Agency South'!Q54</f>
        <v>49</v>
      </c>
      <c r="Q50" s="267">
        <f>'Agency North'!R52+'Agency South'!R54</f>
        <v>169</v>
      </c>
      <c r="R50" s="267">
        <f>'Agency North'!S52+'Agency South'!S54</f>
        <v>162</v>
      </c>
      <c r="S50" s="267">
        <f>'Agency North'!T52+'Agency South'!T54</f>
        <v>232</v>
      </c>
      <c r="T50" s="268">
        <f>'Agency North'!U52+'Agency South'!U54</f>
        <v>300</v>
      </c>
      <c r="U50" s="268">
        <f>'Agency North'!V52+'Agency South'!V54</f>
        <v>228</v>
      </c>
      <c r="V50" s="15">
        <f>'Agency North'!W52+'Agency South'!W54</f>
        <v>310</v>
      </c>
      <c r="W50" s="15">
        <f>'Agency North'!X52+'Agency South'!X54</f>
        <v>301</v>
      </c>
      <c r="X50" s="15">
        <f>'Agency North'!Y52+'Agency South'!Y54</f>
        <v>313</v>
      </c>
      <c r="Y50" s="96">
        <f>'Agency North'!Z52+'Agency South'!Z54</f>
        <v>377</v>
      </c>
      <c r="Z50" s="28">
        <f>'Agency North'!AA52+'Agency South'!AA54</f>
        <v>218</v>
      </c>
      <c r="AA50" s="28">
        <f>'Agency North'!AB52+'Agency South'!AB54</f>
        <v>117</v>
      </c>
      <c r="AB50" s="28">
        <f>'Agency North'!AC52+'Agency South'!AC54</f>
        <v>274</v>
      </c>
      <c r="AC50" s="28">
        <f>'Agency North'!AD52+'Agency South'!AD54</f>
        <v>262</v>
      </c>
      <c r="AD50" s="28">
        <f>'Agency North'!AE52+'Agency South'!AE54</f>
        <v>213</v>
      </c>
      <c r="AE50" s="28">
        <f>'Agency North'!AF52+'Agency South'!AF54</f>
        <v>196</v>
      </c>
      <c r="AF50" s="28">
        <f>'Agency North'!AG52+'Agency South'!AG54</f>
        <v>243</v>
      </c>
      <c r="AG50" s="28">
        <f>'Agency North'!AH52+'Agency South'!AH54</f>
        <v>219.99120225385113</v>
      </c>
      <c r="AH50" s="28">
        <f>'Agency North'!AI52+'Agency South'!AI54</f>
        <v>240.23400958140832</v>
      </c>
      <c r="AI50" s="28">
        <f>'Agency North'!AJ52+'Agency South'!AJ54</f>
        <v>281.26041270647954</v>
      </c>
      <c r="AJ50" s="28">
        <f>'Agency North'!AK52+'Agency South'!AK54</f>
        <v>235.14061706603502</v>
      </c>
      <c r="AK50" s="35">
        <f>'Agency North'!AL52+'Agency South'!AL54</f>
        <v>279.14348366923485</v>
      </c>
      <c r="AL50" s="28">
        <f>'Agency North'!AM52+'Agency South'!AM54</f>
        <v>246.4461239675191</v>
      </c>
      <c r="AM50" s="28">
        <f>'Agency North'!AN52+'Agency South'!AN54</f>
        <v>80.911188569603326</v>
      </c>
      <c r="AN50" s="28">
        <f>'Agency North'!AO52+'Agency South'!AO54</f>
        <v>172.51167253075391</v>
      </c>
      <c r="AO50" s="28">
        <f>'Agency North'!AP52+'Agency South'!AP54</f>
        <v>417.11190570312101</v>
      </c>
      <c r="AP50" s="28">
        <f>'Agency North'!AQ52+'Agency South'!AQ54</f>
        <v>313.58228184983102</v>
      </c>
      <c r="AQ50" s="28">
        <f>'Agency North'!AR52+'Agency South'!AR54</f>
        <v>351.27427745811269</v>
      </c>
      <c r="AR50" s="28">
        <f>'Agency North'!AS52+'Agency South'!AS54</f>
        <v>400.43105890945162</v>
      </c>
      <c r="AS50" s="28">
        <f>'Agency North'!AT52+'Agency South'!AT54</f>
        <v>342.5315018382945</v>
      </c>
      <c r="AT50" s="28">
        <f>'Agency North'!AU52+'Agency South'!AU54</f>
        <v>394.41374803884992</v>
      </c>
      <c r="AU50" s="28">
        <f>'Agency North'!AV52+'Agency South'!AV54</f>
        <v>432.71592011903533</v>
      </c>
      <c r="AV50" s="28">
        <f>'Agency North'!AW52+'Agency South'!AW54</f>
        <v>370.30510622566078</v>
      </c>
      <c r="AW50" s="35">
        <f>'Agency North'!AX52+'Agency South'!AX54</f>
        <v>426.55896150759634</v>
      </c>
      <c r="AX50" s="28">
        <f>'Agency North'!AY52+'Agency South'!AY54</f>
        <v>306.85915537863048</v>
      </c>
      <c r="AY50" s="28">
        <f>'Agency North'!AZ52+'Agency South'!AZ54</f>
        <v>94.887605236491453</v>
      </c>
      <c r="AZ50" s="28">
        <f>'Agency North'!BA52+'Agency South'!BA54</f>
        <v>214.00324871420895</v>
      </c>
      <c r="BA50" s="28">
        <f>'Agency North'!BB52+'Agency South'!BB54</f>
        <v>549.4064900223533</v>
      </c>
      <c r="BB50" s="28">
        <f>'Agency North'!BC52+'Agency South'!BC54</f>
        <v>433.04392826812938</v>
      </c>
      <c r="BC50" s="28">
        <f>'Agency North'!BD52+'Agency South'!BD54</f>
        <v>440.42288794486984</v>
      </c>
      <c r="BD50" s="28">
        <f>'Agency North'!BE52+'Agency South'!BE54</f>
        <v>489.28792479804633</v>
      </c>
      <c r="BE50" s="28">
        <f>'Agency North'!BF52+'Agency South'!BF54</f>
        <v>466.98877136864883</v>
      </c>
      <c r="BF50" s="28">
        <f>'Agency North'!BG52+'Agency South'!BG54</f>
        <v>491.3391137465677</v>
      </c>
      <c r="BG50" s="28">
        <f>'Agency North'!BH52+'Agency South'!BH54</f>
        <v>525.99129070897027</v>
      </c>
      <c r="BH50" s="28">
        <f>'Agency North'!BI52+'Agency South'!BI54</f>
        <v>504.88167010942453</v>
      </c>
      <c r="BI50" s="35">
        <f>'Agency North'!BJ52+'Agency South'!BJ54</f>
        <v>532.71656407259218</v>
      </c>
      <c r="BJ50" s="28">
        <f>'Agency North'!BK52+'Agency South'!BK54</f>
        <v>373.2750535469288</v>
      </c>
      <c r="BK50" s="28">
        <f>'Agency North'!BL52+'Agency South'!BL54</f>
        <v>113.69852031960772</v>
      </c>
      <c r="BL50" s="28">
        <f>'Agency North'!BM52+'Agency South'!BM54</f>
        <v>256.18570557339768</v>
      </c>
      <c r="BM50" s="28">
        <f>'Agency North'!BN52+'Agency South'!BN54</f>
        <v>645.39421922132476</v>
      </c>
      <c r="BN50" s="28">
        <f>'Agency North'!BO52+'Agency South'!BO54</f>
        <v>504.79585540379696</v>
      </c>
      <c r="BO50" s="28">
        <f>'Agency North'!BP52+'Agency South'!BP54</f>
        <v>511.54580991192108</v>
      </c>
      <c r="BP50" s="28">
        <f>'Agency North'!BQ52+'Agency South'!BQ54</f>
        <v>559.64503765755387</v>
      </c>
      <c r="BQ50" s="28">
        <f>'Agency North'!BR52+'Agency South'!BR54</f>
        <v>534.83541881150779</v>
      </c>
      <c r="BR50" s="28">
        <f>'Agency North'!BS52+'Agency South'!BS54</f>
        <v>564.97001178250116</v>
      </c>
      <c r="BS50" s="28">
        <f>'Agency North'!BT52+'Agency South'!BT54</f>
        <v>590.11399163790065</v>
      </c>
      <c r="BT50" s="28">
        <f>'Agency North'!BU52+'Agency South'!BU54</f>
        <v>566.14343336493062</v>
      </c>
      <c r="BU50" s="35">
        <f>'Agency North'!BV52+'Agency South'!BV54</f>
        <v>595.20200915597161</v>
      </c>
      <c r="BV50" s="28">
        <f>'Agency North'!BW52+'Agency South'!BW54</f>
        <v>405.29881967799503</v>
      </c>
      <c r="BW50" s="28">
        <f>'Agency North'!BX52+'Agency South'!BX54</f>
        <v>129.14837230009414</v>
      </c>
      <c r="BX50" s="28">
        <f>'Agency North'!BY52+'Agency South'!BY54</f>
        <v>290.2598055147505</v>
      </c>
      <c r="BY50" s="28">
        <f>'Agency North'!BZ52+'Agency South'!BZ54</f>
        <v>734.06137367227893</v>
      </c>
      <c r="BZ50" s="28">
        <f>'Agency North'!CA52+'Agency South'!CA54</f>
        <v>584.34758189683487</v>
      </c>
      <c r="CA50" s="28">
        <f>'Agency North'!CB52+'Agency South'!CB54</f>
        <v>591.8933827819609</v>
      </c>
      <c r="CB50" s="28">
        <f>'Agency North'!CC52+'Agency South'!CC54</f>
        <v>646.64919914229597</v>
      </c>
      <c r="CC50" s="28">
        <f>'Agency North'!CD52+'Agency South'!CD54</f>
        <v>633.75075263878989</v>
      </c>
      <c r="CD50" s="28">
        <f>'Agency North'!CE52+'Agency South'!CE54</f>
        <v>668.47526314129891</v>
      </c>
      <c r="CE50" s="28">
        <f>'Agency North'!CF52+'Agency South'!CF54</f>
        <v>697.2300652770889</v>
      </c>
      <c r="CF50" s="28">
        <f>'Agency North'!CG52+'Agency South'!CG54</f>
        <v>682.90758237713385</v>
      </c>
      <c r="CG50" s="35">
        <f>'Agency North'!CH52+'Agency South'!CH54</f>
        <v>716.5397928783724</v>
      </c>
      <c r="CH50" s="28">
        <f>'Agency North'!CI52+'Agency South'!CI54</f>
        <v>469.54509165509671</v>
      </c>
      <c r="CI50" s="28">
        <f>'Agency North'!CJ52+'Agency South'!CJ54</f>
        <v>148.85203776743532</v>
      </c>
      <c r="CJ50" s="28">
        <f>'Agency North'!CK52+'Agency South'!CK54</f>
        <v>334.80395950976117</v>
      </c>
      <c r="CK50" s="28">
        <f>'Agency North'!CL52+'Agency South'!CL54</f>
        <v>846.56392974662958</v>
      </c>
      <c r="CL50" s="28">
        <f>'Agency North'!CM52+'Agency South'!CM54</f>
        <v>672.18598373351097</v>
      </c>
      <c r="CM50" s="28">
        <f>'Agency North'!CN52+'Agency South'!CN54</f>
        <v>680.11363502563108</v>
      </c>
      <c r="CN50" s="28">
        <f>'Agency North'!CO52+'Agency South'!CO54</f>
        <v>742.753875274189</v>
      </c>
      <c r="CO50" s="28">
        <f>'Agency North'!CP52+'Agency South'!CP54</f>
        <v>727.59389236083359</v>
      </c>
      <c r="CP50" s="28">
        <f>'Agency North'!CQ52+'Agency South'!CQ54</f>
        <v>766.98182669899802</v>
      </c>
      <c r="CQ50" s="28">
        <f>'Agency North'!CR52+'Agency South'!CR54</f>
        <v>809.06201323782113</v>
      </c>
      <c r="CR50" s="28">
        <f>'Agency North'!CS52+'Agency South'!CS54</f>
        <v>798.59540759011679</v>
      </c>
      <c r="CS50" s="35">
        <f>'Agency North'!CT52+'Agency South'!CT54</f>
        <v>837.59305306218846</v>
      </c>
    </row>
    <row r="51" spans="1:97" s="28" customFormat="1" x14ac:dyDescent="0.25">
      <c r="A51" s="28" t="s">
        <v>7</v>
      </c>
      <c r="B51" s="28">
        <f>'Agency North'!C53+'Agency South'!C55</f>
        <v>124</v>
      </c>
      <c r="C51" s="28">
        <f>'Agency North'!D53+'Agency South'!D55</f>
        <v>116</v>
      </c>
      <c r="D51" s="28">
        <f>'Agency North'!E53+'Agency South'!E55</f>
        <v>176</v>
      </c>
      <c r="E51" s="28">
        <f>'Agency North'!F53+'Agency South'!F55</f>
        <v>110</v>
      </c>
      <c r="F51" s="28">
        <f>'Agency North'!G53+'Agency South'!G55</f>
        <v>136</v>
      </c>
      <c r="G51" s="28">
        <f>'Agency North'!H53+'Agency South'!H55</f>
        <v>257</v>
      </c>
      <c r="H51" s="28">
        <f>'Agency North'!I53+'Agency South'!I55</f>
        <v>234</v>
      </c>
      <c r="I51" s="28">
        <f>'Agency North'!J53+'Agency South'!J55</f>
        <v>160</v>
      </c>
      <c r="J51" s="28">
        <f>'Agency North'!K53+'Agency South'!K55</f>
        <v>270</v>
      </c>
      <c r="K51" s="28">
        <f>'Agency North'!L53+'Agency South'!L55</f>
        <v>210</v>
      </c>
      <c r="L51" s="28">
        <f>'Agency North'!M53+'Agency South'!M55</f>
        <v>266</v>
      </c>
      <c r="M51" s="35">
        <f>'Agency North'!N53+'Agency South'!N55</f>
        <v>290</v>
      </c>
      <c r="N51" s="267">
        <f>'Agency North'!O53+'Agency South'!O55</f>
        <v>147</v>
      </c>
      <c r="O51" s="267">
        <f>'Agency North'!P53+'Agency South'!P55</f>
        <v>177</v>
      </c>
      <c r="P51" s="267">
        <f>'Agency North'!Q53+'Agency South'!Q55</f>
        <v>150</v>
      </c>
      <c r="Q51" s="267">
        <f>'Agency North'!R53+'Agency South'!R55</f>
        <v>62</v>
      </c>
      <c r="R51" s="267">
        <f>'Agency North'!S53+'Agency South'!S55</f>
        <v>150</v>
      </c>
      <c r="S51" s="267">
        <f>'Agency North'!T53+'Agency South'!T55</f>
        <v>250</v>
      </c>
      <c r="T51" s="268">
        <f>'Agency North'!U53+'Agency South'!U55</f>
        <v>203</v>
      </c>
      <c r="U51" s="268">
        <f>'Agency North'!V53+'Agency South'!V55</f>
        <v>307</v>
      </c>
      <c r="V51" s="15">
        <f>'Agency North'!W53+'Agency South'!W55</f>
        <v>343</v>
      </c>
      <c r="W51" s="15">
        <f>'Agency North'!X53+'Agency South'!X55</f>
        <v>243</v>
      </c>
      <c r="X51" s="15">
        <f>'Agency North'!Y53+'Agency South'!Y55</f>
        <v>323</v>
      </c>
      <c r="Y51" s="96">
        <f>'Agency North'!Z53+'Agency South'!Z55</f>
        <v>494</v>
      </c>
      <c r="Z51" s="28">
        <f>'Agency North'!AA53+'Agency South'!AA55</f>
        <v>238</v>
      </c>
      <c r="AA51" s="28">
        <f>'Agency North'!AB53+'Agency South'!AB55</f>
        <v>423</v>
      </c>
      <c r="AB51" s="28">
        <f>'Agency North'!AC53+'Agency South'!AC55</f>
        <v>281</v>
      </c>
      <c r="AC51" s="28">
        <f>'Agency North'!AD53+'Agency South'!AD55</f>
        <v>206</v>
      </c>
      <c r="AD51" s="28">
        <f>'Agency North'!AE53+'Agency South'!AE55</f>
        <v>235</v>
      </c>
      <c r="AE51" s="28">
        <f>'Agency North'!AF53+'Agency South'!AF55</f>
        <v>222</v>
      </c>
      <c r="AF51" s="28">
        <f>'Agency North'!AG53+'Agency South'!AG55</f>
        <v>194</v>
      </c>
      <c r="AG51" s="28">
        <f>'Agency North'!AH53+'Agency South'!AH55</f>
        <v>166.4625795515839</v>
      </c>
      <c r="AH51" s="28">
        <f>'Agency North'!AI53+'Agency South'!AI55</f>
        <v>116.87362233691604</v>
      </c>
      <c r="AI51" s="28">
        <f>'Agency North'!AJ53+'Agency South'!AJ55</f>
        <v>126.87501039138714</v>
      </c>
      <c r="AJ51" s="28">
        <f>'Agency North'!AK53+'Agency South'!AK55</f>
        <v>148.46177549694886</v>
      </c>
      <c r="AK51" s="35">
        <f>'Agency North'!AL53+'Agency South'!AL55</f>
        <v>126.43758919101531</v>
      </c>
      <c r="AL51" s="28">
        <f>'Agency North'!AM53+'Agency South'!AM55</f>
        <v>168.01839129541565</v>
      </c>
      <c r="AM51" s="28">
        <f>'Agency North'!AN53+'Agency South'!AN55</f>
        <v>214.66317682150904</v>
      </c>
      <c r="AN51" s="28">
        <f>'Agency North'!AO53+'Agency South'!AO55</f>
        <v>76.352040479819948</v>
      </c>
      <c r="AO51" s="28">
        <f>'Agency North'!AP53+'Agency South'!AP55</f>
        <v>80.864555346067164</v>
      </c>
      <c r="AP51" s="28">
        <f>'Agency North'!AQ53+'Agency South'!AQ55</f>
        <v>254.64198922861141</v>
      </c>
      <c r="AQ51" s="28">
        <f>'Agency North'!AR53+'Agency South'!AR55</f>
        <v>205.18726602240105</v>
      </c>
      <c r="AR51" s="28">
        <f>'Agency North'!AS53+'Agency South'!AS55</f>
        <v>224.31133849209456</v>
      </c>
      <c r="AS51" s="28">
        <f>'Agency North'!AT53+'Agency South'!AT55</f>
        <v>250.90928431426397</v>
      </c>
      <c r="AT51" s="28">
        <f>'Agency North'!AU53+'Agency South'!AU55</f>
        <v>217.14150108831763</v>
      </c>
      <c r="AU51" s="28">
        <f>'Agency North'!AV53+'Agency South'!AV55</f>
        <v>243.01045729106863</v>
      </c>
      <c r="AV51" s="28">
        <f>'Agency North'!AW53+'Agency South'!AW55</f>
        <v>271.71017855723574</v>
      </c>
      <c r="AW51" s="35">
        <f>'Agency North'!AX53+'Agency South'!AX55</f>
        <v>235.11131824597538</v>
      </c>
      <c r="AX51" s="28">
        <f>'Agency North'!AY53+'Agency South'!AY55</f>
        <v>230.57521414387298</v>
      </c>
      <c r="AY51" s="28">
        <f>'Agency North'!AZ53+'Agency South'!AZ55</f>
        <v>279.93569124298887</v>
      </c>
      <c r="AZ51" s="28">
        <f>'Agency North'!BA53+'Agency South'!BA55</f>
        <v>92.182035797810443</v>
      </c>
      <c r="BA51" s="28">
        <f>'Agency North'!BB53+'Agency South'!BB55</f>
        <v>95.7344130172512</v>
      </c>
      <c r="BB51" s="28">
        <f>'Agency North'!BC53+'Agency South'!BC55</f>
        <v>332.53246889298521</v>
      </c>
      <c r="BC51" s="28">
        <f>'Agency North'!BD53+'Agency South'!BD55</f>
        <v>272.20974488163318</v>
      </c>
      <c r="BD51" s="28">
        <f>'Agency North'!BE53+'Agency South'!BE55</f>
        <v>277.08453256080747</v>
      </c>
      <c r="BE51" s="28">
        <f>'Agency North'!BF53+'Agency South'!BF55</f>
        <v>299.68456466961146</v>
      </c>
      <c r="BF51" s="28">
        <f>'Agency North'!BG53+'Agency South'!BG55</f>
        <v>283.34727017746303</v>
      </c>
      <c r="BG51" s="28">
        <f>'Agency North'!BH53+'Agency South'!BH55</f>
        <v>296.77458567607624</v>
      </c>
      <c r="BH51" s="28">
        <f>'Agency North'!BI53+'Agency South'!BI55</f>
        <v>321.87587336559307</v>
      </c>
      <c r="BI51" s="35">
        <f>'Agency North'!BJ53+'Agency South'!BJ55</f>
        <v>306.0326896466039</v>
      </c>
      <c r="BJ51" s="28">
        <f>'Agency North'!BK53+'Agency South'!BK55</f>
        <v>276.36666342582407</v>
      </c>
      <c r="BK51" s="28">
        <f>'Agency North'!BL53+'Agency South'!BL55</f>
        <v>337.7618090417094</v>
      </c>
      <c r="BL51" s="28">
        <f>'Agency North'!BM53+'Agency South'!BM55</f>
        <v>110.81469660576715</v>
      </c>
      <c r="BM51" s="28">
        <f>'Agency North'!BN53+'Agency South'!BN55</f>
        <v>116.32861651783223</v>
      </c>
      <c r="BN51" s="28">
        <f>'Agency North'!BO53+'Agency South'!BO55</f>
        <v>392.04102967292192</v>
      </c>
      <c r="BO51" s="28">
        <f>'Agency North'!BP53+'Agency South'!BP55</f>
        <v>318.57347932325308</v>
      </c>
      <c r="BP51" s="28">
        <f>'Agency North'!BQ53+'Agency South'!BQ55</f>
        <v>326.18543241576066</v>
      </c>
      <c r="BQ51" s="28">
        <f>'Agency North'!BR53+'Agency South'!BR55</f>
        <v>341.30779130613257</v>
      </c>
      <c r="BR51" s="28">
        <f>'Agency North'!BS53+'Agency South'!BS55</f>
        <v>328.90306831980644</v>
      </c>
      <c r="BS51" s="28">
        <f>'Agency North'!BT53+'Agency South'!BT55</f>
        <v>342.92184513982733</v>
      </c>
      <c r="BT51" s="28">
        <f>'Agency North'!BU53+'Agency South'!BU55</f>
        <v>359.81497067416336</v>
      </c>
      <c r="BU51" s="35">
        <f>'Agency North'!BV53+'Agency South'!BV55</f>
        <v>344.2551951379358</v>
      </c>
      <c r="BV51" s="28">
        <f>'Agency North'!BW53+'Agency South'!BW55</f>
        <v>306.75903286746717</v>
      </c>
      <c r="BW51" s="28">
        <f>'Agency North'!BX53+'Agency South'!BX55</f>
        <v>365.74058448172542</v>
      </c>
      <c r="BX51" s="28">
        <f>'Agency North'!BY53+'Agency South'!BY55</f>
        <v>126.34255564318761</v>
      </c>
      <c r="BY51" s="28">
        <f>'Agency North'!BZ53+'Agency South'!BZ55</f>
        <v>132.5991875685736</v>
      </c>
      <c r="BZ51" s="28">
        <f>'Agency North'!CA53+'Agency South'!CA55</f>
        <v>447.52355434678179</v>
      </c>
      <c r="CA51" s="28">
        <f>'Agency North'!CB53+'Agency South'!CB55</f>
        <v>370.3137499577939</v>
      </c>
      <c r="CB51" s="28">
        <f>'Agency North'!CC53+'Agency South'!CC55</f>
        <v>378.9649272956766</v>
      </c>
      <c r="CC51" s="28">
        <f>'Agency North'!CD53+'Agency South'!CD55</f>
        <v>399.57488258156775</v>
      </c>
      <c r="CD51" s="28">
        <f>'Agency North'!CE53+'Agency South'!CE55</f>
        <v>390.44981688372582</v>
      </c>
      <c r="CE51" s="28">
        <f>'Agency North'!CF53+'Agency South'!CF55</f>
        <v>406.45894164224876</v>
      </c>
      <c r="CF51" s="28">
        <f>'Agency North'!CG53+'Agency South'!CG55</f>
        <v>427.67468012298525</v>
      </c>
      <c r="CG51" s="35">
        <f>'Agency North'!CH53+'Agency South'!CH55</f>
        <v>415.40427317992805</v>
      </c>
      <c r="CH51" s="28">
        <f>'Agency North'!CI53+'Agency South'!CI55</f>
        <v>355.89965527753986</v>
      </c>
      <c r="CI51" s="28">
        <f>'Agency North'!CJ53+'Agency South'!CJ55</f>
        <v>422.97886762169043</v>
      </c>
      <c r="CJ51" s="28">
        <f>'Agency North'!CK53+'Agency South'!CK55</f>
        <v>145.26522873806226</v>
      </c>
      <c r="CK51" s="28">
        <f>'Agency North'!CL53+'Agency South'!CL55</f>
        <v>152.33144354993399</v>
      </c>
      <c r="CL51" s="28">
        <f>'Agency North'!CM53+'Agency South'!CM55</f>
        <v>514.93157539440256</v>
      </c>
      <c r="CM51" s="28">
        <f>'Agency North'!CN53+'Agency South'!CN55</f>
        <v>424.9367414406064</v>
      </c>
      <c r="CN51" s="28">
        <f>'Agency North'!CO53+'Agency South'!CO55</f>
        <v>434.3968805874581</v>
      </c>
      <c r="CO51" s="28">
        <f>'Agency North'!CP53+'Agency South'!CP55</f>
        <v>457.7440350918493</v>
      </c>
      <c r="CP51" s="28">
        <f>'Agency North'!CQ53+'Agency South'!CQ55</f>
        <v>447.02283920795492</v>
      </c>
      <c r="CQ51" s="28">
        <f>'Agency North'!CR53+'Agency South'!CR55</f>
        <v>469.15684053403072</v>
      </c>
      <c r="CR51" s="28">
        <f>'Agency North'!CS53+'Agency South'!CS55</f>
        <v>498.97077256799696</v>
      </c>
      <c r="CS51" s="35">
        <f>'Agency North'!CT53+'Agency South'!CT55</f>
        <v>484.49286715834683</v>
      </c>
    </row>
    <row r="52" spans="1:97" s="28" customFormat="1" x14ac:dyDescent="0.25">
      <c r="A52" s="28" t="s">
        <v>8</v>
      </c>
      <c r="B52" s="28">
        <f>'Agency North'!C54+'Agency South'!C56</f>
        <v>81</v>
      </c>
      <c r="C52" s="28">
        <f>'Agency North'!D54+'Agency South'!D56</f>
        <v>65</v>
      </c>
      <c r="D52" s="28">
        <f>'Agency North'!E54+'Agency South'!E56</f>
        <v>124</v>
      </c>
      <c r="E52" s="28">
        <f>'Agency North'!F54+'Agency South'!F56</f>
        <v>142</v>
      </c>
      <c r="F52" s="28">
        <f>'Agency North'!G54+'Agency South'!G56</f>
        <v>182</v>
      </c>
      <c r="G52" s="28">
        <f>'Agency North'!H54+'Agency South'!H56</f>
        <v>143</v>
      </c>
      <c r="H52" s="28">
        <f>'Agency North'!I54+'Agency South'!I56</f>
        <v>132</v>
      </c>
      <c r="I52" s="28">
        <f>'Agency North'!J54+'Agency South'!J56</f>
        <v>140</v>
      </c>
      <c r="J52" s="28">
        <f>'Agency North'!K54+'Agency South'!K56</f>
        <v>260</v>
      </c>
      <c r="K52" s="28">
        <f>'Agency North'!L54+'Agency South'!L56</f>
        <v>192</v>
      </c>
      <c r="L52" s="28">
        <f>'Agency North'!M54+'Agency South'!M56</f>
        <v>199</v>
      </c>
      <c r="M52" s="35">
        <f>'Agency North'!N54+'Agency South'!N56</f>
        <v>233</v>
      </c>
      <c r="N52" s="267">
        <f>'Agency North'!O54+'Agency South'!O56</f>
        <v>124</v>
      </c>
      <c r="O52" s="267">
        <f>'Agency North'!P54+'Agency South'!P56</f>
        <v>121</v>
      </c>
      <c r="P52" s="267">
        <f>'Agency North'!Q54+'Agency South'!Q56</f>
        <v>256</v>
      </c>
      <c r="Q52" s="267">
        <f>'Agency North'!R54+'Agency South'!R56</f>
        <v>184</v>
      </c>
      <c r="R52" s="267">
        <f>'Agency North'!S54+'Agency South'!S56</f>
        <v>132</v>
      </c>
      <c r="S52" s="267">
        <f>'Agency North'!T54+'Agency South'!T56</f>
        <v>114</v>
      </c>
      <c r="T52" s="268">
        <f>'Agency North'!U54+'Agency South'!U56</f>
        <v>113</v>
      </c>
      <c r="U52" s="268">
        <f>'Agency North'!V54+'Agency South'!V56</f>
        <v>155</v>
      </c>
      <c r="V52" s="15">
        <f>'Agency North'!W54+'Agency South'!W56</f>
        <v>186</v>
      </c>
      <c r="W52" s="15">
        <f>'Agency North'!X54+'Agency South'!X56</f>
        <v>180</v>
      </c>
      <c r="X52" s="15">
        <f>'Agency North'!Y54+'Agency South'!Y56</f>
        <v>156</v>
      </c>
      <c r="Y52" s="96">
        <f>'Agency North'!Z54+'Agency South'!Z56</f>
        <v>321</v>
      </c>
      <c r="Z52" s="28">
        <f>'Agency North'!AA54+'Agency South'!AA56</f>
        <v>146</v>
      </c>
      <c r="AA52" s="28">
        <f>'Agency North'!AB54+'Agency South'!AB56</f>
        <v>255</v>
      </c>
      <c r="AB52" s="28">
        <f>'Agency North'!AC54+'Agency South'!AC56</f>
        <v>362</v>
      </c>
      <c r="AC52" s="28">
        <f>'Agency North'!AD54+'Agency South'!AD56</f>
        <v>180</v>
      </c>
      <c r="AD52" s="28">
        <f>'Agency North'!AE54+'Agency South'!AE56</f>
        <v>109</v>
      </c>
      <c r="AE52" s="28">
        <f>'Agency North'!AF54+'Agency South'!AF56</f>
        <v>105</v>
      </c>
      <c r="AF52" s="28">
        <f>'Agency North'!AG54+'Agency South'!AG56</f>
        <v>110</v>
      </c>
      <c r="AG52" s="28">
        <f>'Agency North'!AH54+'Agency South'!AH56</f>
        <v>265.21273516457319</v>
      </c>
      <c r="AH52" s="28">
        <f>'Agency North'!AI54+'Agency South'!AI56</f>
        <v>315.11483376134765</v>
      </c>
      <c r="AI52" s="28">
        <f>'Agency North'!AJ54+'Agency South'!AJ56</f>
        <v>333.57216864772715</v>
      </c>
      <c r="AJ52" s="28">
        <f>'Agency North'!AK54+'Agency South'!AK56</f>
        <v>361.02196798746377</v>
      </c>
      <c r="AK52" s="35">
        <f>'Agency North'!AL54+'Agency South'!AL56</f>
        <v>350.0005312301264</v>
      </c>
      <c r="AL52" s="28">
        <f>'Agency North'!AM54+'Agency South'!AM56</f>
        <v>257.38508833540516</v>
      </c>
      <c r="AM52" s="28">
        <f>'Agency North'!AN54+'Agency South'!AN56</f>
        <v>353.56619726206338</v>
      </c>
      <c r="AN52" s="28">
        <f>'Agency North'!AO54+'Agency South'!AO56</f>
        <v>586.64147112151943</v>
      </c>
      <c r="AO52" s="28">
        <f>'Agency North'!AP54+'Agency South'!AP56</f>
        <v>348.55776079135092</v>
      </c>
      <c r="AP52" s="28">
        <f>'Agency North'!AQ54+'Agency South'!AQ56</f>
        <v>215.4325756368313</v>
      </c>
      <c r="AQ52" s="28">
        <f>'Agency North'!AR54+'Agency South'!AR56</f>
        <v>277.87648015501577</v>
      </c>
      <c r="AR52" s="28">
        <f>'Agency North'!AS54+'Agency South'!AS56</f>
        <v>381.53332023486882</v>
      </c>
      <c r="AS52" s="28">
        <f>'Agency North'!AT54+'Agency South'!AT56</f>
        <v>490.14103844558139</v>
      </c>
      <c r="AT52" s="28">
        <f>'Agency North'!AU54+'Agency South'!AU56</f>
        <v>522.11984136663784</v>
      </c>
      <c r="AU52" s="28">
        <f>'Agency North'!AV54+'Agency South'!AV56</f>
        <v>525.89040836775553</v>
      </c>
      <c r="AV52" s="28">
        <f>'Agency North'!AW54+'Agency South'!AW56</f>
        <v>541.47019755680208</v>
      </c>
      <c r="AW52" s="35">
        <f>'Agency North'!AX54+'Agency South'!AX56</f>
        <v>564.24119791404746</v>
      </c>
      <c r="AX52" s="28">
        <f>'Agency North'!AY54+'Agency South'!AY56</f>
        <v>348.49194829184194</v>
      </c>
      <c r="AY52" s="28">
        <f>'Agency North'!AZ54+'Agency South'!AZ56</f>
        <v>519.64373979241759</v>
      </c>
      <c r="AZ52" s="28">
        <f>'Agency North'!BA54+'Agency South'!BA56</f>
        <v>803.55645988371111</v>
      </c>
      <c r="BA52" s="28">
        <f>'Agency North'!BB54+'Agency South'!BB56</f>
        <v>469.30108592261422</v>
      </c>
      <c r="BB52" s="28">
        <f>'Agency North'!BC54+'Agency South'!BC56</f>
        <v>275.19041035996202</v>
      </c>
      <c r="BC52" s="28">
        <f>'Agency North'!BD54+'Agency South'!BD56</f>
        <v>351.49578169770177</v>
      </c>
      <c r="BD52" s="28">
        <f>'Agency North'!BE54+'Agency South'!BE56</f>
        <v>502.68582771567162</v>
      </c>
      <c r="BE52" s="28">
        <f>'Agency North'!BF54+'Agency South'!BF56</f>
        <v>638.1519061733195</v>
      </c>
      <c r="BF52" s="28">
        <f>'Agency North'!BG54+'Agency South'!BG56</f>
        <v>660.22886128648236</v>
      </c>
      <c r="BG52" s="28">
        <f>'Agency North'!BH54+'Agency South'!BH56</f>
        <v>669.62624411193156</v>
      </c>
      <c r="BH52" s="28">
        <f>'Agency North'!BI54+'Agency South'!BI56</f>
        <v>685.4913390864607</v>
      </c>
      <c r="BI52" s="35">
        <f>'Agency North'!BJ54+'Agency South'!BJ56</f>
        <v>707.82732365351978</v>
      </c>
      <c r="BJ52" s="28">
        <f>'Agency North'!BK54+'Agency South'!BK56</f>
        <v>434.7678564968856</v>
      </c>
      <c r="BK52" s="28">
        <f>'Agency North'!BL54+'Agency South'!BL56</f>
        <v>622.01769267998566</v>
      </c>
      <c r="BL52" s="28">
        <f>'Agency North'!BM54+'Agency South'!BM56</f>
        <v>998.85681746488558</v>
      </c>
      <c r="BM52" s="28">
        <f>'Agency North'!BN54+'Agency South'!BN56</f>
        <v>568.78344517355254</v>
      </c>
      <c r="BN52" s="28">
        <f>'Agency North'!BO54+'Agency South'!BO56</f>
        <v>334.31924510109815</v>
      </c>
      <c r="BO52" s="28">
        <f>'Agency North'!BP54+'Agency South'!BP56</f>
        <v>418.0903345425827</v>
      </c>
      <c r="BP52" s="28">
        <f>'Agency North'!BQ54+'Agency South'!BQ56</f>
        <v>597.3113287232336</v>
      </c>
      <c r="BQ52" s="28">
        <f>'Agency North'!BR54+'Agency South'!BR56</f>
        <v>752.89414037017218</v>
      </c>
      <c r="BR52" s="28">
        <f>'Agency North'!BS54+'Agency South'!BS56</f>
        <v>774.1561768144195</v>
      </c>
      <c r="BS52" s="28">
        <f>'Agency North'!BT54+'Agency South'!BT56</f>
        <v>778.3999604476694</v>
      </c>
      <c r="BT52" s="28">
        <f>'Agency North'!BU54+'Agency South'!BU56</f>
        <v>790.40080083208841</v>
      </c>
      <c r="BU52" s="35">
        <f>'Agency North'!BV54+'Agency South'!BV56</f>
        <v>807.12139341143325</v>
      </c>
      <c r="BV52" s="28">
        <f>'Agency North'!BW54+'Agency South'!BW56</f>
        <v>487.18354579720324</v>
      </c>
      <c r="BW52" s="28">
        <f>'Agency North'!BX54+'Agency South'!BX56</f>
        <v>693.57144904766119</v>
      </c>
      <c r="BX52" s="28">
        <f>'Agency North'!BY54+'Agency South'!BY56</f>
        <v>1099.5283468831396</v>
      </c>
      <c r="BY52" s="28">
        <f>'Agency North'!BZ54+'Agency South'!BZ56</f>
        <v>627.07041259414154</v>
      </c>
      <c r="BZ52" s="28">
        <f>'Agency North'!CA54+'Agency South'!CA56</f>
        <v>369.91716452929018</v>
      </c>
      <c r="CA52" s="28">
        <f>'Agency North'!CB54+'Agency South'!CB56</f>
        <v>476.75157853318285</v>
      </c>
      <c r="CB52" s="28">
        <f>'Agency North'!CC54+'Agency South'!CC56</f>
        <v>686.17008109154608</v>
      </c>
      <c r="CC52" s="28">
        <f>'Agency North'!CD54+'Agency South'!CD56</f>
        <v>877.59065262183503</v>
      </c>
      <c r="CD52" s="28">
        <f>'Agency North'!CE54+'Agency South'!CE56</f>
        <v>905.97745144463659</v>
      </c>
      <c r="CE52" s="28">
        <f>'Agency North'!CF54+'Agency South'!CF56</f>
        <v>915.11122933845559</v>
      </c>
      <c r="CF52" s="28">
        <f>'Agency North'!CG54+'Agency South'!CG56</f>
        <v>937.74517327155104</v>
      </c>
      <c r="CG52" s="35">
        <f>'Agency North'!CH54+'Agency South'!CH56</f>
        <v>960.38905566484937</v>
      </c>
      <c r="CH52" s="28">
        <f>'Agency North'!CI54+'Agency South'!CI56</f>
        <v>562.11316920597039</v>
      </c>
      <c r="CI52" s="28">
        <f>'Agency North'!CJ54+'Agency South'!CJ56</f>
        <v>800.50392433287379</v>
      </c>
      <c r="CJ52" s="28">
        <f>'Agency North'!CK54+'Agency South'!CK56</f>
        <v>1276.4415164232244</v>
      </c>
      <c r="CK52" s="28">
        <f>'Agency North'!CL54+'Agency South'!CL56</f>
        <v>725.58513194511261</v>
      </c>
      <c r="CL52" s="28">
        <f>'Agency North'!CM54+'Agency South'!CM56</f>
        <v>426.40620729251475</v>
      </c>
      <c r="CM52" s="28">
        <f>'Agency North'!CN54+'Agency South'!CN56</f>
        <v>548.56805879813851</v>
      </c>
      <c r="CN52" s="28">
        <f>'Agency North'!CO54+'Agency South'!CO56</f>
        <v>789.30398001201013</v>
      </c>
      <c r="CO52" s="28">
        <f>'Agency North'!CP54+'Agency South'!CP56</f>
        <v>1009.0766136833438</v>
      </c>
      <c r="CP52" s="28">
        <f>'Agency North'!CQ54+'Agency South'!CQ56</f>
        <v>1040.6501674112451</v>
      </c>
      <c r="CQ52" s="28">
        <f>'Agency North'!CR54+'Agency South'!CR56</f>
        <v>1062.1046101357258</v>
      </c>
      <c r="CR52" s="28">
        <f>'Agency North'!CS54+'Agency South'!CS56</f>
        <v>1097.387059757441</v>
      </c>
      <c r="CS52" s="35">
        <f>'Agency North'!CT54+'Agency South'!CT56</f>
        <v>1123.2839186816907</v>
      </c>
    </row>
    <row r="53" spans="1:97" s="28" customFormat="1" x14ac:dyDescent="0.25">
      <c r="A53" s="28" t="s">
        <v>1</v>
      </c>
      <c r="B53" s="28">
        <f>'Agency North'!C55+'Agency South'!C57</f>
        <v>63</v>
      </c>
      <c r="C53" s="28">
        <f>'Agency North'!D55+'Agency South'!D57</f>
        <v>59</v>
      </c>
      <c r="D53" s="28">
        <f>'Agency North'!E55+'Agency South'!E57</f>
        <v>70</v>
      </c>
      <c r="E53" s="28">
        <f>'Agency North'!F55+'Agency South'!F57</f>
        <v>112</v>
      </c>
      <c r="F53" s="28">
        <f>'Agency North'!G55+'Agency South'!G57</f>
        <v>142</v>
      </c>
      <c r="G53" s="28">
        <f>'Agency North'!H55+'Agency South'!H57</f>
        <v>150</v>
      </c>
      <c r="H53" s="28">
        <f>'Agency North'!I55+'Agency South'!I57</f>
        <v>146</v>
      </c>
      <c r="I53" s="28">
        <f>'Agency North'!J55+'Agency South'!J57</f>
        <v>126</v>
      </c>
      <c r="J53" s="28">
        <f>'Agency North'!K55+'Agency South'!K57</f>
        <v>213</v>
      </c>
      <c r="K53" s="28">
        <f>'Agency North'!L55+'Agency South'!L57</f>
        <v>185</v>
      </c>
      <c r="L53" s="28">
        <f>'Agency North'!M55+'Agency South'!M57</f>
        <v>224</v>
      </c>
      <c r="M53" s="35">
        <f>'Agency North'!N55+'Agency South'!N57</f>
        <v>252</v>
      </c>
      <c r="N53" s="267">
        <f>'Agency North'!O55+'Agency South'!O57</f>
        <v>99</v>
      </c>
      <c r="O53" s="267">
        <f>'Agency North'!P55+'Agency South'!P57</f>
        <v>110</v>
      </c>
      <c r="P53" s="267">
        <f>'Agency North'!Q55+'Agency South'!Q57</f>
        <v>189</v>
      </c>
      <c r="Q53" s="267">
        <f>'Agency North'!R55+'Agency South'!R57</f>
        <v>184</v>
      </c>
      <c r="R53" s="267">
        <f>'Agency North'!S55+'Agency South'!S57</f>
        <v>186</v>
      </c>
      <c r="S53" s="267">
        <f>'Agency North'!T55+'Agency South'!T57</f>
        <v>236</v>
      </c>
      <c r="T53" s="268">
        <f>'Agency North'!U55+'Agency South'!U57</f>
        <v>167</v>
      </c>
      <c r="U53" s="268">
        <f>'Agency North'!V55+'Agency South'!V57</f>
        <v>137</v>
      </c>
      <c r="V53" s="15">
        <f>'Agency North'!W55+'Agency South'!W57</f>
        <v>138</v>
      </c>
      <c r="W53" s="15">
        <f>'Agency North'!X55+'Agency South'!X57</f>
        <v>112</v>
      </c>
      <c r="X53" s="15">
        <f>'Agency North'!Y55+'Agency South'!Y57</f>
        <v>143</v>
      </c>
      <c r="Y53" s="96">
        <f>'Agency North'!Z55+'Agency South'!Z57</f>
        <v>248</v>
      </c>
      <c r="Z53" s="28">
        <f>'Agency North'!AA55+'Agency South'!AA57</f>
        <v>73</v>
      </c>
      <c r="AA53" s="28">
        <f>'Agency North'!AB55+'Agency South'!AB57</f>
        <v>107</v>
      </c>
      <c r="AB53" s="28">
        <f>'Agency North'!AC55+'Agency South'!AC57</f>
        <v>166</v>
      </c>
      <c r="AC53" s="28">
        <f>'Agency North'!AD55+'Agency South'!AD57</f>
        <v>139</v>
      </c>
      <c r="AD53" s="28">
        <f>'Agency North'!AE55+'Agency South'!AE57</f>
        <v>118</v>
      </c>
      <c r="AE53" s="28">
        <f>'Agency North'!AF55+'Agency South'!AF57</f>
        <v>117</v>
      </c>
      <c r="AF53" s="28">
        <f>'Agency North'!AG55+'Agency South'!AG57</f>
        <v>95</v>
      </c>
      <c r="AG53" s="28">
        <f>'Agency North'!AH55+'Agency South'!AH57</f>
        <v>205.77385314996945</v>
      </c>
      <c r="AH53" s="28">
        <f>'Agency North'!AI55+'Agency South'!AI57</f>
        <v>213.00492012753386</v>
      </c>
      <c r="AI53" s="28">
        <f>'Agency North'!AJ55+'Agency South'!AJ57</f>
        <v>208.83207907348367</v>
      </c>
      <c r="AJ53" s="28">
        <f>'Agency North'!AK55+'Agency South'!AK57</f>
        <v>200.71772804862462</v>
      </c>
      <c r="AK53" s="35">
        <f>'Agency North'!AL55+'Agency South'!AL57</f>
        <v>217.77037598613668</v>
      </c>
      <c r="AL53" s="28">
        <f>'Agency North'!AM55+'Agency South'!AM57</f>
        <v>313.55110689655174</v>
      </c>
      <c r="AM53" s="28">
        <f>'Agency North'!AN55+'Agency South'!AN57</f>
        <v>379.45730324948727</v>
      </c>
      <c r="AN53" s="28">
        <f>'Agency North'!AO55+'Agency South'!AO57</f>
        <v>787.44538308366396</v>
      </c>
      <c r="AO53" s="28">
        <f>'Agency North'!AP55+'Agency South'!AP57</f>
        <v>710.50008853964209</v>
      </c>
      <c r="AP53" s="28">
        <f>'Agency North'!AQ55+'Agency South'!AQ57</f>
        <v>599.34918694884766</v>
      </c>
      <c r="AQ53" s="28">
        <f>'Agency North'!AR55+'Agency South'!AR57</f>
        <v>601.49824527446106</v>
      </c>
      <c r="AR53" s="28">
        <f>'Agency North'!AS55+'Agency South'!AS57</f>
        <v>503.67481724915933</v>
      </c>
      <c r="AS53" s="28">
        <f>'Agency North'!AT55+'Agency South'!AT57</f>
        <v>427.19743750112218</v>
      </c>
      <c r="AT53" s="28">
        <f>'Agency North'!AU55+'Agency South'!AU57</f>
        <v>466.00470881870422</v>
      </c>
      <c r="AU53" s="28">
        <f>'Agency North'!AV55+'Agency South'!AV57</f>
        <v>471.85576500932319</v>
      </c>
      <c r="AV53" s="28">
        <f>'Agency North'!AW55+'Agency South'!AW57</f>
        <v>497.34318408420029</v>
      </c>
      <c r="AW53" s="35">
        <f>'Agency North'!AX55+'Agency South'!AX57</f>
        <v>556.6079439343157</v>
      </c>
      <c r="AX53" s="28">
        <f>'Agency North'!AY55+'Agency South'!AY57</f>
        <v>359.24482733509456</v>
      </c>
      <c r="AY53" s="28">
        <f>'Agency North'!AZ55+'Agency South'!AZ57</f>
        <v>465.15134981802885</v>
      </c>
      <c r="AZ53" s="28">
        <f>'Agency North'!BA55+'Agency South'!BA57</f>
        <v>991.80229946331542</v>
      </c>
      <c r="BA53" s="28">
        <f>'Agency North'!BB55+'Agency South'!BB57</f>
        <v>847.58613727275372</v>
      </c>
      <c r="BB53" s="28">
        <f>'Agency North'!BC55+'Agency South'!BC57</f>
        <v>729.68305070003521</v>
      </c>
      <c r="BC53" s="28">
        <f>'Agency North'!BD55+'Agency South'!BD57</f>
        <v>727.90827099131968</v>
      </c>
      <c r="BD53" s="28">
        <f>'Agency North'!BE55+'Agency South'!BE57</f>
        <v>611.2198415483615</v>
      </c>
      <c r="BE53" s="28">
        <f>'Agency North'!BF55+'Agency South'!BF57</f>
        <v>525.94480809353422</v>
      </c>
      <c r="BF53" s="28">
        <f>'Agency North'!BG55+'Agency South'!BG57</f>
        <v>586.15294174050825</v>
      </c>
      <c r="BG53" s="28">
        <f>'Agency North'!BH55+'Agency South'!BH57</f>
        <v>630.565189824257</v>
      </c>
      <c r="BH53" s="28">
        <f>'Agency North'!BI55+'Agency South'!BI57</f>
        <v>677.20236260661545</v>
      </c>
      <c r="BI53" s="35">
        <f>'Agency North'!BJ55+'Agency South'!BJ57</f>
        <v>743.37124655874663</v>
      </c>
      <c r="BJ53" s="28">
        <f>'Agency North'!BK55+'Agency South'!BK57</f>
        <v>475.41930909581004</v>
      </c>
      <c r="BK53" s="28">
        <f>'Agency North'!BL55+'Agency South'!BL57</f>
        <v>610.51886108742065</v>
      </c>
      <c r="BL53" s="28">
        <f>'Agency North'!BM55+'Agency South'!BM57</f>
        <v>1276.4571385022925</v>
      </c>
      <c r="BM53" s="28">
        <f>'Agency North'!BN55+'Agency South'!BN57</f>
        <v>1129.8771940365129</v>
      </c>
      <c r="BN53" s="28">
        <f>'Agency North'!BO55+'Agency South'!BO57</f>
        <v>967.79236101145148</v>
      </c>
      <c r="BO53" s="28">
        <f>'Agency North'!BP55+'Agency South'!BP57</f>
        <v>950.62060721367754</v>
      </c>
      <c r="BP53" s="28">
        <f>'Agency North'!BQ55+'Agency South'!BQ57</f>
        <v>798.25708139399046</v>
      </c>
      <c r="BQ53" s="28">
        <f>'Agency North'!BR55+'Agency South'!BR57</f>
        <v>680.50429432515898</v>
      </c>
      <c r="BR53" s="28">
        <f>'Agency North'!BS55+'Agency South'!BS57</f>
        <v>738.3306864946677</v>
      </c>
      <c r="BS53" s="28">
        <f>'Agency North'!BT55+'Agency South'!BT57</f>
        <v>772.52598995239032</v>
      </c>
      <c r="BT53" s="28">
        <f>'Agency North'!BU55+'Agency South'!BU57</f>
        <v>817.36758377341528</v>
      </c>
      <c r="BU53" s="35">
        <f>'Agency North'!BV55+'Agency South'!BV57</f>
        <v>891.8231977363356</v>
      </c>
      <c r="BV53" s="28">
        <f>'Agency North'!BW55+'Agency South'!BW57</f>
        <v>554.1074267410163</v>
      </c>
      <c r="BW53" s="28">
        <f>'Agency North'!BX55+'Agency South'!BX57</f>
        <v>710.70492592763367</v>
      </c>
      <c r="BX53" s="28">
        <f>'Agency North'!BY55+'Agency South'!BY57</f>
        <v>1483.6499634639376</v>
      </c>
      <c r="BY53" s="28">
        <f>'Agency North'!BZ55+'Agency South'!BZ57</f>
        <v>1305.7008711795822</v>
      </c>
      <c r="BZ53" s="28">
        <f>'Agency North'!CA55+'Agency South'!CA57</f>
        <v>1112.8852196532798</v>
      </c>
      <c r="CA53" s="28">
        <f>'Agency North'!CB55+'Agency South'!CB57</f>
        <v>1089.9453649899488</v>
      </c>
      <c r="CB53" s="28">
        <f>'Agency North'!CC55+'Agency South'!CC57</f>
        <v>914.75420616329654</v>
      </c>
      <c r="CC53" s="28">
        <f>'Agency North'!CD55+'Agency South'!CD57</f>
        <v>780.45037700531384</v>
      </c>
      <c r="CD53" s="28">
        <f>'Agency North'!CE55+'Agency South'!CE57</f>
        <v>853.67060110656791</v>
      </c>
      <c r="CE53" s="28">
        <f>'Agency North'!CF55+'Agency South'!CF57</f>
        <v>901.84507626442564</v>
      </c>
      <c r="CF53" s="28">
        <f>'Agency North'!CG55+'Agency South'!CG57</f>
        <v>961.59918095087164</v>
      </c>
      <c r="CG53" s="35">
        <f>'Agency North'!CH55+'Agency South'!CH57</f>
        <v>1059.4420379377425</v>
      </c>
      <c r="CH53" s="28">
        <f>'Agency North'!CI55+'Agency South'!CI57</f>
        <v>632.98207629056446</v>
      </c>
      <c r="CI53" s="28">
        <f>'Agency North'!CJ55+'Agency South'!CJ57</f>
        <v>814.17339180623173</v>
      </c>
      <c r="CJ53" s="28">
        <f>'Agency North'!CK55+'Agency South'!CK57</f>
        <v>1704.6867257142931</v>
      </c>
      <c r="CK53" s="28">
        <f>'Agency North'!CL55+'Agency South'!CL57</f>
        <v>1507.0006379002161</v>
      </c>
      <c r="CL53" s="28">
        <f>'Agency North'!CM55+'Agency South'!CM57</f>
        <v>1289.3304572872503</v>
      </c>
      <c r="CM53" s="28">
        <f>'Agency North'!CN55+'Agency South'!CN57</f>
        <v>1266.1419215759133</v>
      </c>
      <c r="CN53" s="28">
        <f>'Agency North'!CO55+'Agency South'!CO57</f>
        <v>1063.2012941760806</v>
      </c>
      <c r="CO53" s="28">
        <f>'Agency North'!CP55+'Agency South'!CP57</f>
        <v>907.780389043333</v>
      </c>
      <c r="CP53" s="28">
        <f>'Agency North'!CQ55+'Agency South'!CQ57</f>
        <v>992.60036512334705</v>
      </c>
      <c r="CQ53" s="28">
        <f>'Agency North'!CR55+'Agency South'!CR57</f>
        <v>1052.3719256301345</v>
      </c>
      <c r="CR53" s="28">
        <f>'Agency North'!CS55+'Agency South'!CS57</f>
        <v>1136.3350343678696</v>
      </c>
      <c r="CS53" s="35">
        <f>'Agency North'!CT55+'Agency South'!CT57</f>
        <v>1251.4495961595114</v>
      </c>
    </row>
    <row r="54" spans="1:97" s="28" customFormat="1" x14ac:dyDescent="0.25">
      <c r="A54" s="28" t="s">
        <v>2</v>
      </c>
      <c r="B54" s="28">
        <f>'Agency North'!C56+'Agency South'!C58</f>
        <v>23</v>
      </c>
      <c r="C54" s="28">
        <f>'Agency North'!D56+'Agency South'!D58</f>
        <v>17</v>
      </c>
      <c r="D54" s="28">
        <f>'Agency North'!E56+'Agency South'!E58</f>
        <v>20</v>
      </c>
      <c r="E54" s="28">
        <f>'Agency North'!F56+'Agency South'!F58</f>
        <v>21</v>
      </c>
      <c r="F54" s="28">
        <f>'Agency North'!G56+'Agency South'!G58</f>
        <v>41</v>
      </c>
      <c r="G54" s="28">
        <f>'Agency North'!H56+'Agency South'!H58</f>
        <v>40</v>
      </c>
      <c r="H54" s="28">
        <f>'Agency North'!I56+'Agency South'!I58</f>
        <v>44</v>
      </c>
      <c r="I54" s="28">
        <f>'Agency North'!J56+'Agency South'!J58</f>
        <v>52</v>
      </c>
      <c r="J54" s="28">
        <f>'Agency North'!K56+'Agency South'!K58</f>
        <v>113</v>
      </c>
      <c r="K54" s="28">
        <f>'Agency North'!L56+'Agency South'!L58</f>
        <v>77</v>
      </c>
      <c r="L54" s="28">
        <f>'Agency North'!M56+'Agency South'!M58</f>
        <v>125</v>
      </c>
      <c r="M54" s="35">
        <f>'Agency North'!N56+'Agency South'!N58</f>
        <v>140</v>
      </c>
      <c r="N54" s="267">
        <f>'Agency North'!O56+'Agency South'!O58</f>
        <v>57</v>
      </c>
      <c r="O54" s="267">
        <f>'Agency North'!P56+'Agency South'!P58</f>
        <v>52</v>
      </c>
      <c r="P54" s="267">
        <f>'Agency North'!Q56+'Agency South'!Q58</f>
        <v>106</v>
      </c>
      <c r="Q54" s="267">
        <f>'Agency North'!R56+'Agency South'!R58</f>
        <v>85</v>
      </c>
      <c r="R54" s="267">
        <f>'Agency North'!S56+'Agency South'!S58</f>
        <v>109</v>
      </c>
      <c r="S54" s="267">
        <f>'Agency North'!T56+'Agency South'!T58</f>
        <v>175</v>
      </c>
      <c r="T54" s="268">
        <f>'Agency North'!U56+'Agency South'!U58</f>
        <v>122</v>
      </c>
      <c r="U54" s="268">
        <f>'Agency North'!V56+'Agency South'!V58</f>
        <v>137</v>
      </c>
      <c r="V54" s="15">
        <f>'Agency North'!W56+'Agency South'!W58</f>
        <v>152</v>
      </c>
      <c r="W54" s="15">
        <f>'Agency North'!X56+'Agency South'!X58</f>
        <v>154</v>
      </c>
      <c r="X54" s="15">
        <f>'Agency North'!Y56+'Agency South'!Y58</f>
        <v>155</v>
      </c>
      <c r="Y54" s="96">
        <f>'Agency North'!Z56+'Agency South'!Z58</f>
        <v>255</v>
      </c>
      <c r="Z54" s="28">
        <f>'Agency North'!AA56+'Agency South'!AA58</f>
        <v>105</v>
      </c>
      <c r="AA54" s="28">
        <f>'Agency North'!AB56+'Agency South'!AB58</f>
        <v>115</v>
      </c>
      <c r="AB54" s="28">
        <f>'Agency North'!AC56+'Agency South'!AC58</f>
        <v>135</v>
      </c>
      <c r="AC54" s="28">
        <f>'Agency North'!AD56+'Agency South'!AD58</f>
        <v>131</v>
      </c>
      <c r="AD54" s="28">
        <f>'Agency North'!AE56+'Agency South'!AE58</f>
        <v>112</v>
      </c>
      <c r="AE54" s="28">
        <f>'Agency North'!AF56+'Agency South'!AF58</f>
        <v>101</v>
      </c>
      <c r="AF54" s="28">
        <f>'Agency North'!AG56+'Agency South'!AG58</f>
        <v>96</v>
      </c>
      <c r="AG54" s="28">
        <f>'Agency North'!AH56+'Agency South'!AH58</f>
        <v>195.84835858349552</v>
      </c>
      <c r="AH54" s="28">
        <f>'Agency North'!AI56+'Agency South'!AI58</f>
        <v>236.54990902861729</v>
      </c>
      <c r="AI54" s="28">
        <f>'Agency North'!AJ56+'Agency South'!AJ58</f>
        <v>257.00401229575453</v>
      </c>
      <c r="AJ54" s="28">
        <f>'Agency North'!AK56+'Agency South'!AK58</f>
        <v>287.85107058295085</v>
      </c>
      <c r="AK54" s="35">
        <f>'Agency North'!AL56+'Agency South'!AL58</f>
        <v>318.62133695037562</v>
      </c>
      <c r="AL54" s="28">
        <f>'Agency North'!AM56+'Agency South'!AM58</f>
        <v>224.7661448275862</v>
      </c>
      <c r="AM54" s="28">
        <f>'Agency North'!AN56+'Agency South'!AN58</f>
        <v>235.99066153846161</v>
      </c>
      <c r="AN54" s="28">
        <f>'Agency North'!AO56+'Agency South'!AO58</f>
        <v>404.08812053571353</v>
      </c>
      <c r="AO54" s="28">
        <f>'Agency North'!AP56+'Agency South'!AP58</f>
        <v>419.50968615384591</v>
      </c>
      <c r="AP54" s="28">
        <f>'Agency North'!AQ56+'Agency South'!AQ58</f>
        <v>362.70336947735132</v>
      </c>
      <c r="AQ54" s="28">
        <f>'Agency North'!AR56+'Agency South'!AR58</f>
        <v>343.44772503885872</v>
      </c>
      <c r="AR54" s="28">
        <f>'Agency North'!AS56+'Agency South'!AS58</f>
        <v>300.84525375337898</v>
      </c>
      <c r="AS54" s="28">
        <f>'Agency North'!AT56+'Agency South'!AT58</f>
        <v>331.97783078111468</v>
      </c>
      <c r="AT54" s="28">
        <f>'Agency North'!AU56+'Agency South'!AU58</f>
        <v>348.89036309008634</v>
      </c>
      <c r="AU54" s="28">
        <f>'Agency North'!AV56+'Agency South'!AV58</f>
        <v>352.06451914710863</v>
      </c>
      <c r="AV54" s="28">
        <f>'Agency North'!AW56+'Agency South'!AW58</f>
        <v>374.82450390435008</v>
      </c>
      <c r="AW54" s="35">
        <f>'Agency North'!AX56+'Agency South'!AX58</f>
        <v>404.66966744925679</v>
      </c>
      <c r="AX54" s="28">
        <f>'Agency North'!AY56+'Agency South'!AY58</f>
        <v>252.28734195554375</v>
      </c>
      <c r="AY54" s="28">
        <f>'Agency North'!AZ56+'Agency South'!AZ58</f>
        <v>243.38850599331985</v>
      </c>
      <c r="AZ54" s="28">
        <f>'Agency North'!BA56+'Agency South'!BA58</f>
        <v>457.80369072678474</v>
      </c>
      <c r="BA54" s="28">
        <f>'Agency North'!BB56+'Agency South'!BB58</f>
        <v>489.69836318833563</v>
      </c>
      <c r="BB54" s="28">
        <f>'Agency North'!BC56+'Agency South'!BC58</f>
        <v>463.79087828012126</v>
      </c>
      <c r="BC54" s="28">
        <f>'Agency North'!BD56+'Agency South'!BD58</f>
        <v>447.96969021609897</v>
      </c>
      <c r="BD54" s="28">
        <f>'Agency North'!BE56+'Agency South'!BE58</f>
        <v>416.49601165672948</v>
      </c>
      <c r="BE54" s="28">
        <f>'Agency North'!BF56+'Agency South'!BF58</f>
        <v>478.14921595620046</v>
      </c>
      <c r="BF54" s="28">
        <f>'Agency North'!BG56+'Agency South'!BG58</f>
        <v>548.39311417424415</v>
      </c>
      <c r="BG54" s="28">
        <f>'Agency North'!BH56+'Agency South'!BH58</f>
        <v>553.72861463732545</v>
      </c>
      <c r="BH54" s="28">
        <f>'Agency North'!BI56+'Agency South'!BI58</f>
        <v>576.7670520566262</v>
      </c>
      <c r="BI54" s="35">
        <f>'Agency North'!BJ56+'Agency South'!BJ58</f>
        <v>596.2446606431788</v>
      </c>
      <c r="BJ54" s="28">
        <f>'Agency North'!BK56+'Agency South'!BK58</f>
        <v>329.33463250637897</v>
      </c>
      <c r="BK54" s="28">
        <f>'Agency North'!BL56+'Agency South'!BL58</f>
        <v>318.48452213069515</v>
      </c>
      <c r="BL54" s="28">
        <f>'Agency North'!BM56+'Agency South'!BM58</f>
        <v>600.51598349598703</v>
      </c>
      <c r="BM54" s="28">
        <f>'Agency North'!BN56+'Agency South'!BN58</f>
        <v>635.25915684750612</v>
      </c>
      <c r="BN54" s="28">
        <f>'Agency North'!BO56+'Agency South'!BO58</f>
        <v>589.78176370276356</v>
      </c>
      <c r="BO54" s="28">
        <f>'Agency North'!BP56+'Agency South'!BP58</f>
        <v>552.45449570019787</v>
      </c>
      <c r="BP54" s="28">
        <f>'Agency North'!BQ56+'Agency South'!BQ58</f>
        <v>514.75318961671678</v>
      </c>
      <c r="BQ54" s="28">
        <f>'Agency North'!BR56+'Agency South'!BR58</f>
        <v>589.98198146787718</v>
      </c>
      <c r="BR54" s="28">
        <f>'Agency North'!BS56+'Agency South'!BS58</f>
        <v>679.58242714884568</v>
      </c>
      <c r="BS54" s="28">
        <f>'Agency North'!BT56+'Agency South'!BT58</f>
        <v>687.46294454835356</v>
      </c>
      <c r="BT54" s="28">
        <f>'Agency North'!BU56+'Agency South'!BU58</f>
        <v>708.08636659758736</v>
      </c>
      <c r="BU54" s="35">
        <f>'Agency North'!BV56+'Agency South'!BV58</f>
        <v>733.20251128506607</v>
      </c>
      <c r="BV54" s="28">
        <f>'Agency North'!BW56+'Agency South'!BW58</f>
        <v>415.1219034125117</v>
      </c>
      <c r="BW54" s="28">
        <f>'Agency North'!BX56+'Agency South'!BX58</f>
        <v>394.93034247225864</v>
      </c>
      <c r="BX54" s="28">
        <f>'Agency North'!BY56+'Agency South'!BY58</f>
        <v>736.60410210823898</v>
      </c>
      <c r="BY54" s="28">
        <f>'Agency North'!BZ56+'Agency South'!BZ58</f>
        <v>779.92879452368436</v>
      </c>
      <c r="BZ54" s="28">
        <f>'Agency North'!CA56+'Agency South'!CA58</f>
        <v>709.65225837474134</v>
      </c>
      <c r="CA54" s="28">
        <f>'Agency North'!CB56+'Agency South'!CB58</f>
        <v>658.73072607717438</v>
      </c>
      <c r="CB54" s="28">
        <f>'Agency North'!CC56+'Agency South'!CC58</f>
        <v>607.5345638135484</v>
      </c>
      <c r="CC54" s="28">
        <f>'Agency North'!CD56+'Agency South'!CD58</f>
        <v>698.20693707297323</v>
      </c>
      <c r="CD54" s="28">
        <f>'Agency North'!CE56+'Agency South'!CE58</f>
        <v>796.16800814227827</v>
      </c>
      <c r="CE54" s="28">
        <f>'Agency North'!CF56+'Agency South'!CF58</f>
        <v>797.42355457460462</v>
      </c>
      <c r="CF54" s="28">
        <f>'Agency North'!CG56+'Agency South'!CG58</f>
        <v>817.73822452489253</v>
      </c>
      <c r="CG54" s="35">
        <f>'Agency North'!CH56+'Agency South'!CH58</f>
        <v>835.63754446699045</v>
      </c>
      <c r="CH54" s="28">
        <f>'Agency North'!CI56+'Agency South'!CI58</f>
        <v>456.65951527110218</v>
      </c>
      <c r="CI54" s="28">
        <f>'Agency North'!CJ56+'Agency South'!CJ58</f>
        <v>432.69199446298956</v>
      </c>
      <c r="CJ54" s="28">
        <f>'Agency North'!CK56+'Agency South'!CK58</f>
        <v>804.27406675838256</v>
      </c>
      <c r="CK54" s="28">
        <f>'Agency North'!CL56+'Agency South'!CL58</f>
        <v>858.58318856559413</v>
      </c>
      <c r="CL54" s="28">
        <f>'Agency North'!CM56+'Agency South'!CM58</f>
        <v>785.16765293026754</v>
      </c>
      <c r="CM54" s="28">
        <f>'Agency North'!CN56+'Agency South'!CN58</f>
        <v>732.89710018722883</v>
      </c>
      <c r="CN54" s="28">
        <f>'Agency North'!CO56+'Agency South'!CO58</f>
        <v>685.30165839725419</v>
      </c>
      <c r="CO54" s="28">
        <f>'Agency North'!CP56+'Agency South'!CP58</f>
        <v>789.97700136361414</v>
      </c>
      <c r="CP54" s="28">
        <f>'Agency North'!CQ56+'Agency South'!CQ58</f>
        <v>902.70924436743371</v>
      </c>
      <c r="CQ54" s="28">
        <f>'Agency North'!CR56+'Agency South'!CR58</f>
        <v>917.89719173647666</v>
      </c>
      <c r="CR54" s="28">
        <f>'Agency North'!CS56+'Agency South'!CS58</f>
        <v>954.27642038576937</v>
      </c>
      <c r="CS54" s="35">
        <f>'Agency North'!CT56+'Agency South'!CT58</f>
        <v>978.15756351109076</v>
      </c>
    </row>
    <row r="55" spans="1:97" s="30" customFormat="1" x14ac:dyDescent="0.25">
      <c r="A55" s="30" t="s">
        <v>3</v>
      </c>
      <c r="B55" s="30">
        <f>SUM(B48:B54)</f>
        <v>557</v>
      </c>
      <c r="C55" s="30">
        <f t="shared" ref="C55" si="45">SUM(C48:C54)</f>
        <v>465</v>
      </c>
      <c r="D55" s="30">
        <f t="shared" ref="D55" si="46">SUM(D48:D54)</f>
        <v>642</v>
      </c>
      <c r="E55" s="30">
        <f t="shared" ref="E55" si="47">SUM(E48:E54)</f>
        <v>744</v>
      </c>
      <c r="F55" s="30">
        <f t="shared" ref="F55" si="48">SUM(F48:F54)</f>
        <v>881</v>
      </c>
      <c r="G55" s="30">
        <f t="shared" ref="G55" si="49">SUM(G48:G54)</f>
        <v>998</v>
      </c>
      <c r="H55" s="30">
        <f t="shared" ref="H55" si="50">SUM(H48:H54)</f>
        <v>1018</v>
      </c>
      <c r="I55" s="30">
        <f t="shared" ref="I55" si="51">SUM(I48:I54)</f>
        <v>832</v>
      </c>
      <c r="J55" s="30">
        <f t="shared" ref="J55" si="52">SUM(J48:J54)</f>
        <v>1364</v>
      </c>
      <c r="K55" s="30">
        <f t="shared" ref="K55" si="53">SUM(K48:K54)</f>
        <v>1130</v>
      </c>
      <c r="L55" s="30">
        <f t="shared" ref="L55" si="54">SUM(L48:L54)</f>
        <v>1365</v>
      </c>
      <c r="M55" s="48">
        <f t="shared" ref="M55" si="55">SUM(M48:M54)</f>
        <v>1568</v>
      </c>
      <c r="N55" s="279">
        <f t="shared" ref="N55" si="56">SUM(N48:N54)</f>
        <v>635</v>
      </c>
      <c r="O55" s="279">
        <f t="shared" ref="O55" si="57">SUM(O48:O54)</f>
        <v>620</v>
      </c>
      <c r="P55" s="279">
        <f t="shared" ref="P55" si="58">SUM(P48:P54)</f>
        <v>1116</v>
      </c>
      <c r="Q55" s="279">
        <f t="shared" ref="Q55" si="59">SUM(Q48:Q54)</f>
        <v>979</v>
      </c>
      <c r="R55" s="279">
        <f t="shared" ref="R55" si="60">SUM(R48:R54)</f>
        <v>1088</v>
      </c>
      <c r="S55" s="279">
        <f t="shared" ref="S55" si="61">SUM(S48:S54)</f>
        <v>1647</v>
      </c>
      <c r="T55" s="272">
        <f t="shared" ref="T55" si="62">SUM(T48:T54)</f>
        <v>1310</v>
      </c>
      <c r="U55" s="272">
        <f t="shared" ref="U55" si="63">SUM(U48:U54)</f>
        <v>1420</v>
      </c>
      <c r="V55" s="16">
        <f t="shared" ref="V55" si="64">SUM(V48:V54)</f>
        <v>1734</v>
      </c>
      <c r="W55" s="16">
        <f t="shared" ref="W55" si="65">SUM(W48:W54)</f>
        <v>1466</v>
      </c>
      <c r="X55" s="16">
        <f t="shared" ref="X55" si="66">SUM(X48:X54)</f>
        <v>1539</v>
      </c>
      <c r="Y55" s="97">
        <f t="shared" ref="Y55:CJ55" si="67">SUM(Y48:Y54)</f>
        <v>2520</v>
      </c>
      <c r="Z55" s="30">
        <f t="shared" si="67"/>
        <v>1021</v>
      </c>
      <c r="AA55" s="30">
        <f t="shared" si="67"/>
        <v>1442</v>
      </c>
      <c r="AB55" s="30">
        <f t="shared" si="67"/>
        <v>1915</v>
      </c>
      <c r="AC55" s="30">
        <f t="shared" si="67"/>
        <v>1683</v>
      </c>
      <c r="AD55" s="30">
        <f t="shared" si="67"/>
        <v>1467</v>
      </c>
      <c r="AE55" s="30">
        <f t="shared" si="67"/>
        <v>1888</v>
      </c>
      <c r="AF55" s="30">
        <f t="shared" si="67"/>
        <v>1431</v>
      </c>
      <c r="AG55" s="30">
        <f t="shared" si="67"/>
        <v>1681.9167958046917</v>
      </c>
      <c r="AH55" s="30">
        <f t="shared" si="67"/>
        <v>1829.8429665514107</v>
      </c>
      <c r="AI55" s="30">
        <f t="shared" si="67"/>
        <v>1834.5528539411564</v>
      </c>
      <c r="AJ55" s="30">
        <f t="shared" si="67"/>
        <v>1943.0609184844634</v>
      </c>
      <c r="AK55" s="48">
        <f t="shared" si="67"/>
        <v>2087.104239437565</v>
      </c>
      <c r="AL55" s="30">
        <f t="shared" si="67"/>
        <v>1393.7022794738616</v>
      </c>
      <c r="AM55" s="30">
        <f t="shared" si="67"/>
        <v>1502.9981376641213</v>
      </c>
      <c r="AN55" s="30">
        <f t="shared" si="67"/>
        <v>2959.752091454171</v>
      </c>
      <c r="AO55" s="30">
        <f t="shared" si="67"/>
        <v>2654.8944404967765</v>
      </c>
      <c r="AP55" s="30">
        <f t="shared" si="67"/>
        <v>2509.2443139581051</v>
      </c>
      <c r="AQ55" s="30">
        <f t="shared" si="67"/>
        <v>2939.089105957959</v>
      </c>
      <c r="AR55" s="30">
        <f t="shared" si="67"/>
        <v>2404.0758382108074</v>
      </c>
      <c r="AS55" s="30">
        <f t="shared" si="67"/>
        <v>2522.4136241820715</v>
      </c>
      <c r="AT55" s="30">
        <f t="shared" si="67"/>
        <v>2689.0258959873504</v>
      </c>
      <c r="AU55" s="30">
        <f t="shared" si="67"/>
        <v>2662.8937508743861</v>
      </c>
      <c r="AV55" s="30">
        <f t="shared" si="67"/>
        <v>2787.0666904573432</v>
      </c>
      <c r="AW55" s="48">
        <f t="shared" si="67"/>
        <v>2960.177232061837</v>
      </c>
      <c r="AX55" s="30">
        <f t="shared" si="67"/>
        <v>1719.2713052368492</v>
      </c>
      <c r="AY55" s="30">
        <f t="shared" si="67"/>
        <v>1886.8156154125732</v>
      </c>
      <c r="AZ55" s="30">
        <f t="shared" si="67"/>
        <v>3803.4686369623419</v>
      </c>
      <c r="BA55" s="30">
        <f t="shared" si="67"/>
        <v>3408.1439754097419</v>
      </c>
      <c r="BB55" s="30">
        <f t="shared" si="67"/>
        <v>3212.3480427135337</v>
      </c>
      <c r="BC55" s="30">
        <f t="shared" si="67"/>
        <v>3703.1946690491613</v>
      </c>
      <c r="BD55" s="30">
        <f t="shared" si="67"/>
        <v>3111.3220923385757</v>
      </c>
      <c r="BE55" s="30">
        <f t="shared" si="67"/>
        <v>3262.1507658565906</v>
      </c>
      <c r="BF55" s="30">
        <f t="shared" si="67"/>
        <v>3479.5245092253772</v>
      </c>
      <c r="BG55" s="30">
        <f t="shared" si="67"/>
        <v>3552.9162322826905</v>
      </c>
      <c r="BH55" s="30">
        <f t="shared" si="67"/>
        <v>3687.1645898992556</v>
      </c>
      <c r="BI55" s="48">
        <f t="shared" si="67"/>
        <v>3870.3050910190959</v>
      </c>
      <c r="BJ55" s="30">
        <f t="shared" si="67"/>
        <v>2153.2817141162445</v>
      </c>
      <c r="BK55" s="30">
        <f t="shared" si="67"/>
        <v>2341.314525499608</v>
      </c>
      <c r="BL55" s="30">
        <f t="shared" si="67"/>
        <v>4697.6156185569544</v>
      </c>
      <c r="BM55" s="30">
        <f t="shared" si="67"/>
        <v>4213.9128859785342</v>
      </c>
      <c r="BN55" s="30">
        <f t="shared" si="67"/>
        <v>3924.2192859083007</v>
      </c>
      <c r="BO55" s="30">
        <f t="shared" si="67"/>
        <v>4422.529165843619</v>
      </c>
      <c r="BP55" s="30">
        <f t="shared" si="67"/>
        <v>3732.7102583250162</v>
      </c>
      <c r="BQ55" s="30">
        <f t="shared" si="67"/>
        <v>3877.0621722298415</v>
      </c>
      <c r="BR55" s="30">
        <f t="shared" si="67"/>
        <v>4115.3932649954977</v>
      </c>
      <c r="BS55" s="30">
        <f t="shared" si="67"/>
        <v>4160.4559883492648</v>
      </c>
      <c r="BT55" s="30">
        <f t="shared" si="67"/>
        <v>4277.7663991617228</v>
      </c>
      <c r="BU55" s="48">
        <f t="shared" si="67"/>
        <v>4456.8430489552156</v>
      </c>
      <c r="BV55" s="30">
        <f t="shared" si="67"/>
        <v>2471.0062298402941</v>
      </c>
      <c r="BW55" s="30">
        <f t="shared" si="67"/>
        <v>2682.5748666965283</v>
      </c>
      <c r="BX55" s="30">
        <f t="shared" si="67"/>
        <v>5391.2275684462475</v>
      </c>
      <c r="BY55" s="30">
        <f t="shared" si="67"/>
        <v>4872.2900139550056</v>
      </c>
      <c r="BZ55" s="30">
        <f t="shared" si="67"/>
        <v>4536.7536155311145</v>
      </c>
      <c r="CA55" s="30">
        <f t="shared" si="67"/>
        <v>5110.8808689256739</v>
      </c>
      <c r="CB55" s="30">
        <f t="shared" si="67"/>
        <v>4331.197315124944</v>
      </c>
      <c r="CC55" s="30">
        <f t="shared" si="67"/>
        <v>4546.8789922150754</v>
      </c>
      <c r="CD55" s="30">
        <f t="shared" si="67"/>
        <v>4831.9517231323844</v>
      </c>
      <c r="CE55" s="30">
        <f t="shared" si="67"/>
        <v>4903.502669308109</v>
      </c>
      <c r="CF55" s="30">
        <f t="shared" si="67"/>
        <v>5074.5292897624886</v>
      </c>
      <c r="CG55" s="48">
        <f t="shared" si="67"/>
        <v>5292.9069351199814</v>
      </c>
      <c r="CH55" s="30">
        <f t="shared" si="67"/>
        <v>2822.536928089648</v>
      </c>
      <c r="CI55" s="30">
        <f t="shared" si="67"/>
        <v>3061.784018639918</v>
      </c>
      <c r="CJ55" s="30">
        <f t="shared" si="67"/>
        <v>6175.5253412941438</v>
      </c>
      <c r="CK55" s="30">
        <f t="shared" ref="CK55:CS55" si="68">SUM(CK48:CK54)</f>
        <v>5579.2789214989234</v>
      </c>
      <c r="CL55" s="30">
        <f t="shared" si="68"/>
        <v>5197.7191193264052</v>
      </c>
      <c r="CM55" s="30">
        <f t="shared" si="68"/>
        <v>5867.6928239482822</v>
      </c>
      <c r="CN55" s="30">
        <f t="shared" si="68"/>
        <v>4973.6970677602512</v>
      </c>
      <c r="CO55" s="30">
        <f t="shared" si="68"/>
        <v>5219.5049592409914</v>
      </c>
      <c r="CP55" s="30">
        <f t="shared" si="68"/>
        <v>5545.305314082334</v>
      </c>
      <c r="CQ55" s="30">
        <f t="shared" si="68"/>
        <v>5685.7517277423376</v>
      </c>
      <c r="CR55" s="30">
        <f t="shared" si="68"/>
        <v>5942.5940623347751</v>
      </c>
      <c r="CS55" s="48">
        <f t="shared" si="68"/>
        <v>6200.1503465819933</v>
      </c>
    </row>
    <row r="57" spans="1:97" s="4" customFormat="1" x14ac:dyDescent="0.25">
      <c r="A57"/>
      <c r="B57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12">
        <v>12</v>
      </c>
      <c r="N57" s="265">
        <v>13</v>
      </c>
      <c r="O57" s="265">
        <v>14</v>
      </c>
      <c r="P57" s="265">
        <v>15</v>
      </c>
      <c r="Q57" s="265">
        <v>16</v>
      </c>
      <c r="R57" s="265">
        <v>17</v>
      </c>
      <c r="S57" s="265">
        <v>18</v>
      </c>
      <c r="T57" s="265">
        <v>19</v>
      </c>
      <c r="U57" s="265">
        <v>20</v>
      </c>
      <c r="V57" s="12">
        <v>21</v>
      </c>
      <c r="W57" s="12">
        <v>22</v>
      </c>
      <c r="X57" s="12">
        <v>23</v>
      </c>
      <c r="Y57" s="112">
        <v>24</v>
      </c>
      <c r="Z57" s="12">
        <v>25</v>
      </c>
      <c r="AA57" s="12">
        <v>26</v>
      </c>
      <c r="AB57" s="12">
        <v>27</v>
      </c>
      <c r="AC57" s="12">
        <v>28</v>
      </c>
      <c r="AD57" s="12">
        <v>29</v>
      </c>
      <c r="AE57" s="12">
        <v>30</v>
      </c>
      <c r="AF57" s="12">
        <v>31</v>
      </c>
      <c r="AG57" s="12">
        <v>32</v>
      </c>
      <c r="AH57" s="12">
        <v>33</v>
      </c>
      <c r="AI57" s="12">
        <v>34</v>
      </c>
      <c r="AJ57" s="12">
        <v>35</v>
      </c>
      <c r="AK57" s="112">
        <v>36</v>
      </c>
      <c r="AL57" s="12">
        <v>37</v>
      </c>
      <c r="AM57" s="12">
        <v>38</v>
      </c>
      <c r="AN57" s="12">
        <v>39</v>
      </c>
      <c r="AO57" s="12">
        <v>40</v>
      </c>
      <c r="AP57" s="12">
        <v>41</v>
      </c>
      <c r="AQ57" s="12">
        <v>42</v>
      </c>
      <c r="AR57" s="12">
        <v>43</v>
      </c>
      <c r="AS57" s="12">
        <v>44</v>
      </c>
      <c r="AT57" s="12">
        <v>45</v>
      </c>
      <c r="AU57" s="12">
        <v>46</v>
      </c>
      <c r="AV57" s="12">
        <v>47</v>
      </c>
      <c r="AW57" s="112">
        <v>48</v>
      </c>
      <c r="AX57" s="12">
        <v>49</v>
      </c>
      <c r="AY57" s="12">
        <v>50</v>
      </c>
      <c r="AZ57" s="12">
        <v>51</v>
      </c>
      <c r="BA57" s="12">
        <v>52</v>
      </c>
      <c r="BB57" s="12">
        <v>53</v>
      </c>
      <c r="BC57" s="12">
        <v>54</v>
      </c>
      <c r="BD57" s="12">
        <v>55</v>
      </c>
      <c r="BE57" s="12">
        <v>56</v>
      </c>
      <c r="BF57" s="12">
        <v>57</v>
      </c>
      <c r="BG57" s="12">
        <v>58</v>
      </c>
      <c r="BH57" s="12">
        <v>59</v>
      </c>
      <c r="BI57" s="112">
        <v>60</v>
      </c>
      <c r="BJ57" s="12">
        <v>61</v>
      </c>
      <c r="BK57" s="12">
        <v>62</v>
      </c>
      <c r="BL57" s="12">
        <v>63</v>
      </c>
      <c r="BM57" s="12">
        <v>64</v>
      </c>
      <c r="BN57" s="12">
        <v>65</v>
      </c>
      <c r="BO57" s="12">
        <v>66</v>
      </c>
      <c r="BP57" s="12">
        <v>67</v>
      </c>
      <c r="BQ57" s="12">
        <v>68</v>
      </c>
      <c r="BR57" s="12">
        <v>69</v>
      </c>
      <c r="BS57" s="12">
        <v>70</v>
      </c>
      <c r="BT57" s="12">
        <v>71</v>
      </c>
      <c r="BU57" s="112">
        <v>72</v>
      </c>
      <c r="BV57" s="12">
        <v>73</v>
      </c>
      <c r="BW57" s="12">
        <v>74</v>
      </c>
      <c r="BX57" s="12">
        <v>75</v>
      </c>
      <c r="BY57" s="12">
        <v>76</v>
      </c>
      <c r="BZ57" s="12">
        <v>77</v>
      </c>
      <c r="CA57" s="12">
        <v>78</v>
      </c>
      <c r="CB57" s="12">
        <v>79</v>
      </c>
      <c r="CC57" s="12">
        <v>80</v>
      </c>
      <c r="CD57" s="12">
        <v>81</v>
      </c>
      <c r="CE57" s="12">
        <v>82</v>
      </c>
      <c r="CF57" s="12">
        <v>83</v>
      </c>
      <c r="CG57" s="112">
        <v>84</v>
      </c>
      <c r="CH57" s="12">
        <v>85</v>
      </c>
      <c r="CI57" s="12">
        <v>86</v>
      </c>
      <c r="CJ57" s="12">
        <v>87</v>
      </c>
      <c r="CK57" s="12">
        <v>88</v>
      </c>
      <c r="CL57" s="12">
        <v>89</v>
      </c>
      <c r="CM57" s="12">
        <v>90</v>
      </c>
      <c r="CN57" s="12">
        <v>91</v>
      </c>
      <c r="CO57" s="12">
        <v>92</v>
      </c>
      <c r="CP57" s="12">
        <v>93</v>
      </c>
      <c r="CQ57" s="12">
        <v>94</v>
      </c>
      <c r="CR57" s="12">
        <v>95</v>
      </c>
      <c r="CS57" s="112">
        <v>96</v>
      </c>
    </row>
    <row r="58" spans="1:97" s="2" customFormat="1" x14ac:dyDescent="0.25">
      <c r="A58" s="2" t="s">
        <v>11</v>
      </c>
      <c r="B58" s="3">
        <f t="shared" ref="B58:BM58" si="69">B21</f>
        <v>42005</v>
      </c>
      <c r="C58" s="3">
        <f t="shared" si="69"/>
        <v>42036</v>
      </c>
      <c r="D58" s="3">
        <f t="shared" si="69"/>
        <v>42064</v>
      </c>
      <c r="E58" s="3">
        <f t="shared" si="69"/>
        <v>42095</v>
      </c>
      <c r="F58" s="3">
        <f t="shared" si="69"/>
        <v>42125</v>
      </c>
      <c r="G58" s="3">
        <f t="shared" si="69"/>
        <v>42156</v>
      </c>
      <c r="H58" s="3">
        <f t="shared" si="69"/>
        <v>42186</v>
      </c>
      <c r="I58" s="3">
        <f t="shared" si="69"/>
        <v>42217</v>
      </c>
      <c r="J58" s="3">
        <f t="shared" si="69"/>
        <v>42248</v>
      </c>
      <c r="K58" s="3">
        <f t="shared" si="69"/>
        <v>42278</v>
      </c>
      <c r="L58" s="3">
        <f t="shared" si="69"/>
        <v>42309</v>
      </c>
      <c r="M58" s="95">
        <f t="shared" si="69"/>
        <v>42339</v>
      </c>
      <c r="N58" s="275">
        <f t="shared" si="69"/>
        <v>42370</v>
      </c>
      <c r="O58" s="275">
        <f t="shared" si="69"/>
        <v>42401</v>
      </c>
      <c r="P58" s="275">
        <f t="shared" si="69"/>
        <v>42430</v>
      </c>
      <c r="Q58" s="275">
        <f t="shared" si="69"/>
        <v>42461</v>
      </c>
      <c r="R58" s="275">
        <f t="shared" si="69"/>
        <v>42491</v>
      </c>
      <c r="S58" s="275">
        <f t="shared" si="69"/>
        <v>42522</v>
      </c>
      <c r="T58" s="275">
        <f t="shared" si="69"/>
        <v>42552</v>
      </c>
      <c r="U58" s="275">
        <f t="shared" si="69"/>
        <v>42583</v>
      </c>
      <c r="V58" s="3">
        <f t="shared" si="69"/>
        <v>42614</v>
      </c>
      <c r="W58" s="3">
        <f t="shared" si="69"/>
        <v>42644</v>
      </c>
      <c r="X58" s="3">
        <f t="shared" si="69"/>
        <v>42675</v>
      </c>
      <c r="Y58" s="95">
        <f t="shared" si="69"/>
        <v>42705</v>
      </c>
      <c r="Z58" s="3">
        <f t="shared" si="69"/>
        <v>42752</v>
      </c>
      <c r="AA58" s="3">
        <f t="shared" si="69"/>
        <v>42783</v>
      </c>
      <c r="AB58" s="3">
        <f t="shared" si="69"/>
        <v>42811</v>
      </c>
      <c r="AC58" s="3">
        <f t="shared" si="69"/>
        <v>42842</v>
      </c>
      <c r="AD58" s="3">
        <f t="shared" si="69"/>
        <v>42872</v>
      </c>
      <c r="AE58" s="3">
        <f t="shared" si="69"/>
        <v>42903</v>
      </c>
      <c r="AF58" s="3">
        <f t="shared" si="69"/>
        <v>42933</v>
      </c>
      <c r="AG58" s="3">
        <f t="shared" si="69"/>
        <v>42964</v>
      </c>
      <c r="AH58" s="3">
        <f t="shared" si="69"/>
        <v>42995</v>
      </c>
      <c r="AI58" s="3">
        <f t="shared" si="69"/>
        <v>43025</v>
      </c>
      <c r="AJ58" s="3">
        <f t="shared" si="69"/>
        <v>43056</v>
      </c>
      <c r="AK58" s="95">
        <f t="shared" si="69"/>
        <v>43086</v>
      </c>
      <c r="AL58" s="3">
        <f t="shared" si="69"/>
        <v>43118</v>
      </c>
      <c r="AM58" s="3">
        <f t="shared" si="69"/>
        <v>43149</v>
      </c>
      <c r="AN58" s="3">
        <f t="shared" si="69"/>
        <v>43177</v>
      </c>
      <c r="AO58" s="3">
        <f t="shared" si="69"/>
        <v>43208</v>
      </c>
      <c r="AP58" s="3">
        <f t="shared" si="69"/>
        <v>43238</v>
      </c>
      <c r="AQ58" s="3">
        <f t="shared" si="69"/>
        <v>43269</v>
      </c>
      <c r="AR58" s="3">
        <f t="shared" si="69"/>
        <v>43299</v>
      </c>
      <c r="AS58" s="3">
        <f t="shared" si="69"/>
        <v>43330</v>
      </c>
      <c r="AT58" s="3">
        <f t="shared" si="69"/>
        <v>43361</v>
      </c>
      <c r="AU58" s="3">
        <f t="shared" si="69"/>
        <v>43391</v>
      </c>
      <c r="AV58" s="3">
        <f t="shared" si="69"/>
        <v>43422</v>
      </c>
      <c r="AW58" s="95">
        <f t="shared" si="69"/>
        <v>43452</v>
      </c>
      <c r="AX58" s="3">
        <f t="shared" si="69"/>
        <v>43483</v>
      </c>
      <c r="AY58" s="3">
        <f t="shared" si="69"/>
        <v>43514</v>
      </c>
      <c r="AZ58" s="3">
        <f t="shared" si="69"/>
        <v>43542</v>
      </c>
      <c r="BA58" s="3">
        <f t="shared" si="69"/>
        <v>43573</v>
      </c>
      <c r="BB58" s="3">
        <f t="shared" si="69"/>
        <v>43603</v>
      </c>
      <c r="BC58" s="3">
        <f t="shared" si="69"/>
        <v>43634</v>
      </c>
      <c r="BD58" s="3">
        <f t="shared" si="69"/>
        <v>43664</v>
      </c>
      <c r="BE58" s="3">
        <f t="shared" si="69"/>
        <v>43695</v>
      </c>
      <c r="BF58" s="3">
        <f t="shared" si="69"/>
        <v>43726</v>
      </c>
      <c r="BG58" s="3">
        <f t="shared" si="69"/>
        <v>43756</v>
      </c>
      <c r="BH58" s="3">
        <f t="shared" si="69"/>
        <v>43787</v>
      </c>
      <c r="BI58" s="95">
        <f t="shared" si="69"/>
        <v>43817</v>
      </c>
      <c r="BJ58" s="3">
        <f t="shared" si="69"/>
        <v>43848</v>
      </c>
      <c r="BK58" s="3">
        <f t="shared" si="69"/>
        <v>43879</v>
      </c>
      <c r="BL58" s="3">
        <f t="shared" si="69"/>
        <v>43908</v>
      </c>
      <c r="BM58" s="3">
        <f t="shared" si="69"/>
        <v>43939</v>
      </c>
      <c r="BN58" s="3">
        <f t="shared" ref="BN58:CS58" si="70">BN21</f>
        <v>43969</v>
      </c>
      <c r="BO58" s="3">
        <f t="shared" si="70"/>
        <v>44000</v>
      </c>
      <c r="BP58" s="3">
        <f t="shared" si="70"/>
        <v>44030</v>
      </c>
      <c r="BQ58" s="3">
        <f t="shared" si="70"/>
        <v>44061</v>
      </c>
      <c r="BR58" s="3">
        <f t="shared" si="70"/>
        <v>44092</v>
      </c>
      <c r="BS58" s="3">
        <f t="shared" si="70"/>
        <v>44122</v>
      </c>
      <c r="BT58" s="3">
        <f t="shared" si="70"/>
        <v>44153</v>
      </c>
      <c r="BU58" s="95">
        <f t="shared" si="70"/>
        <v>44183</v>
      </c>
      <c r="BV58" s="3">
        <f t="shared" si="70"/>
        <v>44214</v>
      </c>
      <c r="BW58" s="3">
        <f t="shared" si="70"/>
        <v>44245</v>
      </c>
      <c r="BX58" s="3">
        <f t="shared" si="70"/>
        <v>44273</v>
      </c>
      <c r="BY58" s="3">
        <f t="shared" si="70"/>
        <v>44304</v>
      </c>
      <c r="BZ58" s="3">
        <f t="shared" si="70"/>
        <v>44334</v>
      </c>
      <c r="CA58" s="3">
        <f t="shared" si="70"/>
        <v>44365</v>
      </c>
      <c r="CB58" s="3">
        <f t="shared" si="70"/>
        <v>44395</v>
      </c>
      <c r="CC58" s="3">
        <f t="shared" si="70"/>
        <v>44426</v>
      </c>
      <c r="CD58" s="3">
        <f t="shared" si="70"/>
        <v>44457</v>
      </c>
      <c r="CE58" s="3">
        <f t="shared" si="70"/>
        <v>44487</v>
      </c>
      <c r="CF58" s="3">
        <f t="shared" si="70"/>
        <v>44518</v>
      </c>
      <c r="CG58" s="95">
        <f t="shared" si="70"/>
        <v>44548</v>
      </c>
      <c r="CH58" s="3">
        <f t="shared" si="70"/>
        <v>44579</v>
      </c>
      <c r="CI58" s="3">
        <f t="shared" si="70"/>
        <v>44610</v>
      </c>
      <c r="CJ58" s="3">
        <f t="shared" si="70"/>
        <v>44638</v>
      </c>
      <c r="CK58" s="3">
        <f t="shared" si="70"/>
        <v>44669</v>
      </c>
      <c r="CL58" s="3">
        <f t="shared" si="70"/>
        <v>44699</v>
      </c>
      <c r="CM58" s="3">
        <f t="shared" si="70"/>
        <v>44730</v>
      </c>
      <c r="CN58" s="3">
        <f t="shared" si="70"/>
        <v>44760</v>
      </c>
      <c r="CO58" s="3">
        <f t="shared" si="70"/>
        <v>44791</v>
      </c>
      <c r="CP58" s="3">
        <f t="shared" si="70"/>
        <v>44822</v>
      </c>
      <c r="CQ58" s="3">
        <f t="shared" si="70"/>
        <v>44852</v>
      </c>
      <c r="CR58" s="3">
        <f t="shared" si="70"/>
        <v>44883</v>
      </c>
      <c r="CS58" s="95">
        <f t="shared" si="70"/>
        <v>44913</v>
      </c>
    </row>
    <row r="59" spans="1:97" s="19" customFormat="1" x14ac:dyDescent="0.25">
      <c r="A59" s="19" t="s">
        <v>4</v>
      </c>
      <c r="B59" s="19">
        <f t="shared" ref="B59:B66" si="71">IFERROR(B48/B33,"")</f>
        <v>0.73076923076923073</v>
      </c>
      <c r="C59" s="19">
        <f t="shared" ref="C59:Y59" si="72">IFERROR(C48/C33,"")</f>
        <v>0.52631578947368418</v>
      </c>
      <c r="D59" s="19">
        <f t="shared" si="72"/>
        <v>0.65079365079365081</v>
      </c>
      <c r="E59" s="19">
        <f t="shared" si="72"/>
        <v>0.75714285714285712</v>
      </c>
      <c r="F59" s="19">
        <f t="shared" si="72"/>
        <v>0.83098591549295775</v>
      </c>
      <c r="G59" s="19">
        <f t="shared" si="72"/>
        <v>0.76056338028169013</v>
      </c>
      <c r="H59" s="19">
        <f t="shared" si="72"/>
        <v>0.68421052631578949</v>
      </c>
      <c r="I59" s="19">
        <f t="shared" si="72"/>
        <v>0.61842105263157898</v>
      </c>
      <c r="J59" s="19">
        <f t="shared" si="72"/>
        <v>0.8441558441558441</v>
      </c>
      <c r="K59" s="19">
        <f t="shared" si="72"/>
        <v>0.79220779220779225</v>
      </c>
      <c r="L59" s="19">
        <f t="shared" si="72"/>
        <v>0.73972602739726023</v>
      </c>
      <c r="M59" s="107">
        <f t="shared" si="72"/>
        <v>0.75</v>
      </c>
      <c r="N59" s="269">
        <f t="shared" si="72"/>
        <v>0.38461538461538464</v>
      </c>
      <c r="O59" s="269">
        <f t="shared" si="72"/>
        <v>0.35344827586206895</v>
      </c>
      <c r="P59" s="269">
        <f t="shared" si="72"/>
        <v>0.55084745762711862</v>
      </c>
      <c r="Q59" s="269">
        <f t="shared" si="72"/>
        <v>0.4358974358974359</v>
      </c>
      <c r="R59" s="269">
        <f t="shared" si="72"/>
        <v>0.44642857142857145</v>
      </c>
      <c r="S59" s="269">
        <f t="shared" si="72"/>
        <v>0.59813084112149528</v>
      </c>
      <c r="T59" s="269">
        <f t="shared" si="72"/>
        <v>0.46464646464646464</v>
      </c>
      <c r="U59" s="269">
        <f t="shared" si="72"/>
        <v>0.48958333333333331</v>
      </c>
      <c r="V59" s="19">
        <f t="shared" si="72"/>
        <v>0.54255319148936165</v>
      </c>
      <c r="W59" s="19">
        <f t="shared" si="72"/>
        <v>0.45161290322580644</v>
      </c>
      <c r="X59" s="19">
        <f t="shared" si="72"/>
        <v>0.46666666666666667</v>
      </c>
      <c r="Y59" s="107">
        <f t="shared" si="72"/>
        <v>0.61445783132530118</v>
      </c>
      <c r="Z59" s="19">
        <f t="shared" ref="Z59:CK59" si="73">IFERROR(Z48/Z33,"")</f>
        <v>0.55862068965517242</v>
      </c>
      <c r="AA59" s="19">
        <f t="shared" si="73"/>
        <v>0.69930069930069927</v>
      </c>
      <c r="AB59" s="19">
        <f t="shared" si="73"/>
        <v>0.74125874125874125</v>
      </c>
      <c r="AC59" s="19">
        <f t="shared" si="73"/>
        <v>0.51870748299319724</v>
      </c>
      <c r="AD59" s="19">
        <f t="shared" si="73"/>
        <v>0.43500866551126516</v>
      </c>
      <c r="AE59" s="19">
        <f t="shared" si="73"/>
        <v>0.42363636363636364</v>
      </c>
      <c r="AF59" s="19">
        <f t="shared" si="73"/>
        <v>0.35039370078740156</v>
      </c>
      <c r="AG59" s="19">
        <f t="shared" si="73"/>
        <v>0.33980870285951137</v>
      </c>
      <c r="AH59" s="19">
        <f t="shared" si="73"/>
        <v>0.34320678988810643</v>
      </c>
      <c r="AI59" s="19">
        <f t="shared" si="73"/>
        <v>0.3466388577869875</v>
      </c>
      <c r="AJ59" s="19">
        <f t="shared" si="73"/>
        <v>0.35010524636485735</v>
      </c>
      <c r="AK59" s="107">
        <f t="shared" si="73"/>
        <v>0.35360629882850592</v>
      </c>
      <c r="AL59" s="19">
        <f t="shared" si="73"/>
        <v>0.50022680412371123</v>
      </c>
      <c r="AM59" s="19">
        <f t="shared" si="73"/>
        <v>0.5728749999999998</v>
      </c>
      <c r="AN59" s="19">
        <f t="shared" si="73"/>
        <v>0.50389705882352942</v>
      </c>
      <c r="AO59" s="19">
        <f t="shared" si="73"/>
        <v>0.54287642498860023</v>
      </c>
      <c r="AP59" s="19">
        <f t="shared" si="73"/>
        <v>0.36138039215686268</v>
      </c>
      <c r="AQ59" s="19">
        <f t="shared" si="73"/>
        <v>0.35424612053410315</v>
      </c>
      <c r="AR59" s="19">
        <f t="shared" si="73"/>
        <v>0.32869349845201251</v>
      </c>
      <c r="AS59" s="19">
        <f t="shared" si="73"/>
        <v>0.32944396284829736</v>
      </c>
      <c r="AT59" s="19">
        <f t="shared" si="73"/>
        <v>0.33273840247678033</v>
      </c>
      <c r="AU59" s="19">
        <f t="shared" si="73"/>
        <v>0.33350395120743048</v>
      </c>
      <c r="AV59" s="19">
        <f t="shared" si="73"/>
        <v>0.33683899071950474</v>
      </c>
      <c r="AW59" s="107">
        <f t="shared" si="73"/>
        <v>0.34020738062669981</v>
      </c>
      <c r="AX59" s="19">
        <f t="shared" si="73"/>
        <v>0.51192783505154638</v>
      </c>
      <c r="AY59" s="19">
        <f t="shared" si="73"/>
        <v>0.58490624999999985</v>
      </c>
      <c r="AZ59" s="19">
        <f t="shared" si="73"/>
        <v>0.5478238095238096</v>
      </c>
      <c r="BA59" s="19">
        <f t="shared" si="73"/>
        <v>0.58328845576473498</v>
      </c>
      <c r="BB59" s="19">
        <f t="shared" si="73"/>
        <v>0.37563394708994702</v>
      </c>
      <c r="BC59" s="19">
        <f t="shared" si="73"/>
        <v>0.36638560327198355</v>
      </c>
      <c r="BD59" s="19">
        <f t="shared" si="73"/>
        <v>0.33742596491228083</v>
      </c>
      <c r="BE59" s="19">
        <f t="shared" si="73"/>
        <v>0.33827649122807035</v>
      </c>
      <c r="BF59" s="19">
        <f t="shared" si="73"/>
        <v>0.34165925614035109</v>
      </c>
      <c r="BG59" s="19">
        <f t="shared" si="73"/>
        <v>0.34252687803508791</v>
      </c>
      <c r="BH59" s="19">
        <f t="shared" si="73"/>
        <v>0.34595214681543873</v>
      </c>
      <c r="BI59" s="107">
        <f t="shared" si="73"/>
        <v>0.35111435724696316</v>
      </c>
      <c r="BJ59" s="19">
        <f t="shared" si="73"/>
        <v>0.50716082474226798</v>
      </c>
      <c r="BK59" s="19">
        <f t="shared" si="73"/>
        <v>0.57789374999999987</v>
      </c>
      <c r="BL59" s="19">
        <f t="shared" si="73"/>
        <v>0.55361499999999997</v>
      </c>
      <c r="BM59" s="19">
        <f t="shared" si="73"/>
        <v>0.59696103855297178</v>
      </c>
      <c r="BN59" s="19">
        <f t="shared" si="73"/>
        <v>0.3789238044444444</v>
      </c>
      <c r="BO59" s="19">
        <f t="shared" si="73"/>
        <v>0.36921304343558276</v>
      </c>
      <c r="BP59" s="19">
        <f t="shared" si="73"/>
        <v>0.34214455578947389</v>
      </c>
      <c r="BQ59" s="19">
        <f t="shared" si="73"/>
        <v>0.34304653894736864</v>
      </c>
      <c r="BR59" s="19">
        <f t="shared" si="73"/>
        <v>0.35141808593684226</v>
      </c>
      <c r="BS59" s="19">
        <f t="shared" si="73"/>
        <v>0.35233819895621071</v>
      </c>
      <c r="BT59" s="19">
        <f t="shared" si="73"/>
        <v>0.3558615809457728</v>
      </c>
      <c r="BU59" s="107">
        <f t="shared" si="73"/>
        <v>0.36122589840088448</v>
      </c>
      <c r="BV59" s="19">
        <f t="shared" si="73"/>
        <v>0.50370885175968716</v>
      </c>
      <c r="BW59" s="19">
        <f t="shared" si="73"/>
        <v>0.57281573275862052</v>
      </c>
      <c r="BX59" s="19">
        <f t="shared" si="73"/>
        <v>0.5578086206896552</v>
      </c>
      <c r="BY59" s="19">
        <f t="shared" si="73"/>
        <v>0.60320681229617767</v>
      </c>
      <c r="BZ59" s="19">
        <f t="shared" si="73"/>
        <v>0.38983927908045968</v>
      </c>
      <c r="CA59" s="19">
        <f t="shared" si="73"/>
        <v>0.37979366424370631</v>
      </c>
      <c r="CB59" s="19">
        <f t="shared" si="73"/>
        <v>0.35177069357531782</v>
      </c>
      <c r="CC59" s="19">
        <f t="shared" si="73"/>
        <v>0.35458861337205105</v>
      </c>
      <c r="CD59" s="19">
        <f t="shared" si="73"/>
        <v>0.36320336769887501</v>
      </c>
      <c r="CE59" s="19">
        <f t="shared" si="73"/>
        <v>0.36417424557448447</v>
      </c>
      <c r="CF59" s="19">
        <f t="shared" si="73"/>
        <v>0.36878696108994413</v>
      </c>
      <c r="CG59" s="107">
        <f t="shared" si="73"/>
        <v>0.37939564924961711</v>
      </c>
      <c r="CH59" s="19">
        <f t="shared" si="73"/>
        <v>0.50109372071227742</v>
      </c>
      <c r="CI59" s="19">
        <f t="shared" si="73"/>
        <v>0.5689687499999998</v>
      </c>
      <c r="CJ59" s="19">
        <f t="shared" si="73"/>
        <v>0.56098560606060599</v>
      </c>
      <c r="CK59" s="19">
        <f t="shared" si="73"/>
        <v>0.60793845907133359</v>
      </c>
      <c r="CL59" s="19">
        <f t="shared" ref="CL59:CS59" si="74">IFERROR(CL48/CL33,"")</f>
        <v>0.38865781441077435</v>
      </c>
      <c r="CM59" s="19">
        <f t="shared" si="74"/>
        <v>0.37835852243167867</v>
      </c>
      <c r="CN59" s="19">
        <f t="shared" si="74"/>
        <v>0.34951980401913896</v>
      </c>
      <c r="CO59" s="19">
        <f t="shared" si="74"/>
        <v>0.35240888340669885</v>
      </c>
      <c r="CP59" s="19">
        <f t="shared" si="74"/>
        <v>0.36091148627712943</v>
      </c>
      <c r="CQ59" s="19">
        <f t="shared" si="74"/>
        <v>0.36391757915804418</v>
      </c>
      <c r="CR59" s="19">
        <f t="shared" si="74"/>
        <v>0.37385187151824162</v>
      </c>
      <c r="CS59" s="107">
        <f t="shared" si="74"/>
        <v>0.38482788866124751</v>
      </c>
    </row>
    <row r="60" spans="1:97" s="19" customFormat="1" x14ac:dyDescent="0.25">
      <c r="A60" s="19" t="s">
        <v>5</v>
      </c>
      <c r="B60" s="19">
        <f t="shared" si="71"/>
        <v>0.28110599078341014</v>
      </c>
      <c r="C60" s="19">
        <f t="shared" ref="C60:Y60" si="75">IFERROR(C49/C34,"")</f>
        <v>0.34123222748815168</v>
      </c>
      <c r="D60" s="19">
        <f t="shared" si="75"/>
        <v>0.30973451327433627</v>
      </c>
      <c r="E60" s="19">
        <f t="shared" si="75"/>
        <v>0.28620689655172415</v>
      </c>
      <c r="F60" s="19">
        <f t="shared" si="75"/>
        <v>0.33829787234042552</v>
      </c>
      <c r="G60" s="19">
        <f t="shared" si="75"/>
        <v>0.40836653386454186</v>
      </c>
      <c r="H60" s="19">
        <f t="shared" si="75"/>
        <v>0.4859437751004016</v>
      </c>
      <c r="I60" s="19">
        <f t="shared" si="75"/>
        <v>0.35860655737704916</v>
      </c>
      <c r="J60" s="19">
        <f t="shared" si="75"/>
        <v>0.46864111498257838</v>
      </c>
      <c r="K60" s="19">
        <f t="shared" si="75"/>
        <v>0.43534482758620691</v>
      </c>
      <c r="L60" s="19">
        <f t="shared" si="75"/>
        <v>0.46708074534161492</v>
      </c>
      <c r="M60" s="107">
        <f t="shared" si="75"/>
        <v>0.46621621621621623</v>
      </c>
      <c r="N60" s="269">
        <f t="shared" si="75"/>
        <v>0.28780487804878047</v>
      </c>
      <c r="O60" s="269">
        <f t="shared" si="75"/>
        <v>0.32142857142857145</v>
      </c>
      <c r="P60" s="269">
        <f t="shared" si="75"/>
        <v>0.44070278184480233</v>
      </c>
      <c r="Q60" s="269">
        <f t="shared" si="75"/>
        <v>0.44770642201834865</v>
      </c>
      <c r="R60" s="269">
        <f t="shared" si="75"/>
        <v>0.3997326203208556</v>
      </c>
      <c r="S60" s="269">
        <f t="shared" si="75"/>
        <v>0.44307692307692309</v>
      </c>
      <c r="T60" s="269">
        <f t="shared" si="75"/>
        <v>0.38768898488120951</v>
      </c>
      <c r="U60" s="269">
        <f t="shared" si="75"/>
        <v>0.38878326996197721</v>
      </c>
      <c r="V60" s="19">
        <f t="shared" si="75"/>
        <v>0.43725335438042623</v>
      </c>
      <c r="W60" s="19">
        <f t="shared" si="75"/>
        <v>0.36593591905564926</v>
      </c>
      <c r="X60" s="19">
        <f t="shared" si="75"/>
        <v>0.31021341463414637</v>
      </c>
      <c r="Y60" s="107">
        <f t="shared" si="75"/>
        <v>0.51703406813627251</v>
      </c>
      <c r="Z60" s="19">
        <f t="shared" ref="Z60:CK60" si="76">IFERROR(Z49/Z34,"")</f>
        <v>0.3143418467583497</v>
      </c>
      <c r="AA60" s="19">
        <f t="shared" si="76"/>
        <v>0.31100478468899523</v>
      </c>
      <c r="AB60" s="19">
        <f t="shared" si="76"/>
        <v>0.49208992506244797</v>
      </c>
      <c r="AC60" s="19">
        <f t="shared" si="76"/>
        <v>0.48988285410010651</v>
      </c>
      <c r="AD60" s="19">
        <f t="shared" si="76"/>
        <v>0.4593147751605996</v>
      </c>
      <c r="AE60" s="19">
        <f t="shared" si="76"/>
        <v>0.53232382061735584</v>
      </c>
      <c r="AF60" s="19">
        <f t="shared" si="76"/>
        <v>0.44282029234737746</v>
      </c>
      <c r="AG60" s="19">
        <f t="shared" si="76"/>
        <v>0.36301623568966307</v>
      </c>
      <c r="AH60" s="19">
        <f t="shared" si="76"/>
        <v>0.36656817892841737</v>
      </c>
      <c r="AI60" s="19">
        <f t="shared" si="76"/>
        <v>0.37294703854722222</v>
      </c>
      <c r="AJ60" s="19">
        <f t="shared" si="76"/>
        <v>0.37507122660258035</v>
      </c>
      <c r="AK60" s="107">
        <f t="shared" si="76"/>
        <v>0.37852060531886161</v>
      </c>
      <c r="AL60" s="19">
        <f t="shared" si="76"/>
        <v>0.19201624725558658</v>
      </c>
      <c r="AM60" s="19">
        <f t="shared" si="76"/>
        <v>0.26381857077556398</v>
      </c>
      <c r="AN60" s="19">
        <f t="shared" si="76"/>
        <v>0.50873379947415243</v>
      </c>
      <c r="AO60" s="19">
        <f t="shared" si="76"/>
        <v>0.39221115179882987</v>
      </c>
      <c r="AP60" s="19">
        <f t="shared" si="76"/>
        <v>0.40966609757715772</v>
      </c>
      <c r="AQ60" s="19">
        <f t="shared" si="76"/>
        <v>0.5914910350520024</v>
      </c>
      <c r="AR60" s="19">
        <f t="shared" si="76"/>
        <v>0.34282024893790131</v>
      </c>
      <c r="AS60" s="19">
        <f t="shared" si="76"/>
        <v>0.34603578985646455</v>
      </c>
      <c r="AT60" s="19">
        <f t="shared" si="76"/>
        <v>0.34963420502011477</v>
      </c>
      <c r="AU60" s="19">
        <f t="shared" si="76"/>
        <v>0.35176522231828167</v>
      </c>
      <c r="AV60" s="19">
        <f t="shared" si="76"/>
        <v>0.35518522122213453</v>
      </c>
      <c r="AW60" s="107">
        <f t="shared" si="76"/>
        <v>0.35874104692546993</v>
      </c>
      <c r="AX60" s="19">
        <f t="shared" si="76"/>
        <v>0.19302326754263396</v>
      </c>
      <c r="AY60" s="19">
        <f t="shared" si="76"/>
        <v>0.26189086790426586</v>
      </c>
      <c r="AZ60" s="19">
        <f t="shared" si="76"/>
        <v>0.54223243377637076</v>
      </c>
      <c r="BA60" s="19">
        <f t="shared" si="76"/>
        <v>0.41830956032304378</v>
      </c>
      <c r="BB60" s="19">
        <f t="shared" si="76"/>
        <v>0.43438131000747515</v>
      </c>
      <c r="BC60" s="19">
        <f t="shared" si="76"/>
        <v>0.63326056390513175</v>
      </c>
      <c r="BD60" s="19">
        <f t="shared" si="76"/>
        <v>0.35834532511803152</v>
      </c>
      <c r="BE60" s="19">
        <f t="shared" si="76"/>
        <v>0.36193335873820021</v>
      </c>
      <c r="BF60" s="19">
        <f t="shared" si="76"/>
        <v>0.36559261217063566</v>
      </c>
      <c r="BG60" s="19">
        <f t="shared" si="76"/>
        <v>0.36792065155032577</v>
      </c>
      <c r="BH60" s="19">
        <f t="shared" si="76"/>
        <v>0.37159877725434126</v>
      </c>
      <c r="BI60" s="107">
        <f t="shared" si="76"/>
        <v>0.37530654267349933</v>
      </c>
      <c r="BJ60" s="19">
        <f t="shared" si="76"/>
        <v>0.19367060356557925</v>
      </c>
      <c r="BK60" s="19">
        <f t="shared" si="76"/>
        <v>0.2636174706527542</v>
      </c>
      <c r="BL60" s="19">
        <f t="shared" si="76"/>
        <v>0.5417657782784806</v>
      </c>
      <c r="BM60" s="19">
        <f t="shared" si="76"/>
        <v>0.42061386631907971</v>
      </c>
      <c r="BN60" s="19">
        <f t="shared" si="76"/>
        <v>0.43671461206622086</v>
      </c>
      <c r="BO60" s="19">
        <f t="shared" si="76"/>
        <v>0.64039783581009069</v>
      </c>
      <c r="BP60" s="19">
        <f t="shared" si="76"/>
        <v>0.36443470358523894</v>
      </c>
      <c r="BQ60" s="19">
        <f t="shared" si="76"/>
        <v>0.36808584346777024</v>
      </c>
      <c r="BR60" s="19">
        <f t="shared" si="76"/>
        <v>0.37434195389602065</v>
      </c>
      <c r="BS60" s="19">
        <f t="shared" si="76"/>
        <v>0.37668154138402687</v>
      </c>
      <c r="BT60" s="19">
        <f t="shared" si="76"/>
        <v>0.38046145509877383</v>
      </c>
      <c r="BU60" s="107">
        <f t="shared" si="76"/>
        <v>0.38428204520420983</v>
      </c>
      <c r="BV60" s="19">
        <f t="shared" si="76"/>
        <v>0.19786298174301353</v>
      </c>
      <c r="BW60" s="19">
        <f t="shared" si="76"/>
        <v>0.27031583352622929</v>
      </c>
      <c r="BX60" s="19">
        <f t="shared" si="76"/>
        <v>0.54952315532687546</v>
      </c>
      <c r="BY60" s="19">
        <f t="shared" si="76"/>
        <v>0.42725564921091913</v>
      </c>
      <c r="BZ60" s="19">
        <f t="shared" si="76"/>
        <v>0.44350153458595903</v>
      </c>
      <c r="CA60" s="19">
        <f t="shared" si="76"/>
        <v>0.64862243595105817</v>
      </c>
      <c r="CB60" s="19">
        <f t="shared" si="76"/>
        <v>0.37077868173475942</v>
      </c>
      <c r="CC60" s="19">
        <f t="shared" si="76"/>
        <v>0.37928180563089214</v>
      </c>
      <c r="CD60" s="19">
        <f t="shared" si="76"/>
        <v>0.38575468969799454</v>
      </c>
      <c r="CE60" s="19">
        <f t="shared" si="76"/>
        <v>0.38811562721150911</v>
      </c>
      <c r="CF60" s="19">
        <f t="shared" si="76"/>
        <v>0.39448868982710067</v>
      </c>
      <c r="CG60" s="107">
        <f t="shared" si="76"/>
        <v>0.39845770655235585</v>
      </c>
      <c r="CH60" s="19">
        <f t="shared" si="76"/>
        <v>0.19732493752460595</v>
      </c>
      <c r="CI60" s="19">
        <f t="shared" si="76"/>
        <v>0.26891160261520419</v>
      </c>
      <c r="CJ60" s="19">
        <f t="shared" si="76"/>
        <v>0.55045330610929288</v>
      </c>
      <c r="CK60" s="19">
        <f t="shared" si="76"/>
        <v>0.42752757840380445</v>
      </c>
      <c r="CL60" s="19">
        <f t="shared" ref="CL60:CS60" si="77">IFERROR(CL49/CL34,"")</f>
        <v>0.44387103858350013</v>
      </c>
      <c r="CM60" s="19">
        <f t="shared" si="77"/>
        <v>0.65019876810223598</v>
      </c>
      <c r="CN60" s="19">
        <f t="shared" si="77"/>
        <v>0.37066809841851756</v>
      </c>
      <c r="CO60" s="19">
        <f t="shared" si="77"/>
        <v>0.37919844140887216</v>
      </c>
      <c r="CP60" s="19">
        <f t="shared" si="77"/>
        <v>0.38564141402883845</v>
      </c>
      <c r="CQ60" s="19">
        <f t="shared" si="77"/>
        <v>0.39304009447935878</v>
      </c>
      <c r="CR60" s="19">
        <f t="shared" si="77"/>
        <v>0.40229277854561563</v>
      </c>
      <c r="CS60" s="107">
        <f t="shared" si="77"/>
        <v>0.40634095431805128</v>
      </c>
    </row>
    <row r="61" spans="1:97" s="19" customFormat="1" x14ac:dyDescent="0.25">
      <c r="A61" s="19" t="s">
        <v>6</v>
      </c>
      <c r="B61" s="19">
        <f t="shared" si="71"/>
        <v>0.26044226044226043</v>
      </c>
      <c r="C61" s="19">
        <f t="shared" ref="C61:Y61" si="78">IFERROR(C50/C35,"")</f>
        <v>0.24537037037037038</v>
      </c>
      <c r="D61" s="19">
        <f t="shared" si="78"/>
        <v>0.34134615384615385</v>
      </c>
      <c r="E61" s="19">
        <f t="shared" si="78"/>
        <v>0.31180400890868598</v>
      </c>
      <c r="F61" s="19">
        <f t="shared" si="78"/>
        <v>0.28774422735346361</v>
      </c>
      <c r="G61" s="19">
        <f t="shared" si="78"/>
        <v>0.33710407239819007</v>
      </c>
      <c r="H61" s="19">
        <f t="shared" si="78"/>
        <v>0.34782608695652173</v>
      </c>
      <c r="I61" s="19">
        <f t="shared" si="78"/>
        <v>0.26938775510204083</v>
      </c>
      <c r="J61" s="19">
        <f t="shared" si="78"/>
        <v>0.36864406779661019</v>
      </c>
      <c r="K61" s="19">
        <f t="shared" si="78"/>
        <v>0.35802469135802467</v>
      </c>
      <c r="L61" s="19">
        <f t="shared" si="78"/>
        <v>0.26769911504424782</v>
      </c>
      <c r="M61" s="107">
        <f t="shared" si="78"/>
        <v>0.41397153945666237</v>
      </c>
      <c r="N61" s="269">
        <f t="shared" si="78"/>
        <v>0.17627118644067796</v>
      </c>
      <c r="O61" s="269">
        <f t="shared" si="78"/>
        <v>0.27317073170731709</v>
      </c>
      <c r="P61" s="269">
        <f t="shared" si="78"/>
        <v>0.25520833333333331</v>
      </c>
      <c r="Q61" s="269">
        <f t="shared" si="78"/>
        <v>0.25</v>
      </c>
      <c r="R61" s="269">
        <f t="shared" si="78"/>
        <v>0.29779411764705882</v>
      </c>
      <c r="S61" s="269">
        <f t="shared" si="78"/>
        <v>0.31478968792401629</v>
      </c>
      <c r="T61" s="269">
        <f t="shared" si="78"/>
        <v>0.23255813953488372</v>
      </c>
      <c r="U61" s="269">
        <f t="shared" si="78"/>
        <v>0.24945295404814005</v>
      </c>
      <c r="V61" s="19">
        <f t="shared" si="78"/>
        <v>0.29750479846449135</v>
      </c>
      <c r="W61" s="19">
        <f t="shared" si="78"/>
        <v>0.23832145684877276</v>
      </c>
      <c r="X61" s="19">
        <f t="shared" si="78"/>
        <v>0.26593033135089211</v>
      </c>
      <c r="Y61" s="107">
        <f t="shared" si="78"/>
        <v>0.29202168861347794</v>
      </c>
      <c r="Z61" s="19">
        <f t="shared" ref="Z61:CK61" si="79">IFERROR(Z50/Z35,"")</f>
        <v>0.14581939799331103</v>
      </c>
      <c r="AA61" s="19">
        <f t="shared" si="79"/>
        <v>0.23031496062992127</v>
      </c>
      <c r="AB61" s="19">
        <f t="shared" si="79"/>
        <v>0.26346153846153847</v>
      </c>
      <c r="AC61" s="19">
        <f t="shared" si="79"/>
        <v>0.22625215889464595</v>
      </c>
      <c r="AD61" s="19">
        <f t="shared" si="79"/>
        <v>0.22756410256410256</v>
      </c>
      <c r="AE61" s="19">
        <f t="shared" si="79"/>
        <v>0.2209695603156708</v>
      </c>
      <c r="AF61" s="19">
        <f t="shared" si="79"/>
        <v>0.14252199413489736</v>
      </c>
      <c r="AG61" s="19">
        <f t="shared" si="79"/>
        <v>0.18915838542893476</v>
      </c>
      <c r="AH61" s="19">
        <f t="shared" si="79"/>
        <v>0.19124526877391526</v>
      </c>
      <c r="AI61" s="19">
        <f t="shared" si="79"/>
        <v>0.19317576585252191</v>
      </c>
      <c r="AJ61" s="19">
        <f t="shared" si="79"/>
        <v>0.1944816197369896</v>
      </c>
      <c r="AK61" s="107">
        <f t="shared" si="79"/>
        <v>0.19679675897692381</v>
      </c>
      <c r="AL61" s="19">
        <f t="shared" si="79"/>
        <v>0.15155986890722509</v>
      </c>
      <c r="AM61" s="19">
        <f t="shared" si="79"/>
        <v>0.157733572572299</v>
      </c>
      <c r="AN61" s="19">
        <f t="shared" si="79"/>
        <v>0.32273085568473842</v>
      </c>
      <c r="AO61" s="19">
        <f t="shared" si="79"/>
        <v>0.25051496157630126</v>
      </c>
      <c r="AP61" s="19">
        <f t="shared" si="79"/>
        <v>0.20985933742644966</v>
      </c>
      <c r="AQ61" s="19">
        <f t="shared" si="79"/>
        <v>0.20496384045518604</v>
      </c>
      <c r="AR61" s="19">
        <f t="shared" si="79"/>
        <v>0.21540104113649791</v>
      </c>
      <c r="AS61" s="19">
        <f t="shared" si="79"/>
        <v>0.2185081203578883</v>
      </c>
      <c r="AT61" s="19">
        <f t="shared" si="79"/>
        <v>0.21884236572013105</v>
      </c>
      <c r="AU61" s="19">
        <f t="shared" si="79"/>
        <v>0.2212230641527492</v>
      </c>
      <c r="AV61" s="19">
        <f t="shared" si="79"/>
        <v>0.22433133264573024</v>
      </c>
      <c r="AW61" s="107">
        <f t="shared" si="79"/>
        <v>0.22473817207862964</v>
      </c>
      <c r="AX61" s="19">
        <f t="shared" si="79"/>
        <v>0.15392928765238301</v>
      </c>
      <c r="AY61" s="19">
        <f t="shared" si="79"/>
        <v>0.16022955501738403</v>
      </c>
      <c r="AZ61" s="19">
        <f t="shared" si="79"/>
        <v>0.34815535978621054</v>
      </c>
      <c r="BA61" s="19">
        <f t="shared" si="79"/>
        <v>0.2638489492977536</v>
      </c>
      <c r="BB61" s="19">
        <f t="shared" si="79"/>
        <v>0.217220973447765</v>
      </c>
      <c r="BC61" s="19">
        <f t="shared" si="79"/>
        <v>0.21275169846101866</v>
      </c>
      <c r="BD61" s="19">
        <f t="shared" si="79"/>
        <v>0.22351476785739288</v>
      </c>
      <c r="BE61" s="19">
        <f t="shared" si="79"/>
        <v>0.22501792454956923</v>
      </c>
      <c r="BF61" s="19">
        <f t="shared" si="79"/>
        <v>0.22735043204620675</v>
      </c>
      <c r="BG61" s="19">
        <f t="shared" si="79"/>
        <v>0.22938702517953069</v>
      </c>
      <c r="BH61" s="19">
        <f t="shared" si="79"/>
        <v>0.2309542097086284</v>
      </c>
      <c r="BI61" s="107">
        <f t="shared" si="79"/>
        <v>0.23335810148887573</v>
      </c>
      <c r="BJ61" s="19">
        <f t="shared" si="79"/>
        <v>0.15388385791679171</v>
      </c>
      <c r="BK61" s="19">
        <f t="shared" si="79"/>
        <v>0.16034648578490901</v>
      </c>
      <c r="BL61" s="19">
        <f t="shared" si="79"/>
        <v>0.34747446985148589</v>
      </c>
      <c r="BM61" s="19">
        <f t="shared" si="79"/>
        <v>0.26561638425024059</v>
      </c>
      <c r="BN61" s="19">
        <f t="shared" si="79"/>
        <v>0.21910997351867131</v>
      </c>
      <c r="BO61" s="19">
        <f t="shared" si="79"/>
        <v>0.2146507764322555</v>
      </c>
      <c r="BP61" s="19">
        <f t="shared" si="79"/>
        <v>0.22698468813461209</v>
      </c>
      <c r="BQ61" s="19">
        <f t="shared" si="79"/>
        <v>0.2290335337607923</v>
      </c>
      <c r="BR61" s="19">
        <f t="shared" si="79"/>
        <v>0.23319449147690005</v>
      </c>
      <c r="BS61" s="19">
        <f t="shared" si="79"/>
        <v>0.23460628247619278</v>
      </c>
      <c r="BT61" s="19">
        <f t="shared" si="79"/>
        <v>0.23670188202573428</v>
      </c>
      <c r="BU61" s="107">
        <f t="shared" si="79"/>
        <v>0.23912811848230553</v>
      </c>
      <c r="BV61" s="19">
        <f t="shared" si="79"/>
        <v>0.15654237420200595</v>
      </c>
      <c r="BW61" s="19">
        <f t="shared" si="79"/>
        <v>0.16332412600939261</v>
      </c>
      <c r="BX61" s="19">
        <f t="shared" si="79"/>
        <v>0.35285524945657676</v>
      </c>
      <c r="BY61" s="19">
        <f t="shared" si="79"/>
        <v>0.27016916906496946</v>
      </c>
      <c r="BZ61" s="19">
        <f t="shared" si="79"/>
        <v>0.22331479401937457</v>
      </c>
      <c r="CA61" s="19">
        <f t="shared" si="79"/>
        <v>0.21886878155109241</v>
      </c>
      <c r="CB61" s="19">
        <f t="shared" si="79"/>
        <v>0.23133297279467749</v>
      </c>
      <c r="CC61" s="19">
        <f t="shared" si="79"/>
        <v>0.23613577502844774</v>
      </c>
      <c r="CD61" s="19">
        <f t="shared" si="79"/>
        <v>0.24044247495664411</v>
      </c>
      <c r="CE61" s="19">
        <f t="shared" si="79"/>
        <v>0.24189604907629178</v>
      </c>
      <c r="CF61" s="19">
        <f t="shared" si="79"/>
        <v>0.24545415141650659</v>
      </c>
      <c r="CG61" s="107">
        <f t="shared" si="79"/>
        <v>0.24797159362440241</v>
      </c>
      <c r="CH61" s="19">
        <f t="shared" si="79"/>
        <v>0.1565024130559195</v>
      </c>
      <c r="CI61" s="19">
        <f t="shared" si="79"/>
        <v>0.16320030819582676</v>
      </c>
      <c r="CJ61" s="19">
        <f t="shared" si="79"/>
        <v>0.35331298712113268</v>
      </c>
      <c r="CK61" s="19">
        <f t="shared" si="79"/>
        <v>0.27015258228206457</v>
      </c>
      <c r="CL61" s="19">
        <f t="shared" ref="CL61:CS61" si="80">IFERROR(CL50/CL35,"")</f>
        <v>0.22301659446437708</v>
      </c>
      <c r="CM61" s="19">
        <f t="shared" si="80"/>
        <v>0.2185275579900462</v>
      </c>
      <c r="CN61" s="19">
        <f t="shared" si="80"/>
        <v>0.23105107467450139</v>
      </c>
      <c r="CO61" s="19">
        <f t="shared" si="80"/>
        <v>0.23587226958720545</v>
      </c>
      <c r="CP61" s="19">
        <f t="shared" si="80"/>
        <v>0.24015620498816165</v>
      </c>
      <c r="CQ61" s="19">
        <f t="shared" si="80"/>
        <v>0.24447423609044433</v>
      </c>
      <c r="CR61" s="19">
        <f t="shared" si="80"/>
        <v>0.25009037618921404</v>
      </c>
      <c r="CS61" s="107">
        <f t="shared" si="80"/>
        <v>0.25265665817354721</v>
      </c>
    </row>
    <row r="62" spans="1:97" s="19" customFormat="1" x14ac:dyDescent="0.25">
      <c r="A62" s="19" t="s">
        <v>7</v>
      </c>
      <c r="B62" s="19">
        <f t="shared" si="71"/>
        <v>0.21869488536155202</v>
      </c>
      <c r="C62" s="19">
        <f t="shared" ref="C62:Y62" si="81">IFERROR(C51/C36,"")</f>
        <v>0.15064935064935064</v>
      </c>
      <c r="D62" s="19">
        <f t="shared" si="81"/>
        <v>0.21917808219178081</v>
      </c>
      <c r="E62" s="19">
        <f t="shared" si="81"/>
        <v>0.17944535073409462</v>
      </c>
      <c r="F62" s="19">
        <f t="shared" si="81"/>
        <v>0.25515947467166977</v>
      </c>
      <c r="G62" s="19">
        <f t="shared" si="81"/>
        <v>0.31846344485749689</v>
      </c>
      <c r="H62" s="19">
        <f t="shared" si="81"/>
        <v>0.28192771084337348</v>
      </c>
      <c r="I62" s="19">
        <f t="shared" si="81"/>
        <v>0.19347037484885127</v>
      </c>
      <c r="J62" s="19">
        <f t="shared" si="81"/>
        <v>0.32296650717703351</v>
      </c>
      <c r="K62" s="19">
        <f t="shared" si="81"/>
        <v>0.24764150943396226</v>
      </c>
      <c r="L62" s="19">
        <f t="shared" si="81"/>
        <v>0.29327453142227122</v>
      </c>
      <c r="M62" s="107">
        <f t="shared" si="81"/>
        <v>0.34606205250596661</v>
      </c>
      <c r="N62" s="269">
        <f t="shared" si="81"/>
        <v>0.13473877176901924</v>
      </c>
      <c r="O62" s="269">
        <f t="shared" si="81"/>
        <v>0.1426269137792103</v>
      </c>
      <c r="P62" s="269">
        <f t="shared" si="81"/>
        <v>0.21216407355021216</v>
      </c>
      <c r="Q62" s="269">
        <f t="shared" si="81"/>
        <v>0.16756756756756758</v>
      </c>
      <c r="R62" s="269">
        <f t="shared" si="81"/>
        <v>0.18472906403940886</v>
      </c>
      <c r="S62" s="269">
        <f t="shared" si="81"/>
        <v>0.22202486678507993</v>
      </c>
      <c r="T62" s="269">
        <f t="shared" si="81"/>
        <v>0.16625716625716624</v>
      </c>
      <c r="U62" s="269">
        <f t="shared" si="81"/>
        <v>0.16140904311251314</v>
      </c>
      <c r="V62" s="19">
        <f t="shared" si="81"/>
        <v>0.1687992125984252</v>
      </c>
      <c r="W62" s="19">
        <f t="shared" si="81"/>
        <v>0.13120950323974082</v>
      </c>
      <c r="X62" s="19">
        <f t="shared" si="81"/>
        <v>0.14830119375573922</v>
      </c>
      <c r="Y62" s="107">
        <f t="shared" si="81"/>
        <v>0.21543829044919319</v>
      </c>
      <c r="Z62" s="19">
        <f t="shared" ref="Z62:CK62" si="82">IFERROR(Z51/Z36,"")</f>
        <v>9.9790356394129975E-2</v>
      </c>
      <c r="AA62" s="19">
        <f t="shared" si="82"/>
        <v>0.15443592552026286</v>
      </c>
      <c r="AB62" s="19">
        <f t="shared" si="82"/>
        <v>0.1453698913605794</v>
      </c>
      <c r="AC62" s="19">
        <f t="shared" si="82"/>
        <v>0.14517265680056377</v>
      </c>
      <c r="AD62" s="19">
        <f t="shared" si="82"/>
        <v>0.1100187265917603</v>
      </c>
      <c r="AE62" s="19">
        <f t="shared" si="82"/>
        <v>0.1108337493759361</v>
      </c>
      <c r="AF62" s="19">
        <f t="shared" si="82"/>
        <v>0.11358313817330211</v>
      </c>
      <c r="AG62" s="19">
        <f t="shared" si="82"/>
        <v>0.10205228185733005</v>
      </c>
      <c r="AH62" s="19">
        <f t="shared" si="82"/>
        <v>0.10578234360946377</v>
      </c>
      <c r="AI62" s="19">
        <f t="shared" si="82"/>
        <v>0.10631846447629149</v>
      </c>
      <c r="AJ62" s="19">
        <f t="shared" si="82"/>
        <v>0.10733344722844786</v>
      </c>
      <c r="AK62" s="107">
        <f t="shared" si="82"/>
        <v>0.11007875537503159</v>
      </c>
      <c r="AL62" s="19">
        <f t="shared" si="82"/>
        <v>0.12468771453387684</v>
      </c>
      <c r="AM62" s="19">
        <f t="shared" si="82"/>
        <v>0.13896203832775669</v>
      </c>
      <c r="AN62" s="19">
        <f t="shared" si="82"/>
        <v>0.15667965321607741</v>
      </c>
      <c r="AO62" s="19">
        <f t="shared" si="82"/>
        <v>0.15924162517939464</v>
      </c>
      <c r="AP62" s="19">
        <f t="shared" si="82"/>
        <v>0.16098577226450245</v>
      </c>
      <c r="AQ62" s="19">
        <f t="shared" si="82"/>
        <v>0.14454516888817093</v>
      </c>
      <c r="AR62" s="19">
        <f t="shared" si="82"/>
        <v>0.13777122576236284</v>
      </c>
      <c r="AS62" s="19">
        <f t="shared" si="82"/>
        <v>0.14207352924882916</v>
      </c>
      <c r="AT62" s="19">
        <f t="shared" si="82"/>
        <v>0.14580965853500716</v>
      </c>
      <c r="AU62" s="19">
        <f t="shared" si="82"/>
        <v>0.14193212780058087</v>
      </c>
      <c r="AV62" s="19">
        <f t="shared" si="82"/>
        <v>0.14622102781448784</v>
      </c>
      <c r="AW62" s="107">
        <f t="shared" si="82"/>
        <v>0.14992710905423806</v>
      </c>
      <c r="AX62" s="19">
        <f t="shared" si="82"/>
        <v>0.12787533637772877</v>
      </c>
      <c r="AY62" s="19">
        <f t="shared" si="82"/>
        <v>0.14781443327963145</v>
      </c>
      <c r="AZ62" s="19">
        <f t="shared" si="82"/>
        <v>0.16385354063636681</v>
      </c>
      <c r="BA62" s="19">
        <f t="shared" si="82"/>
        <v>0.16394462877107749</v>
      </c>
      <c r="BB62" s="19">
        <f t="shared" si="82"/>
        <v>0.16810167281123642</v>
      </c>
      <c r="BC62" s="19">
        <f t="shared" si="82"/>
        <v>0.14373080737081248</v>
      </c>
      <c r="BD62" s="19">
        <f t="shared" si="82"/>
        <v>0.14089378409313191</v>
      </c>
      <c r="BE62" s="19">
        <f t="shared" si="82"/>
        <v>0.14410614305681205</v>
      </c>
      <c r="BF62" s="19">
        <f t="shared" si="82"/>
        <v>0.14371632528541139</v>
      </c>
      <c r="BG62" s="19">
        <f t="shared" si="82"/>
        <v>0.14454981752623491</v>
      </c>
      <c r="BH62" s="19">
        <f t="shared" si="82"/>
        <v>0.14775939884735503</v>
      </c>
      <c r="BI62" s="107">
        <f t="shared" si="82"/>
        <v>0.14736029860124142</v>
      </c>
      <c r="BJ62" s="19">
        <f t="shared" si="82"/>
        <v>0.12743500260117421</v>
      </c>
      <c r="BK62" s="19">
        <f t="shared" si="82"/>
        <v>0.14657200744825816</v>
      </c>
      <c r="BL62" s="19">
        <f t="shared" si="82"/>
        <v>0.16450473006302815</v>
      </c>
      <c r="BM62" s="19">
        <f t="shared" si="82"/>
        <v>0.16608521196975712</v>
      </c>
      <c r="BN62" s="19">
        <f t="shared" si="82"/>
        <v>0.16983910996306276</v>
      </c>
      <c r="BO62" s="19">
        <f t="shared" si="82"/>
        <v>0.14555675979765464</v>
      </c>
      <c r="BP62" s="19">
        <f t="shared" si="82"/>
        <v>0.14407508620728571</v>
      </c>
      <c r="BQ62" s="19">
        <f t="shared" si="82"/>
        <v>0.14571575186450794</v>
      </c>
      <c r="BR62" s="19">
        <f t="shared" si="82"/>
        <v>0.14825973975015744</v>
      </c>
      <c r="BS62" s="19">
        <f t="shared" si="82"/>
        <v>0.14899251031675292</v>
      </c>
      <c r="BT62" s="19">
        <f t="shared" si="82"/>
        <v>0.15057724590472632</v>
      </c>
      <c r="BU62" s="107">
        <f t="shared" si="82"/>
        <v>0.15150680307279143</v>
      </c>
      <c r="BV62" s="19">
        <f t="shared" si="82"/>
        <v>0.12972987892944654</v>
      </c>
      <c r="BW62" s="19">
        <f t="shared" si="82"/>
        <v>0.14869834215883679</v>
      </c>
      <c r="BX62" s="19">
        <f t="shared" si="82"/>
        <v>0.16818507688170664</v>
      </c>
      <c r="BY62" s="19">
        <f t="shared" si="82"/>
        <v>0.16967854865954873</v>
      </c>
      <c r="BZ62" s="19">
        <f t="shared" si="82"/>
        <v>0.17337868632228737</v>
      </c>
      <c r="CA62" s="19">
        <f t="shared" si="82"/>
        <v>0.14896782480391108</v>
      </c>
      <c r="CB62" s="19">
        <f t="shared" si="82"/>
        <v>0.14750805910696727</v>
      </c>
      <c r="CC62" s="19">
        <f t="shared" si="82"/>
        <v>0.15046773031821045</v>
      </c>
      <c r="CD62" s="19">
        <f t="shared" si="82"/>
        <v>0.15313868680468218</v>
      </c>
      <c r="CE62" s="19">
        <f t="shared" si="82"/>
        <v>0.15389302111584141</v>
      </c>
      <c r="CF62" s="19">
        <f t="shared" si="82"/>
        <v>0.15618617993776401</v>
      </c>
      <c r="CG62" s="107">
        <f t="shared" si="82"/>
        <v>0.1571649871957442</v>
      </c>
      <c r="CH62" s="19">
        <f t="shared" si="82"/>
        <v>0.12964792827490065</v>
      </c>
      <c r="CI62" s="19">
        <f t="shared" si="82"/>
        <v>0.148401673361891</v>
      </c>
      <c r="CJ62" s="19">
        <f t="shared" si="82"/>
        <v>0.1676502699612214</v>
      </c>
      <c r="CK62" s="19">
        <f t="shared" si="82"/>
        <v>0.1692134844079114</v>
      </c>
      <c r="CL62" s="19">
        <f t="shared" ref="CL62:CS62" si="83">IFERROR(CL51/CL36,"")</f>
        <v>0.17297179053161799</v>
      </c>
      <c r="CM62" s="19">
        <f t="shared" si="83"/>
        <v>0.14840495626006991</v>
      </c>
      <c r="CN62" s="19">
        <f t="shared" si="83"/>
        <v>0.14692233555119674</v>
      </c>
      <c r="CO62" s="19">
        <f t="shared" si="83"/>
        <v>0.14988637449812184</v>
      </c>
      <c r="CP62" s="19">
        <f t="shared" si="83"/>
        <v>0.15254358487661188</v>
      </c>
      <c r="CQ62" s="19">
        <f t="shared" si="83"/>
        <v>0.15463335765527333</v>
      </c>
      <c r="CR62" s="19">
        <f t="shared" si="83"/>
        <v>0.15870945087820471</v>
      </c>
      <c r="CS62" s="107">
        <f t="shared" si="83"/>
        <v>0.15971067815080839</v>
      </c>
    </row>
    <row r="63" spans="1:97" s="19" customFormat="1" x14ac:dyDescent="0.25">
      <c r="A63" s="19" t="s">
        <v>8</v>
      </c>
      <c r="B63" s="19">
        <f t="shared" si="71"/>
        <v>0.15976331360946747</v>
      </c>
      <c r="C63" s="19">
        <f t="shared" ref="C63:Y63" si="84">IFERROR(C52/C37,"")</f>
        <v>0.12720156555772993</v>
      </c>
      <c r="D63" s="19">
        <f t="shared" si="84"/>
        <v>0.21088435374149661</v>
      </c>
      <c r="E63" s="19">
        <f t="shared" si="84"/>
        <v>0.21547799696509864</v>
      </c>
      <c r="F63" s="19">
        <f t="shared" si="84"/>
        <v>0.27245508982035926</v>
      </c>
      <c r="G63" s="19">
        <f t="shared" si="84"/>
        <v>0.28830645161290325</v>
      </c>
      <c r="H63" s="19">
        <f t="shared" si="84"/>
        <v>0.27049180327868855</v>
      </c>
      <c r="I63" s="19">
        <f t="shared" si="84"/>
        <v>0.22116903633491311</v>
      </c>
      <c r="J63" s="19">
        <f t="shared" si="84"/>
        <v>0.36568213783403658</v>
      </c>
      <c r="K63" s="19">
        <f t="shared" si="84"/>
        <v>0.24552429667519182</v>
      </c>
      <c r="L63" s="19">
        <f t="shared" si="84"/>
        <v>0.27486187845303867</v>
      </c>
      <c r="M63" s="107">
        <f t="shared" si="84"/>
        <v>0.31700680272108844</v>
      </c>
      <c r="N63" s="269">
        <f t="shared" si="84"/>
        <v>0.13870246085011187</v>
      </c>
      <c r="O63" s="269">
        <f t="shared" si="84"/>
        <v>0.13459399332591768</v>
      </c>
      <c r="P63" s="269">
        <f t="shared" si="84"/>
        <v>0.2257495590828924</v>
      </c>
      <c r="Q63" s="269">
        <f t="shared" si="84"/>
        <v>0.16834400731930466</v>
      </c>
      <c r="R63" s="269">
        <f t="shared" si="84"/>
        <v>0.14027630180658873</v>
      </c>
      <c r="S63" s="269">
        <f t="shared" si="84"/>
        <v>0.20035149384885764</v>
      </c>
      <c r="T63" s="269">
        <f t="shared" si="84"/>
        <v>0.15479452054794521</v>
      </c>
      <c r="U63" s="269">
        <f t="shared" si="84"/>
        <v>0.15946502057613168</v>
      </c>
      <c r="V63" s="19">
        <f t="shared" si="84"/>
        <v>0.14519906323185011</v>
      </c>
      <c r="W63" s="19">
        <f t="shared" si="84"/>
        <v>9.8253275109170299E-2</v>
      </c>
      <c r="X63" s="19">
        <f t="shared" si="84"/>
        <v>7.9470198675496692E-2</v>
      </c>
      <c r="Y63" s="107">
        <f t="shared" si="84"/>
        <v>0.15120113047574188</v>
      </c>
      <c r="Z63" s="19">
        <f t="shared" ref="Z63:CK63" si="85">IFERROR(Z52/Z37,"")</f>
        <v>6.2366510038445108E-2</v>
      </c>
      <c r="AA63" s="19">
        <f t="shared" si="85"/>
        <v>0.17418032786885246</v>
      </c>
      <c r="AB63" s="19">
        <f t="shared" si="85"/>
        <v>0.22359481161210623</v>
      </c>
      <c r="AC63" s="19">
        <f t="shared" si="85"/>
        <v>0.14434643143544507</v>
      </c>
      <c r="AD63" s="19">
        <f t="shared" si="85"/>
        <v>0.11860718171926006</v>
      </c>
      <c r="AE63" s="19">
        <f t="shared" si="85"/>
        <v>0.12209302325581395</v>
      </c>
      <c r="AF63" s="19">
        <f t="shared" si="85"/>
        <v>0.14048531289910601</v>
      </c>
      <c r="AG63" s="19">
        <f t="shared" si="85"/>
        <v>0.13277270072583769</v>
      </c>
      <c r="AH63" s="19">
        <f t="shared" si="85"/>
        <v>0.13169704230035281</v>
      </c>
      <c r="AI63" s="19">
        <f t="shared" si="85"/>
        <v>0.13314112816278384</v>
      </c>
      <c r="AJ63" s="19">
        <f t="shared" si="85"/>
        <v>0.13421319564473971</v>
      </c>
      <c r="AK63" s="107">
        <f t="shared" si="85"/>
        <v>0.13607731126293254</v>
      </c>
      <c r="AL63" s="19">
        <f t="shared" si="85"/>
        <v>9.3931637297230169E-2</v>
      </c>
      <c r="AM63" s="19">
        <f t="shared" si="85"/>
        <v>0.12385485263723396</v>
      </c>
      <c r="AN63" s="19">
        <f t="shared" si="85"/>
        <v>0.19430397212686989</v>
      </c>
      <c r="AO63" s="19">
        <f t="shared" si="85"/>
        <v>0.14525205368340968</v>
      </c>
      <c r="AP63" s="19">
        <f t="shared" si="85"/>
        <v>0.12224225529096573</v>
      </c>
      <c r="AQ63" s="19">
        <f t="shared" si="85"/>
        <v>0.1379746860554239</v>
      </c>
      <c r="AR63" s="19">
        <f t="shared" si="85"/>
        <v>0.14227639066027833</v>
      </c>
      <c r="AS63" s="19">
        <f t="shared" si="85"/>
        <v>0.14348164478147316</v>
      </c>
      <c r="AT63" s="19">
        <f t="shared" si="85"/>
        <v>0.14570366365043944</v>
      </c>
      <c r="AU63" s="19">
        <f t="shared" si="85"/>
        <v>0.14674607167991793</v>
      </c>
      <c r="AV63" s="19">
        <f t="shared" si="85"/>
        <v>0.14816394211392397</v>
      </c>
      <c r="AW63" s="107">
        <f t="shared" si="85"/>
        <v>0.1497869103662488</v>
      </c>
      <c r="AX63" s="19">
        <f t="shared" si="85"/>
        <v>9.2410231917865265E-2</v>
      </c>
      <c r="AY63" s="19">
        <f t="shared" si="85"/>
        <v>0.13505921970337015</v>
      </c>
      <c r="AZ63" s="19">
        <f t="shared" si="85"/>
        <v>0.20531111013697204</v>
      </c>
      <c r="BA63" s="19">
        <f t="shared" si="85"/>
        <v>0.15601613413039464</v>
      </c>
      <c r="BB63" s="19">
        <f t="shared" si="85"/>
        <v>0.1308944030130185</v>
      </c>
      <c r="BC63" s="19">
        <f t="shared" si="85"/>
        <v>0.14338489938607654</v>
      </c>
      <c r="BD63" s="19">
        <f t="shared" si="85"/>
        <v>0.14693039998558793</v>
      </c>
      <c r="BE63" s="19">
        <f t="shared" si="85"/>
        <v>0.14837423082225257</v>
      </c>
      <c r="BF63" s="19">
        <f t="shared" si="85"/>
        <v>0.1501722432818873</v>
      </c>
      <c r="BG63" s="19">
        <f t="shared" si="85"/>
        <v>0.15099723163979314</v>
      </c>
      <c r="BH63" s="19">
        <f t="shared" si="85"/>
        <v>0.1524975080274035</v>
      </c>
      <c r="BI63" s="107">
        <f t="shared" si="85"/>
        <v>0.15412897045757837</v>
      </c>
      <c r="BJ63" s="19">
        <f t="shared" si="85"/>
        <v>9.3485045812046863E-2</v>
      </c>
      <c r="BK63" s="19">
        <f t="shared" si="85"/>
        <v>0.13144008847443805</v>
      </c>
      <c r="BL63" s="19">
        <f t="shared" si="85"/>
        <v>0.20594239756737337</v>
      </c>
      <c r="BM63" s="19">
        <f t="shared" si="85"/>
        <v>0.1564764183873347</v>
      </c>
      <c r="BN63" s="19">
        <f t="shared" si="85"/>
        <v>0.13153912148158259</v>
      </c>
      <c r="BO63" s="19">
        <f t="shared" si="85"/>
        <v>0.14489946604435111</v>
      </c>
      <c r="BP63" s="19">
        <f t="shared" si="85"/>
        <v>0.1498408915100771</v>
      </c>
      <c r="BQ63" s="19">
        <f t="shared" si="85"/>
        <v>0.15127180837788409</v>
      </c>
      <c r="BR63" s="19">
        <f t="shared" si="85"/>
        <v>0.15412330969751306</v>
      </c>
      <c r="BS63" s="19">
        <f t="shared" si="85"/>
        <v>0.15493835024367417</v>
      </c>
      <c r="BT63" s="19">
        <f t="shared" si="85"/>
        <v>0.15644809886319952</v>
      </c>
      <c r="BU63" s="107">
        <f t="shared" si="85"/>
        <v>0.15797104602189849</v>
      </c>
      <c r="BV63" s="19">
        <f t="shared" si="85"/>
        <v>9.5007910704276194E-2</v>
      </c>
      <c r="BW63" s="19">
        <f t="shared" si="85"/>
        <v>0.1340311682593999</v>
      </c>
      <c r="BX63" s="19">
        <f t="shared" si="85"/>
        <v>0.20948706494178013</v>
      </c>
      <c r="BY63" s="19">
        <f t="shared" si="85"/>
        <v>0.15922051501059498</v>
      </c>
      <c r="BZ63" s="19">
        <f t="shared" si="85"/>
        <v>0.13378330210098124</v>
      </c>
      <c r="CA63" s="19">
        <f t="shared" si="85"/>
        <v>0.14788010033399718</v>
      </c>
      <c r="CB63" s="19">
        <f t="shared" si="85"/>
        <v>0.15286094832014571</v>
      </c>
      <c r="CC63" s="19">
        <f t="shared" si="85"/>
        <v>0.15600559867722499</v>
      </c>
      <c r="CD63" s="19">
        <f t="shared" si="85"/>
        <v>0.15896280653343201</v>
      </c>
      <c r="CE63" s="19">
        <f t="shared" si="85"/>
        <v>0.15980587705169291</v>
      </c>
      <c r="CF63" s="19">
        <f t="shared" si="85"/>
        <v>0.16223882387200764</v>
      </c>
      <c r="CG63" s="107">
        <f t="shared" si="85"/>
        <v>0.16382408385782912</v>
      </c>
      <c r="CH63" s="19">
        <f t="shared" si="85"/>
        <v>9.5087481499378651E-2</v>
      </c>
      <c r="CI63" s="19">
        <f t="shared" si="85"/>
        <v>0.13367017339875761</v>
      </c>
      <c r="CJ63" s="19">
        <f t="shared" si="85"/>
        <v>0.20951893902948898</v>
      </c>
      <c r="CK63" s="19">
        <f t="shared" si="85"/>
        <v>0.15899411605999822</v>
      </c>
      <c r="CL63" s="19">
        <f t="shared" ref="CL63:CS63" si="86">IFERROR(CL52/CL37,"")</f>
        <v>0.1333897996745598</v>
      </c>
      <c r="CM63" s="19">
        <f t="shared" si="86"/>
        <v>0.14756373978846926</v>
      </c>
      <c r="CN63" s="19">
        <f t="shared" si="86"/>
        <v>0.15257045738975844</v>
      </c>
      <c r="CO63" s="19">
        <f t="shared" si="86"/>
        <v>0.15572556787318714</v>
      </c>
      <c r="CP63" s="19">
        <f t="shared" si="86"/>
        <v>0.15866579110970783</v>
      </c>
      <c r="CQ63" s="19">
        <f t="shared" si="86"/>
        <v>0.16128218612511422</v>
      </c>
      <c r="CR63" s="19">
        <f t="shared" si="86"/>
        <v>0.16519366080784126</v>
      </c>
      <c r="CS63" s="107">
        <f t="shared" si="86"/>
        <v>0.16681009174573486</v>
      </c>
    </row>
    <row r="64" spans="1:97" s="19" customFormat="1" x14ac:dyDescent="0.25">
      <c r="A64" s="19" t="s">
        <v>1</v>
      </c>
      <c r="B64" s="19">
        <f t="shared" si="71"/>
        <v>0.17166212534059946</v>
      </c>
      <c r="C64" s="19">
        <f t="shared" ref="C64:Y64" si="87">IFERROR(C53/C38,"")</f>
        <v>0.13501144164759726</v>
      </c>
      <c r="D64" s="19">
        <f t="shared" si="87"/>
        <v>0.13358778625954199</v>
      </c>
      <c r="E64" s="19">
        <f t="shared" si="87"/>
        <v>0.18791946308724833</v>
      </c>
      <c r="F64" s="19">
        <f t="shared" si="87"/>
        <v>0.25912408759124089</v>
      </c>
      <c r="G64" s="19">
        <f t="shared" si="87"/>
        <v>0.27422303473491771</v>
      </c>
      <c r="H64" s="19">
        <f t="shared" si="87"/>
        <v>0.27969348659003829</v>
      </c>
      <c r="I64" s="19">
        <f t="shared" si="87"/>
        <v>0.22661870503597123</v>
      </c>
      <c r="J64" s="19">
        <f t="shared" si="87"/>
        <v>0.41682974559686886</v>
      </c>
      <c r="K64" s="19">
        <f t="shared" si="87"/>
        <v>0.30629139072847683</v>
      </c>
      <c r="L64" s="19">
        <f t="shared" si="87"/>
        <v>0.31504922644163152</v>
      </c>
      <c r="M64" s="107">
        <f t="shared" si="87"/>
        <v>0.35146443514644349</v>
      </c>
      <c r="N64" s="269">
        <f t="shared" si="87"/>
        <v>0.12421580928481807</v>
      </c>
      <c r="O64" s="269">
        <f t="shared" si="87"/>
        <v>0.12585812356979406</v>
      </c>
      <c r="P64" s="269">
        <f t="shared" si="87"/>
        <v>0.20021186440677965</v>
      </c>
      <c r="Q64" s="269">
        <f t="shared" si="87"/>
        <v>0.17005545286506468</v>
      </c>
      <c r="R64" s="269">
        <f t="shared" si="87"/>
        <v>0.18075801749271136</v>
      </c>
      <c r="S64" s="269">
        <f t="shared" si="87"/>
        <v>0.19633943427620631</v>
      </c>
      <c r="T64" s="269">
        <f t="shared" si="87"/>
        <v>0.13767518549051938</v>
      </c>
      <c r="U64" s="269">
        <f t="shared" si="87"/>
        <v>0.12534309240622141</v>
      </c>
      <c r="V64" s="19">
        <f t="shared" si="87"/>
        <v>0.14270941054808686</v>
      </c>
      <c r="W64" s="19">
        <f t="shared" si="87"/>
        <v>0.10916179337231968</v>
      </c>
      <c r="X64" s="19">
        <f t="shared" si="87"/>
        <v>0.12610229276895943</v>
      </c>
      <c r="Y64" s="107">
        <f t="shared" si="87"/>
        <v>0.20580912863070538</v>
      </c>
      <c r="Z64" s="19">
        <f t="shared" ref="Z64:CK64" si="88">IFERROR(Z53/Z38,"")</f>
        <v>4.4055522027761015E-2</v>
      </c>
      <c r="AA64" s="19">
        <f t="shared" si="88"/>
        <v>0.11431623931623931</v>
      </c>
      <c r="AB64" s="19">
        <f t="shared" si="88"/>
        <v>0.15900383141762453</v>
      </c>
      <c r="AC64" s="19">
        <f t="shared" si="88"/>
        <v>0.14464099895941726</v>
      </c>
      <c r="AD64" s="19">
        <f t="shared" si="88"/>
        <v>0.10516934046345811</v>
      </c>
      <c r="AE64" s="19">
        <f t="shared" si="88"/>
        <v>9.7014925373134331E-2</v>
      </c>
      <c r="AF64" s="19">
        <f t="shared" si="88"/>
        <v>8.4444444444444447E-2</v>
      </c>
      <c r="AG64" s="19">
        <f t="shared" si="88"/>
        <v>7.966457571704183E-2</v>
      </c>
      <c r="AH64" s="19">
        <f t="shared" si="88"/>
        <v>8.1236224394531709E-2</v>
      </c>
      <c r="AI64" s="19">
        <f t="shared" si="88"/>
        <v>8.2678280637205837E-2</v>
      </c>
      <c r="AJ64" s="19">
        <f t="shared" si="88"/>
        <v>8.4241608884306762E-2</v>
      </c>
      <c r="AK64" s="107">
        <f t="shared" si="88"/>
        <v>8.3571378284761549E-2</v>
      </c>
      <c r="AL64" s="19">
        <f t="shared" si="88"/>
        <v>7.5015815803758962E-2</v>
      </c>
      <c r="AM64" s="19">
        <f t="shared" si="88"/>
        <v>8.8548321371231559E-2</v>
      </c>
      <c r="AN64" s="19">
        <f t="shared" si="88"/>
        <v>0.17332180435906661</v>
      </c>
      <c r="AO64" s="19">
        <f t="shared" si="88"/>
        <v>0.15323141356479392</v>
      </c>
      <c r="AP64" s="19">
        <f t="shared" si="88"/>
        <v>0.12763955083044176</v>
      </c>
      <c r="AQ64" s="19">
        <f t="shared" si="88"/>
        <v>0.12416387295288543</v>
      </c>
      <c r="AR64" s="19">
        <f t="shared" si="88"/>
        <v>0.12046969419361421</v>
      </c>
      <c r="AS64" s="19">
        <f t="shared" si="88"/>
        <v>0.12083773114873739</v>
      </c>
      <c r="AT64" s="19">
        <f t="shared" si="88"/>
        <v>0.12309520532223479</v>
      </c>
      <c r="AU64" s="19">
        <f t="shared" si="88"/>
        <v>0.12289294739709086</v>
      </c>
      <c r="AV64" s="19">
        <f t="shared" si="88"/>
        <v>0.12382242208336665</v>
      </c>
      <c r="AW64" s="107">
        <f t="shared" si="88"/>
        <v>0.12754419722796598</v>
      </c>
      <c r="AX64" s="19">
        <f t="shared" si="88"/>
        <v>7.5819593389771456E-2</v>
      </c>
      <c r="AY64" s="19">
        <f t="shared" si="88"/>
        <v>9.0250743069059086E-2</v>
      </c>
      <c r="AZ64" s="19">
        <f t="shared" si="88"/>
        <v>0.18554462409834904</v>
      </c>
      <c r="BA64" s="19">
        <f t="shared" si="88"/>
        <v>0.16047589951984964</v>
      </c>
      <c r="BB64" s="19">
        <f t="shared" si="88"/>
        <v>0.13490765433120483</v>
      </c>
      <c r="BC64" s="19">
        <f t="shared" si="88"/>
        <v>0.1303393898751512</v>
      </c>
      <c r="BD64" s="19">
        <f t="shared" si="88"/>
        <v>0.12634384215231573</v>
      </c>
      <c r="BE64" s="19">
        <f t="shared" si="88"/>
        <v>0.12753831395244153</v>
      </c>
      <c r="BF64" s="19">
        <f t="shared" si="88"/>
        <v>0.12941860060486604</v>
      </c>
      <c r="BG64" s="19">
        <f t="shared" si="88"/>
        <v>0.12924341413680676</v>
      </c>
      <c r="BH64" s="19">
        <f t="shared" si="88"/>
        <v>0.13057406003291838</v>
      </c>
      <c r="BI64" s="107">
        <f t="shared" si="88"/>
        <v>0.13291834351942403</v>
      </c>
      <c r="BJ64" s="19">
        <f t="shared" si="88"/>
        <v>7.5846359034479588E-2</v>
      </c>
      <c r="BK64" s="19">
        <f t="shared" si="88"/>
        <v>9.0238846895185007E-2</v>
      </c>
      <c r="BL64" s="19">
        <f t="shared" si="88"/>
        <v>0.1854538688346305</v>
      </c>
      <c r="BM64" s="19">
        <f t="shared" si="88"/>
        <v>0.16221826625136254</v>
      </c>
      <c r="BN64" s="19">
        <f t="shared" si="88"/>
        <v>0.13652196748673298</v>
      </c>
      <c r="BO64" s="19">
        <f t="shared" si="88"/>
        <v>0.13153635634806524</v>
      </c>
      <c r="BP64" s="19">
        <f t="shared" si="88"/>
        <v>0.12916666103787927</v>
      </c>
      <c r="BQ64" s="19">
        <f t="shared" si="88"/>
        <v>0.13018467526154029</v>
      </c>
      <c r="BR64" s="19">
        <f t="shared" si="88"/>
        <v>0.13332897694742166</v>
      </c>
      <c r="BS64" s="19">
        <f t="shared" si="88"/>
        <v>0.13372929166446565</v>
      </c>
      <c r="BT64" s="19">
        <f t="shared" si="88"/>
        <v>0.13523542156575499</v>
      </c>
      <c r="BU64" s="107">
        <f t="shared" si="88"/>
        <v>0.13806996271468427</v>
      </c>
      <c r="BV64" s="19">
        <f t="shared" si="88"/>
        <v>7.7067994036537427E-2</v>
      </c>
      <c r="BW64" s="19">
        <f t="shared" si="88"/>
        <v>9.2133215213881223E-2</v>
      </c>
      <c r="BX64" s="19">
        <f t="shared" si="88"/>
        <v>0.19018204073354267</v>
      </c>
      <c r="BY64" s="19">
        <f t="shared" si="88"/>
        <v>0.16675903877969586</v>
      </c>
      <c r="BZ64" s="19">
        <f t="shared" si="88"/>
        <v>0.1409566821817074</v>
      </c>
      <c r="CA64" s="19">
        <f t="shared" si="88"/>
        <v>0.13610516679242493</v>
      </c>
      <c r="CB64" s="19">
        <f t="shared" si="88"/>
        <v>0.13373899439352968</v>
      </c>
      <c r="CC64" s="19">
        <f t="shared" si="88"/>
        <v>0.1353500078704819</v>
      </c>
      <c r="CD64" s="19">
        <f t="shared" si="88"/>
        <v>0.13883486985347832</v>
      </c>
      <c r="CE64" s="19">
        <f t="shared" si="88"/>
        <v>0.13926166866744472</v>
      </c>
      <c r="CF64" s="19">
        <f t="shared" si="88"/>
        <v>0.14108283109892233</v>
      </c>
      <c r="CG64" s="107">
        <f t="shared" si="88"/>
        <v>0.1442098237270111</v>
      </c>
      <c r="CH64" s="19">
        <f t="shared" si="88"/>
        <v>7.707023272554514E-2</v>
      </c>
      <c r="CI64" s="19">
        <f t="shared" si="88"/>
        <v>9.213530001701413E-2</v>
      </c>
      <c r="CJ64" s="19">
        <f t="shared" si="88"/>
        <v>0.19017596011657012</v>
      </c>
      <c r="CK64" s="19">
        <f t="shared" si="88"/>
        <v>0.1667495754036282</v>
      </c>
      <c r="CL64" s="19">
        <f t="shared" ref="CL64:CS64" si="89">IFERROR(CL53/CL38,"")</f>
        <v>0.14094561838393813</v>
      </c>
      <c r="CM64" s="19">
        <f t="shared" si="89"/>
        <v>0.1360805664000333</v>
      </c>
      <c r="CN64" s="19">
        <f t="shared" si="89"/>
        <v>0.13371138143816477</v>
      </c>
      <c r="CO64" s="19">
        <f t="shared" si="89"/>
        <v>0.13532137626260843</v>
      </c>
      <c r="CP64" s="19">
        <f t="shared" si="89"/>
        <v>0.13877492693221458</v>
      </c>
      <c r="CQ64" s="19">
        <f t="shared" si="89"/>
        <v>0.13997788973873626</v>
      </c>
      <c r="CR64" s="19">
        <f t="shared" si="89"/>
        <v>0.14384383354305449</v>
      </c>
      <c r="CS64" s="107">
        <f t="shared" si="89"/>
        <v>0.14707781706607814</v>
      </c>
    </row>
    <row r="65" spans="1:97" s="19" customFormat="1" x14ac:dyDescent="0.25">
      <c r="A65" s="19" t="s">
        <v>2</v>
      </c>
      <c r="B65" s="19">
        <f t="shared" si="71"/>
        <v>0.1419753086419753</v>
      </c>
      <c r="C65" s="19">
        <f t="shared" ref="C65:Y65" si="90">IFERROR(C54/C39,"")</f>
        <v>0.10119047619047619</v>
      </c>
      <c r="D65" s="19">
        <f t="shared" si="90"/>
        <v>0.11976047904191617</v>
      </c>
      <c r="E65" s="19">
        <f t="shared" si="90"/>
        <v>0.12650602409638553</v>
      </c>
      <c r="F65" s="19">
        <f t="shared" si="90"/>
        <v>0.21243523316062177</v>
      </c>
      <c r="G65" s="19">
        <f t="shared" si="90"/>
        <v>0.16949152542372881</v>
      </c>
      <c r="H65" s="19">
        <f t="shared" si="90"/>
        <v>0.19130434782608696</v>
      </c>
      <c r="I65" s="19">
        <f t="shared" si="90"/>
        <v>0.21224489795918366</v>
      </c>
      <c r="J65" s="19">
        <f t="shared" si="90"/>
        <v>0.40357142857142858</v>
      </c>
      <c r="K65" s="19">
        <f t="shared" si="90"/>
        <v>0.25</v>
      </c>
      <c r="L65" s="19">
        <f t="shared" si="90"/>
        <v>0.38109756097560976</v>
      </c>
      <c r="M65" s="107">
        <f t="shared" si="90"/>
        <v>0.36269430051813473</v>
      </c>
      <c r="N65" s="269">
        <f t="shared" si="90"/>
        <v>0.12337662337662338</v>
      </c>
      <c r="O65" s="269">
        <f t="shared" si="90"/>
        <v>9.7014925373134331E-2</v>
      </c>
      <c r="P65" s="269">
        <f t="shared" si="90"/>
        <v>0.19343065693430658</v>
      </c>
      <c r="Q65" s="269">
        <f t="shared" si="90"/>
        <v>0.13665594855305466</v>
      </c>
      <c r="R65" s="269">
        <f t="shared" si="90"/>
        <v>0.14650537634408603</v>
      </c>
      <c r="S65" s="269">
        <f t="shared" si="90"/>
        <v>0.22493573264781491</v>
      </c>
      <c r="T65" s="269">
        <f t="shared" si="90"/>
        <v>0.1425233644859813</v>
      </c>
      <c r="U65" s="269">
        <f t="shared" si="90"/>
        <v>0.14558979808714134</v>
      </c>
      <c r="V65" s="19">
        <f t="shared" si="90"/>
        <v>0.14858260019550343</v>
      </c>
      <c r="W65" s="19">
        <f t="shared" si="90"/>
        <v>0.13321799307958476</v>
      </c>
      <c r="X65" s="19">
        <f t="shared" si="90"/>
        <v>0.12949039264828738</v>
      </c>
      <c r="Y65" s="107">
        <f t="shared" si="90"/>
        <v>0.18847006651884701</v>
      </c>
      <c r="Z65" s="19">
        <f t="shared" ref="Z65:CK65" si="91">IFERROR(Z54/Z39,"")</f>
        <v>7.0093457943925228E-2</v>
      </c>
      <c r="AA65" s="19">
        <f t="shared" si="91"/>
        <v>0.13674197384066589</v>
      </c>
      <c r="AB65" s="19">
        <f t="shared" si="91"/>
        <v>0.16938519447929737</v>
      </c>
      <c r="AC65" s="19">
        <f t="shared" si="91"/>
        <v>0.17583892617449665</v>
      </c>
      <c r="AD65" s="19">
        <f t="shared" si="91"/>
        <v>0.14814814814814814</v>
      </c>
      <c r="AE65" s="19">
        <f t="shared" si="91"/>
        <v>0.12752525252525251</v>
      </c>
      <c r="AF65" s="19">
        <f t="shared" si="91"/>
        <v>0.11021814006888633</v>
      </c>
      <c r="AG65" s="19">
        <f t="shared" si="91"/>
        <v>0.11069649124767826</v>
      </c>
      <c r="AH65" s="19">
        <f t="shared" si="91"/>
        <v>0.11146815603800259</v>
      </c>
      <c r="AI65" s="19">
        <f t="shared" si="91"/>
        <v>0.1117668007478242</v>
      </c>
      <c r="AJ65" s="19">
        <f t="shared" si="91"/>
        <v>0.11273910089261756</v>
      </c>
      <c r="AK65" s="107">
        <f t="shared" si="91"/>
        <v>0.11375310903184474</v>
      </c>
      <c r="AL65" s="19">
        <f t="shared" si="91"/>
        <v>9.2572547293075041E-2</v>
      </c>
      <c r="AM65" s="19">
        <f t="shared" si="91"/>
        <v>9.5529241418609356E-2</v>
      </c>
      <c r="AN65" s="19">
        <f t="shared" si="91"/>
        <v>0.16032379953409651</v>
      </c>
      <c r="AO65" s="19">
        <f t="shared" si="91"/>
        <v>0.17335110998092806</v>
      </c>
      <c r="AP65" s="19">
        <f t="shared" si="91"/>
        <v>0.15457207307792514</v>
      </c>
      <c r="AQ65" s="19">
        <f t="shared" si="91"/>
        <v>0.13908144692591673</v>
      </c>
      <c r="AR65" s="19">
        <f t="shared" si="91"/>
        <v>0.12709712669921588</v>
      </c>
      <c r="AS65" s="19">
        <f t="shared" si="91"/>
        <v>0.1277159498695524</v>
      </c>
      <c r="AT65" s="19">
        <f t="shared" si="91"/>
        <v>0.12807932781986542</v>
      </c>
      <c r="AU65" s="19">
        <f t="shared" si="91"/>
        <v>0.12905591788248366</v>
      </c>
      <c r="AV65" s="19">
        <f t="shared" si="91"/>
        <v>0.13023116327520359</v>
      </c>
      <c r="AW65" s="107">
        <f t="shared" si="91"/>
        <v>0.13087915648257642</v>
      </c>
      <c r="AX65" s="19">
        <f t="shared" si="91"/>
        <v>9.2738577603951905E-2</v>
      </c>
      <c r="AY65" s="19">
        <f t="shared" si="91"/>
        <v>9.6377685327387039E-2</v>
      </c>
      <c r="AZ65" s="19">
        <f t="shared" si="91"/>
        <v>0.17212412055983203</v>
      </c>
      <c r="BA65" s="19">
        <f t="shared" si="91"/>
        <v>0.1826540622704716</v>
      </c>
      <c r="BB65" s="19">
        <f t="shared" si="91"/>
        <v>0.16299570560708918</v>
      </c>
      <c r="BC65" s="19">
        <f t="shared" si="91"/>
        <v>0.1496491717332796</v>
      </c>
      <c r="BD65" s="19">
        <f t="shared" si="91"/>
        <v>0.13954339683561259</v>
      </c>
      <c r="BE65" s="19">
        <f t="shared" si="91"/>
        <v>0.14081430159972633</v>
      </c>
      <c r="BF65" s="19">
        <f t="shared" si="91"/>
        <v>0.14241156985191047</v>
      </c>
      <c r="BG65" s="19">
        <f t="shared" si="91"/>
        <v>0.14376701579753676</v>
      </c>
      <c r="BH65" s="19">
        <f t="shared" si="91"/>
        <v>0.14495835690432127</v>
      </c>
      <c r="BI65" s="107">
        <f t="shared" si="91"/>
        <v>0.1465278532160886</v>
      </c>
      <c r="BJ65" s="19">
        <f t="shared" si="91"/>
        <v>8.9910262812027533E-2</v>
      </c>
      <c r="BK65" s="19">
        <f t="shared" si="91"/>
        <v>9.4909897366156251E-2</v>
      </c>
      <c r="BL65" s="19">
        <f t="shared" si="91"/>
        <v>0.17446457464395135</v>
      </c>
      <c r="BM65" s="19">
        <f t="shared" si="91"/>
        <v>0.18419841493014855</v>
      </c>
      <c r="BN65" s="19">
        <f t="shared" si="91"/>
        <v>0.16491315932422052</v>
      </c>
      <c r="BO65" s="19">
        <f t="shared" si="91"/>
        <v>0.15065422484653482</v>
      </c>
      <c r="BP65" s="19">
        <f t="shared" si="91"/>
        <v>0.13951646480561308</v>
      </c>
      <c r="BQ65" s="19">
        <f t="shared" si="91"/>
        <v>0.1408861780707982</v>
      </c>
      <c r="BR65" s="19">
        <f t="shared" si="91"/>
        <v>0.14392015542326342</v>
      </c>
      <c r="BS65" s="19">
        <f t="shared" si="91"/>
        <v>0.14458099103434605</v>
      </c>
      <c r="BT65" s="19">
        <f t="shared" si="91"/>
        <v>0.14608146508572201</v>
      </c>
      <c r="BU65" s="107">
        <f t="shared" si="91"/>
        <v>0.1477633210575337</v>
      </c>
      <c r="BV65" s="19">
        <f t="shared" si="91"/>
        <v>9.2433175116036034E-2</v>
      </c>
      <c r="BW65" s="19">
        <f t="shared" si="91"/>
        <v>9.7113151640502202E-2</v>
      </c>
      <c r="BX65" s="19">
        <f t="shared" si="91"/>
        <v>0.17740189360456896</v>
      </c>
      <c r="BY65" s="19">
        <f t="shared" si="91"/>
        <v>0.18775785846623338</v>
      </c>
      <c r="BZ65" s="19">
        <f t="shared" si="91"/>
        <v>0.16830137091732783</v>
      </c>
      <c r="CA65" s="19">
        <f t="shared" si="91"/>
        <v>0.15410250775282955</v>
      </c>
      <c r="CB65" s="19">
        <f t="shared" si="91"/>
        <v>0.14315607084125637</v>
      </c>
      <c r="CC65" s="19">
        <f t="shared" si="91"/>
        <v>0.14584000205878236</v>
      </c>
      <c r="CD65" s="19">
        <f t="shared" si="91"/>
        <v>0.14877280767429418</v>
      </c>
      <c r="CE65" s="19">
        <f t="shared" si="91"/>
        <v>0.14936555932460749</v>
      </c>
      <c r="CF65" s="19">
        <f t="shared" si="91"/>
        <v>0.15151039251631254</v>
      </c>
      <c r="CG65" s="107">
        <f t="shared" si="91"/>
        <v>0.15298407199425942</v>
      </c>
      <c r="CH65" s="19">
        <f t="shared" si="91"/>
        <v>9.2620444679667124E-2</v>
      </c>
      <c r="CI65" s="19">
        <f t="shared" si="91"/>
        <v>9.722020052866974E-2</v>
      </c>
      <c r="CJ65" s="19">
        <f t="shared" si="91"/>
        <v>0.17700315970048114</v>
      </c>
      <c r="CK65" s="19">
        <f t="shared" si="91"/>
        <v>0.18765363479501379</v>
      </c>
      <c r="CL65" s="19">
        <f t="shared" ref="CL65:CS65" si="92">IFERROR(CL54/CL39,"")</f>
        <v>0.1679650762089008</v>
      </c>
      <c r="CM65" s="19">
        <f t="shared" si="92"/>
        <v>0.15358534529432971</v>
      </c>
      <c r="CN65" s="19">
        <f t="shared" si="92"/>
        <v>0.14272534552650115</v>
      </c>
      <c r="CO65" s="19">
        <f t="shared" si="92"/>
        <v>0.14542241286951965</v>
      </c>
      <c r="CP65" s="19">
        <f t="shared" si="92"/>
        <v>0.14834071673385957</v>
      </c>
      <c r="CQ65" s="19">
        <f t="shared" si="92"/>
        <v>0.15034432339309139</v>
      </c>
      <c r="CR65" s="19">
        <f t="shared" si="92"/>
        <v>0.15412428922822746</v>
      </c>
      <c r="CS65" s="107">
        <f t="shared" si="92"/>
        <v>0.15563030473719908</v>
      </c>
    </row>
    <row r="66" spans="1:97" s="20" customFormat="1" x14ac:dyDescent="0.25">
      <c r="A66" s="20" t="s">
        <v>3</v>
      </c>
      <c r="B66" s="20">
        <f t="shared" si="71"/>
        <v>0.22315705128205129</v>
      </c>
      <c r="C66" s="20">
        <f t="shared" ref="C66:Y66" si="93">IFERROR(C55/C40,"")</f>
        <v>0.17981438515081208</v>
      </c>
      <c r="D66" s="20">
        <f t="shared" si="93"/>
        <v>0.22887700534759359</v>
      </c>
      <c r="E66" s="20">
        <f t="shared" si="93"/>
        <v>0.23747207149696775</v>
      </c>
      <c r="F66" s="20">
        <f t="shared" si="93"/>
        <v>0.28923177938279709</v>
      </c>
      <c r="G66" s="20">
        <f t="shared" si="93"/>
        <v>0.3218316672041277</v>
      </c>
      <c r="H66" s="20">
        <f t="shared" si="93"/>
        <v>0.32555164694595456</v>
      </c>
      <c r="I66" s="20">
        <f t="shared" si="93"/>
        <v>0.25098039215686274</v>
      </c>
      <c r="J66" s="20">
        <f t="shared" si="93"/>
        <v>0.3941057497832996</v>
      </c>
      <c r="K66" s="20">
        <f t="shared" si="93"/>
        <v>0.30958904109589042</v>
      </c>
      <c r="L66" s="20">
        <f t="shared" si="93"/>
        <v>0.34125</v>
      </c>
      <c r="M66" s="180">
        <f t="shared" si="93"/>
        <v>0.38085984940490647</v>
      </c>
      <c r="N66" s="280">
        <f t="shared" si="93"/>
        <v>0.15279114533205004</v>
      </c>
      <c r="O66" s="280">
        <f t="shared" si="93"/>
        <v>0.15244652077698551</v>
      </c>
      <c r="P66" s="280">
        <f t="shared" si="93"/>
        <v>0.2579750346740638</v>
      </c>
      <c r="Q66" s="280">
        <f t="shared" si="93"/>
        <v>0.21731409544950056</v>
      </c>
      <c r="R66" s="280">
        <f t="shared" si="93"/>
        <v>0.22068965517241379</v>
      </c>
      <c r="S66" s="280">
        <f t="shared" si="93"/>
        <v>0.28303832273586527</v>
      </c>
      <c r="T66" s="280">
        <f t="shared" si="93"/>
        <v>0.20678768745067089</v>
      </c>
      <c r="U66" s="280">
        <f t="shared" si="93"/>
        <v>0.20373027259684362</v>
      </c>
      <c r="V66" s="20">
        <f t="shared" si="93"/>
        <v>0.22501946535167403</v>
      </c>
      <c r="W66" s="20">
        <f t="shared" si="93"/>
        <v>0.17435775451950522</v>
      </c>
      <c r="X66" s="20">
        <f t="shared" si="93"/>
        <v>0.17003646005966191</v>
      </c>
      <c r="Y66" s="180">
        <f t="shared" si="93"/>
        <v>0.25596749619095988</v>
      </c>
      <c r="Z66" s="20">
        <f t="shared" ref="Z66:CK66" si="94">IFERROR(Z55/Z40,"")</f>
        <v>0.10179461615154536</v>
      </c>
      <c r="AA66" s="20">
        <f t="shared" si="94"/>
        <v>0.18785825951016155</v>
      </c>
      <c r="AB66" s="20">
        <f t="shared" si="94"/>
        <v>0.24623890960524625</v>
      </c>
      <c r="AC66" s="20">
        <f t="shared" si="94"/>
        <v>0.23848660904066885</v>
      </c>
      <c r="AD66" s="20">
        <f t="shared" si="94"/>
        <v>0.19878048780487806</v>
      </c>
      <c r="AE66" s="20">
        <f t="shared" si="94"/>
        <v>0.23555832813474734</v>
      </c>
      <c r="AF66" s="20">
        <f t="shared" si="94"/>
        <v>0.18199160625715377</v>
      </c>
      <c r="AG66" s="20">
        <f t="shared" si="94"/>
        <v>0.15419053808867325</v>
      </c>
      <c r="AH66" s="20">
        <f t="shared" si="94"/>
        <v>0.15964587120350771</v>
      </c>
      <c r="AI66" s="20">
        <f t="shared" si="94"/>
        <v>0.15683822171900352</v>
      </c>
      <c r="AJ66" s="20">
        <f t="shared" si="94"/>
        <v>0.15999528102445648</v>
      </c>
      <c r="AK66" s="180">
        <f t="shared" si="94"/>
        <v>0.16459848418415648</v>
      </c>
      <c r="AL66" s="20">
        <f t="shared" si="94"/>
        <v>0.10717100695917257</v>
      </c>
      <c r="AM66" s="20">
        <f t="shared" si="94"/>
        <v>0.1214779067508871</v>
      </c>
      <c r="AN66" s="20">
        <f t="shared" si="94"/>
        <v>0.22873299247163767</v>
      </c>
      <c r="AO66" s="20">
        <f t="shared" si="94"/>
        <v>0.19971325106311011</v>
      </c>
      <c r="AP66" s="20">
        <f t="shared" si="94"/>
        <v>0.18230047832266483</v>
      </c>
      <c r="AQ66" s="20">
        <f t="shared" si="94"/>
        <v>0.2028338334300917</v>
      </c>
      <c r="AR66" s="20">
        <f t="shared" si="94"/>
        <v>0.16632198451040958</v>
      </c>
      <c r="AS66" s="20">
        <f t="shared" si="94"/>
        <v>0.16978387592688962</v>
      </c>
      <c r="AT66" s="20">
        <f t="shared" si="94"/>
        <v>0.17336606551569539</v>
      </c>
      <c r="AU66" s="20">
        <f t="shared" si="94"/>
        <v>0.17026038181118497</v>
      </c>
      <c r="AV66" s="20">
        <f t="shared" si="94"/>
        <v>0.17282833452786445</v>
      </c>
      <c r="AW66" s="180">
        <f t="shared" si="94"/>
        <v>0.17565068390483415</v>
      </c>
      <c r="AX66" s="20">
        <f t="shared" si="94"/>
        <v>0.10861845578324948</v>
      </c>
      <c r="AY66" s="20">
        <f t="shared" si="94"/>
        <v>0.12716461974174004</v>
      </c>
      <c r="AZ66" s="20">
        <f t="shared" si="94"/>
        <v>0.24716341876461057</v>
      </c>
      <c r="BA66" s="20">
        <f t="shared" si="94"/>
        <v>0.21515337177362731</v>
      </c>
      <c r="BB66" s="20">
        <f t="shared" si="94"/>
        <v>0.19341689135960469</v>
      </c>
      <c r="BC66" s="20">
        <f t="shared" si="94"/>
        <v>0.21291697681704808</v>
      </c>
      <c r="BD66" s="20">
        <f t="shared" si="94"/>
        <v>0.17593268769872095</v>
      </c>
      <c r="BE66" s="20">
        <f t="shared" si="94"/>
        <v>0.17780794700144686</v>
      </c>
      <c r="BF66" s="20">
        <f t="shared" si="94"/>
        <v>0.17924494771849048</v>
      </c>
      <c r="BG66" s="20">
        <f t="shared" si="94"/>
        <v>0.17847257539815184</v>
      </c>
      <c r="BH66" s="20">
        <f t="shared" si="94"/>
        <v>0.17970768883962043</v>
      </c>
      <c r="BI66" s="180">
        <f t="shared" si="94"/>
        <v>0.18213569722764994</v>
      </c>
      <c r="BJ66" s="20">
        <f t="shared" si="94"/>
        <v>0.10694093453068818</v>
      </c>
      <c r="BK66" s="20">
        <f t="shared" si="94"/>
        <v>0.12417910208650909</v>
      </c>
      <c r="BL66" s="20">
        <f t="shared" si="94"/>
        <v>0.24383168711977674</v>
      </c>
      <c r="BM66" s="20">
        <f t="shared" si="94"/>
        <v>0.21354703183592441</v>
      </c>
      <c r="BN66" s="20">
        <f t="shared" si="94"/>
        <v>0.1918733328249371</v>
      </c>
      <c r="BO66" s="20">
        <f t="shared" si="94"/>
        <v>0.20992839788989906</v>
      </c>
      <c r="BP66" s="20">
        <f t="shared" si="94"/>
        <v>0.17631530659327607</v>
      </c>
      <c r="BQ66" s="20">
        <f t="shared" si="94"/>
        <v>0.17831986319498513</v>
      </c>
      <c r="BR66" s="20">
        <f t="shared" si="94"/>
        <v>0.18138217804809276</v>
      </c>
      <c r="BS66" s="20">
        <f t="shared" si="94"/>
        <v>0.18077676941394011</v>
      </c>
      <c r="BT66" s="20">
        <f t="shared" si="94"/>
        <v>0.18231331815551974</v>
      </c>
      <c r="BU66" s="180">
        <f t="shared" si="94"/>
        <v>0.18469485302260871</v>
      </c>
      <c r="BV66" s="20">
        <f t="shared" si="94"/>
        <v>0.10817281102465169</v>
      </c>
      <c r="BW66" s="20">
        <f t="shared" si="94"/>
        <v>0.12583463086803723</v>
      </c>
      <c r="BX66" s="20">
        <f t="shared" si="94"/>
        <v>0.24749799410548229</v>
      </c>
      <c r="BY66" s="20">
        <f t="shared" si="94"/>
        <v>0.21822055123122647</v>
      </c>
      <c r="BZ66" s="20">
        <f t="shared" si="94"/>
        <v>0.19665972846670379</v>
      </c>
      <c r="CA66" s="20">
        <f t="shared" si="94"/>
        <v>0.21490401302860587</v>
      </c>
      <c r="CB66" s="20">
        <f t="shared" si="94"/>
        <v>0.18113955289339398</v>
      </c>
      <c r="CC66" s="20">
        <f t="shared" si="94"/>
        <v>0.18491810050585511</v>
      </c>
      <c r="CD66" s="20">
        <f t="shared" si="94"/>
        <v>0.18799990180050311</v>
      </c>
      <c r="CE66" s="20">
        <f t="shared" si="94"/>
        <v>0.18760923786034428</v>
      </c>
      <c r="CF66" s="20">
        <f t="shared" si="94"/>
        <v>0.19010582977425666</v>
      </c>
      <c r="CG66" s="180">
        <f t="shared" si="94"/>
        <v>0.19251093639859326</v>
      </c>
      <c r="CH66" s="20">
        <f t="shared" si="94"/>
        <v>0.10838203406249625</v>
      </c>
      <c r="CI66" s="20">
        <f t="shared" si="94"/>
        <v>0.12591680369999195</v>
      </c>
      <c r="CJ66" s="20">
        <f t="shared" si="94"/>
        <v>0.24823672998427496</v>
      </c>
      <c r="CK66" s="20">
        <f t="shared" si="94"/>
        <v>0.21832937259069135</v>
      </c>
      <c r="CL66" s="20">
        <f t="shared" ref="CL66:CS66" si="95">IFERROR(CL55/CL40,"")</f>
        <v>0.19649415137865037</v>
      </c>
      <c r="CM66" s="20">
        <f t="shared" si="95"/>
        <v>0.21482313274226347</v>
      </c>
      <c r="CN66" s="20">
        <f t="shared" si="95"/>
        <v>0.1807802562407628</v>
      </c>
      <c r="CO66" s="20">
        <f t="shared" si="95"/>
        <v>0.1845471347144845</v>
      </c>
      <c r="CP66" s="20">
        <f t="shared" si="95"/>
        <v>0.18759325727800311</v>
      </c>
      <c r="CQ66" s="20">
        <f t="shared" si="95"/>
        <v>0.18904973277075474</v>
      </c>
      <c r="CR66" s="20">
        <f t="shared" si="95"/>
        <v>0.19346449734074322</v>
      </c>
      <c r="CS66" s="180">
        <f t="shared" si="95"/>
        <v>0.19591332253290508</v>
      </c>
    </row>
    <row r="68" spans="1:97" s="4" customFormat="1" x14ac:dyDescent="0.25">
      <c r="A68"/>
      <c r="B68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12">
        <v>12</v>
      </c>
      <c r="N68" s="265">
        <v>13</v>
      </c>
      <c r="O68" s="265">
        <v>14</v>
      </c>
      <c r="P68" s="265">
        <v>15</v>
      </c>
      <c r="Q68" s="265">
        <v>16</v>
      </c>
      <c r="R68" s="265">
        <v>17</v>
      </c>
      <c r="S68" s="265">
        <v>18</v>
      </c>
      <c r="T68" s="265">
        <v>19</v>
      </c>
      <c r="U68" s="265">
        <v>20</v>
      </c>
      <c r="V68" s="12">
        <v>21</v>
      </c>
      <c r="W68" s="12">
        <v>22</v>
      </c>
      <c r="X68" s="12">
        <v>23</v>
      </c>
      <c r="Y68" s="1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2">
        <v>42</v>
      </c>
      <c r="AR68" s="12">
        <v>43</v>
      </c>
      <c r="AS68" s="12">
        <v>44</v>
      </c>
      <c r="AT68" s="12">
        <v>45</v>
      </c>
      <c r="AU68" s="12">
        <v>46</v>
      </c>
      <c r="AV68" s="12">
        <v>47</v>
      </c>
      <c r="AW68" s="112">
        <v>48</v>
      </c>
      <c r="AX68" s="12">
        <v>49</v>
      </c>
      <c r="AY68" s="12">
        <v>50</v>
      </c>
      <c r="AZ68" s="12">
        <v>51</v>
      </c>
      <c r="BA68" s="12">
        <v>52</v>
      </c>
      <c r="BB68" s="12">
        <v>53</v>
      </c>
      <c r="BC68" s="12">
        <v>54</v>
      </c>
      <c r="BD68" s="12">
        <v>55</v>
      </c>
      <c r="BE68" s="12">
        <v>56</v>
      </c>
      <c r="BF68" s="12">
        <v>57</v>
      </c>
      <c r="BG68" s="12">
        <v>58</v>
      </c>
      <c r="BH68" s="12">
        <v>59</v>
      </c>
      <c r="BI68" s="112">
        <v>60</v>
      </c>
      <c r="BJ68" s="12">
        <v>61</v>
      </c>
      <c r="BK68" s="12">
        <v>62</v>
      </c>
      <c r="BL68" s="12">
        <v>63</v>
      </c>
      <c r="BM68" s="12">
        <v>64</v>
      </c>
      <c r="BN68" s="12">
        <v>65</v>
      </c>
      <c r="BO68" s="12">
        <v>66</v>
      </c>
      <c r="BP68" s="12">
        <v>67</v>
      </c>
      <c r="BQ68" s="12">
        <v>68</v>
      </c>
      <c r="BR68" s="12">
        <v>69</v>
      </c>
      <c r="BS68" s="12">
        <v>70</v>
      </c>
      <c r="BT68" s="12">
        <v>71</v>
      </c>
      <c r="BU68" s="112">
        <v>72</v>
      </c>
      <c r="BV68" s="12">
        <v>73</v>
      </c>
      <c r="BW68" s="12">
        <v>74</v>
      </c>
      <c r="BX68" s="12">
        <v>75</v>
      </c>
      <c r="BY68" s="12">
        <v>76</v>
      </c>
      <c r="BZ68" s="12">
        <v>77</v>
      </c>
      <c r="CA68" s="12">
        <v>78</v>
      </c>
      <c r="CB68" s="12">
        <v>79</v>
      </c>
      <c r="CC68" s="12">
        <v>80</v>
      </c>
      <c r="CD68" s="12">
        <v>81</v>
      </c>
      <c r="CE68" s="12">
        <v>82</v>
      </c>
      <c r="CF68" s="12">
        <v>83</v>
      </c>
      <c r="CG68" s="112">
        <v>84</v>
      </c>
      <c r="CH68" s="12">
        <v>85</v>
      </c>
      <c r="CI68" s="12">
        <v>86</v>
      </c>
      <c r="CJ68" s="12">
        <v>87</v>
      </c>
      <c r="CK68" s="12">
        <v>88</v>
      </c>
      <c r="CL68" s="12">
        <v>89</v>
      </c>
      <c r="CM68" s="12">
        <v>90</v>
      </c>
      <c r="CN68" s="12">
        <v>91</v>
      </c>
      <c r="CO68" s="12">
        <v>92</v>
      </c>
      <c r="CP68" s="12">
        <v>93</v>
      </c>
      <c r="CQ68" s="12">
        <v>94</v>
      </c>
      <c r="CR68" s="12">
        <v>95</v>
      </c>
      <c r="CS68" s="112">
        <v>96</v>
      </c>
    </row>
    <row r="69" spans="1:97" s="2" customFormat="1" x14ac:dyDescent="0.25">
      <c r="A69" s="2" t="s">
        <v>12</v>
      </c>
      <c r="B69" s="3">
        <f t="shared" ref="B69:BM69" si="96">B32</f>
        <v>42005</v>
      </c>
      <c r="C69" s="3">
        <f t="shared" si="96"/>
        <v>42036</v>
      </c>
      <c r="D69" s="3">
        <f t="shared" si="96"/>
        <v>42064</v>
      </c>
      <c r="E69" s="3">
        <f t="shared" si="96"/>
        <v>42095</v>
      </c>
      <c r="F69" s="3">
        <f t="shared" si="96"/>
        <v>42125</v>
      </c>
      <c r="G69" s="3">
        <f t="shared" si="96"/>
        <v>42156</v>
      </c>
      <c r="H69" s="3">
        <f t="shared" si="96"/>
        <v>42186</v>
      </c>
      <c r="I69" s="3">
        <f t="shared" si="96"/>
        <v>42217</v>
      </c>
      <c r="J69" s="3">
        <f t="shared" si="96"/>
        <v>42248</v>
      </c>
      <c r="K69" s="3">
        <f t="shared" si="96"/>
        <v>42278</v>
      </c>
      <c r="L69" s="3">
        <f t="shared" si="96"/>
        <v>42309</v>
      </c>
      <c r="M69" s="95">
        <f t="shared" si="96"/>
        <v>42339</v>
      </c>
      <c r="N69" s="275">
        <f t="shared" si="96"/>
        <v>42370</v>
      </c>
      <c r="O69" s="275">
        <f t="shared" si="96"/>
        <v>42401</v>
      </c>
      <c r="P69" s="275">
        <f t="shared" si="96"/>
        <v>42430</v>
      </c>
      <c r="Q69" s="275">
        <f t="shared" si="96"/>
        <v>42461</v>
      </c>
      <c r="R69" s="275">
        <f t="shared" si="96"/>
        <v>42491</v>
      </c>
      <c r="S69" s="275">
        <f t="shared" si="96"/>
        <v>42522</v>
      </c>
      <c r="T69" s="275">
        <f t="shared" si="96"/>
        <v>42552</v>
      </c>
      <c r="U69" s="275">
        <f t="shared" si="96"/>
        <v>42583</v>
      </c>
      <c r="V69" s="3">
        <f t="shared" si="96"/>
        <v>42614</v>
      </c>
      <c r="W69" s="3">
        <f t="shared" si="96"/>
        <v>42644</v>
      </c>
      <c r="X69" s="3">
        <f t="shared" si="96"/>
        <v>42675</v>
      </c>
      <c r="Y69" s="95">
        <f t="shared" si="96"/>
        <v>42705</v>
      </c>
      <c r="Z69" s="3">
        <f t="shared" si="96"/>
        <v>42752</v>
      </c>
      <c r="AA69" s="3">
        <f t="shared" si="96"/>
        <v>42783</v>
      </c>
      <c r="AB69" s="3">
        <f t="shared" si="96"/>
        <v>42811</v>
      </c>
      <c r="AC69" s="3">
        <f t="shared" si="96"/>
        <v>42842</v>
      </c>
      <c r="AD69" s="3">
        <f t="shared" si="96"/>
        <v>42872</v>
      </c>
      <c r="AE69" s="3">
        <f t="shared" si="96"/>
        <v>42903</v>
      </c>
      <c r="AF69" s="3">
        <f t="shared" si="96"/>
        <v>42933</v>
      </c>
      <c r="AG69" s="3">
        <f t="shared" si="96"/>
        <v>42964</v>
      </c>
      <c r="AH69" s="3">
        <f t="shared" si="96"/>
        <v>42995</v>
      </c>
      <c r="AI69" s="3">
        <f t="shared" si="96"/>
        <v>43025</v>
      </c>
      <c r="AJ69" s="3">
        <f t="shared" si="96"/>
        <v>43056</v>
      </c>
      <c r="AK69" s="95">
        <f t="shared" si="96"/>
        <v>43086</v>
      </c>
      <c r="AL69" s="3">
        <f t="shared" si="96"/>
        <v>43118</v>
      </c>
      <c r="AM69" s="3">
        <f t="shared" si="96"/>
        <v>43149</v>
      </c>
      <c r="AN69" s="3">
        <f t="shared" si="96"/>
        <v>43177</v>
      </c>
      <c r="AO69" s="3">
        <f t="shared" si="96"/>
        <v>43208</v>
      </c>
      <c r="AP69" s="3">
        <f t="shared" si="96"/>
        <v>43238</v>
      </c>
      <c r="AQ69" s="3">
        <f t="shared" si="96"/>
        <v>43269</v>
      </c>
      <c r="AR69" s="3">
        <f t="shared" si="96"/>
        <v>43299</v>
      </c>
      <c r="AS69" s="3">
        <f t="shared" si="96"/>
        <v>43330</v>
      </c>
      <c r="AT69" s="3">
        <f t="shared" si="96"/>
        <v>43361</v>
      </c>
      <c r="AU69" s="3">
        <f t="shared" si="96"/>
        <v>43391</v>
      </c>
      <c r="AV69" s="3">
        <f t="shared" si="96"/>
        <v>43422</v>
      </c>
      <c r="AW69" s="95">
        <f t="shared" si="96"/>
        <v>43452</v>
      </c>
      <c r="AX69" s="3">
        <f t="shared" si="96"/>
        <v>43483</v>
      </c>
      <c r="AY69" s="3">
        <f t="shared" si="96"/>
        <v>43514</v>
      </c>
      <c r="AZ69" s="3">
        <f t="shared" si="96"/>
        <v>43542</v>
      </c>
      <c r="BA69" s="3">
        <f t="shared" si="96"/>
        <v>43573</v>
      </c>
      <c r="BB69" s="3">
        <f t="shared" si="96"/>
        <v>43603</v>
      </c>
      <c r="BC69" s="3">
        <f t="shared" si="96"/>
        <v>43634</v>
      </c>
      <c r="BD69" s="3">
        <f t="shared" si="96"/>
        <v>43664</v>
      </c>
      <c r="BE69" s="3">
        <f t="shared" si="96"/>
        <v>43695</v>
      </c>
      <c r="BF69" s="3">
        <f t="shared" si="96"/>
        <v>43726</v>
      </c>
      <c r="BG69" s="3">
        <f t="shared" si="96"/>
        <v>43756</v>
      </c>
      <c r="BH69" s="3">
        <f t="shared" si="96"/>
        <v>43787</v>
      </c>
      <c r="BI69" s="95">
        <f t="shared" si="96"/>
        <v>43817</v>
      </c>
      <c r="BJ69" s="3">
        <f t="shared" si="96"/>
        <v>43848</v>
      </c>
      <c r="BK69" s="3">
        <f t="shared" si="96"/>
        <v>43879</v>
      </c>
      <c r="BL69" s="3">
        <f t="shared" si="96"/>
        <v>43908</v>
      </c>
      <c r="BM69" s="3">
        <f t="shared" si="96"/>
        <v>43939</v>
      </c>
      <c r="BN69" s="3">
        <f t="shared" ref="BN69:CS69" si="97">BN32</f>
        <v>43969</v>
      </c>
      <c r="BO69" s="3">
        <f t="shared" si="97"/>
        <v>44000</v>
      </c>
      <c r="BP69" s="3">
        <f t="shared" si="97"/>
        <v>44030</v>
      </c>
      <c r="BQ69" s="3">
        <f t="shared" si="97"/>
        <v>44061</v>
      </c>
      <c r="BR69" s="3">
        <f t="shared" si="97"/>
        <v>44092</v>
      </c>
      <c r="BS69" s="3">
        <f t="shared" si="97"/>
        <v>44122</v>
      </c>
      <c r="BT69" s="3">
        <f t="shared" si="97"/>
        <v>44153</v>
      </c>
      <c r="BU69" s="95">
        <f t="shared" si="97"/>
        <v>44183</v>
      </c>
      <c r="BV69" s="3">
        <f t="shared" si="97"/>
        <v>44214</v>
      </c>
      <c r="BW69" s="3">
        <f t="shared" si="97"/>
        <v>44245</v>
      </c>
      <c r="BX69" s="3">
        <f t="shared" si="97"/>
        <v>44273</v>
      </c>
      <c r="BY69" s="3">
        <f t="shared" si="97"/>
        <v>44304</v>
      </c>
      <c r="BZ69" s="3">
        <f t="shared" si="97"/>
        <v>44334</v>
      </c>
      <c r="CA69" s="3">
        <f t="shared" si="97"/>
        <v>44365</v>
      </c>
      <c r="CB69" s="3">
        <f t="shared" si="97"/>
        <v>44395</v>
      </c>
      <c r="CC69" s="3">
        <f t="shared" si="97"/>
        <v>44426</v>
      </c>
      <c r="CD69" s="3">
        <f t="shared" si="97"/>
        <v>44457</v>
      </c>
      <c r="CE69" s="3">
        <f t="shared" si="97"/>
        <v>44487</v>
      </c>
      <c r="CF69" s="3">
        <f t="shared" si="97"/>
        <v>44518</v>
      </c>
      <c r="CG69" s="95">
        <f t="shared" si="97"/>
        <v>44548</v>
      </c>
      <c r="CH69" s="3">
        <f t="shared" si="97"/>
        <v>44579</v>
      </c>
      <c r="CI69" s="3">
        <f t="shared" si="97"/>
        <v>44610</v>
      </c>
      <c r="CJ69" s="3">
        <f t="shared" si="97"/>
        <v>44638</v>
      </c>
      <c r="CK69" s="3">
        <f t="shared" si="97"/>
        <v>44669</v>
      </c>
      <c r="CL69" s="3">
        <f t="shared" si="97"/>
        <v>44699</v>
      </c>
      <c r="CM69" s="3">
        <f t="shared" si="97"/>
        <v>44730</v>
      </c>
      <c r="CN69" s="3">
        <f t="shared" si="97"/>
        <v>44760</v>
      </c>
      <c r="CO69" s="3">
        <f t="shared" si="97"/>
        <v>44791</v>
      </c>
      <c r="CP69" s="3">
        <f t="shared" si="97"/>
        <v>44822</v>
      </c>
      <c r="CQ69" s="3">
        <f t="shared" si="97"/>
        <v>44852</v>
      </c>
      <c r="CR69" s="3">
        <f t="shared" si="97"/>
        <v>44883</v>
      </c>
      <c r="CS69" s="95">
        <f t="shared" si="97"/>
        <v>44913</v>
      </c>
    </row>
    <row r="70" spans="1:97" s="15" customFormat="1" x14ac:dyDescent="0.25">
      <c r="A70" s="15" t="s">
        <v>4</v>
      </c>
      <c r="B70" s="15">
        <f>'Agency North'!C74+'Agency South'!C76</f>
        <v>82</v>
      </c>
      <c r="C70" s="15">
        <f>'Agency North'!D74+'Agency South'!D76</f>
        <v>66</v>
      </c>
      <c r="D70" s="15">
        <f>'Agency North'!E74+'Agency South'!E76</f>
        <v>156</v>
      </c>
      <c r="E70" s="15">
        <f>'Agency North'!F74+'Agency South'!F76</f>
        <v>169</v>
      </c>
      <c r="F70" s="15">
        <f>'Agency North'!G74+'Agency South'!G76</f>
        <v>118.5</v>
      </c>
      <c r="G70" s="15">
        <f>'Agency North'!H74+'Agency South'!H76</f>
        <v>147.5</v>
      </c>
      <c r="H70" s="15">
        <f>'Agency North'!I74+'Agency South'!I76</f>
        <v>172</v>
      </c>
      <c r="I70" s="15">
        <f>'Agency North'!J74+'Agency South'!J76</f>
        <v>93.5</v>
      </c>
      <c r="J70" s="15">
        <f>'Agency North'!K74+'Agency South'!K76</f>
        <v>193.5</v>
      </c>
      <c r="K70" s="15">
        <f>'Agency North'!L74+'Agency South'!L76</f>
        <v>175.5</v>
      </c>
      <c r="L70" s="15">
        <f>'Agency North'!M74+'Agency South'!M76</f>
        <v>178</v>
      </c>
      <c r="M70" s="96">
        <f>'Agency North'!N74+'Agency South'!N76</f>
        <v>292.5</v>
      </c>
      <c r="N70" s="268">
        <f>'Agency North'!O74+'Agency South'!O76</f>
        <v>64</v>
      </c>
      <c r="O70" s="268">
        <f>'Agency North'!P74+'Agency South'!P76</f>
        <v>67</v>
      </c>
      <c r="P70" s="268">
        <f>'Agency North'!Q74+'Agency South'!Q76</f>
        <v>164</v>
      </c>
      <c r="Q70" s="268">
        <f>'Agency North'!R74+'Agency South'!R76</f>
        <v>177</v>
      </c>
      <c r="R70" s="268">
        <f>'Agency North'!S74+'Agency South'!S76</f>
        <v>112</v>
      </c>
      <c r="S70" s="268">
        <f>'Agency North'!T74+'Agency South'!T76</f>
        <v>134</v>
      </c>
      <c r="T70" s="268">
        <f>'Agency North'!U74+'Agency South'!U76</f>
        <v>110</v>
      </c>
      <c r="U70" s="268">
        <f>'Agency North'!V74+'Agency South'!V76</f>
        <v>103.5</v>
      </c>
      <c r="V70" s="15">
        <f>'Agency North'!W74+'Agency South'!W76</f>
        <v>146.5</v>
      </c>
      <c r="W70" s="15">
        <f>'Agency North'!X74+'Agency South'!X76</f>
        <v>117</v>
      </c>
      <c r="X70" s="15">
        <f>'Agency North'!Y74+'Agency South'!Y76</f>
        <v>138.5</v>
      </c>
      <c r="Y70" s="96">
        <f>'Agency North'!Z74+'Agency South'!Z76</f>
        <v>216</v>
      </c>
      <c r="Z70" s="15">
        <f>'Agency North'!AA74+'Agency South'!AA76</f>
        <v>224</v>
      </c>
      <c r="AA70" s="15">
        <f>'Agency North'!AB74+'Agency South'!AB76</f>
        <v>287</v>
      </c>
      <c r="AB70" s="15">
        <f>'Agency North'!AC74+'Agency South'!AC76</f>
        <v>387</v>
      </c>
      <c r="AC70" s="15">
        <f>'Agency North'!AD74+'Agency South'!AD76</f>
        <v>781</v>
      </c>
      <c r="AD70" s="15">
        <f>'Agency North'!AE74+'Agency South'!AE76</f>
        <v>681.5</v>
      </c>
      <c r="AE70" s="15">
        <f>'Agency North'!AF74+'Agency South'!AF76</f>
        <v>801</v>
      </c>
      <c r="AF70" s="15">
        <f>'Agency North'!AG74+'Agency South'!AG76</f>
        <v>549.5</v>
      </c>
      <c r="AG70" s="15">
        <f>'Agency North'!AH74+'Agency South'!AH76</f>
        <v>528.30952421052677</v>
      </c>
      <c r="AH70" s="15">
        <f>'Agency North'!AI74+'Agency South'!AI76</f>
        <v>546.1344805052637</v>
      </c>
      <c r="AI70" s="15">
        <f>'Agency North'!AJ74+'Agency South'!AJ76</f>
        <v>516.73234823848475</v>
      </c>
      <c r="AJ70" s="15">
        <f>'Agency North'!AK74+'Agency South'!AK76</f>
        <v>550.71480733352473</v>
      </c>
      <c r="AK70" s="96">
        <f>'Agency North'!AL74+'Agency South'!AL76</f>
        <v>562.68290139905366</v>
      </c>
      <c r="AL70" s="15">
        <f>'Agency North'!AM74+'Agency South'!AM76</f>
        <v>249.64205567010308</v>
      </c>
      <c r="AM70" s="15">
        <f>'Agency North'!AN74+'Agency South'!AN76</f>
        <v>290.17661249999969</v>
      </c>
      <c r="AN70" s="15">
        <f>'Agency North'!AO74+'Agency South'!AO76</f>
        <v>308.19747859589046</v>
      </c>
      <c r="AO70" s="15">
        <f>'Agency North'!AP74+'Agency South'!AP76</f>
        <v>240.52754150429479</v>
      </c>
      <c r="AP70" s="15">
        <f>'Agency North'!AQ74+'Agency South'!AQ76</f>
        <v>174.599580253542</v>
      </c>
      <c r="AQ70" s="15">
        <f>'Agency North'!AR74+'Agency South'!AR76</f>
        <v>231.00458847408945</v>
      </c>
      <c r="AR70" s="15">
        <f>'Agency North'!AS74+'Agency South'!AS76</f>
        <v>182.84381622807038</v>
      </c>
      <c r="AS70" s="15">
        <f>'Agency North'!AT74+'Agency South'!AT76</f>
        <v>191.40606947368428</v>
      </c>
      <c r="AT70" s="15">
        <f>'Agency North'!AU74+'Agency South'!AU76</f>
        <v>196.05313913684219</v>
      </c>
      <c r="AU70" s="15">
        <f>'Agency North'!AV74+'Agency South'!AV76</f>
        <v>185.50604957998743</v>
      </c>
      <c r="AV70" s="15">
        <f>'Agency North'!AW74+'Agency South'!AW76</f>
        <v>197.52127861813142</v>
      </c>
      <c r="AW70" s="96">
        <f>'Agency North'!AX74+'Agency South'!AX76</f>
        <v>200.9312196920724</v>
      </c>
      <c r="AX70" s="15">
        <f>'Agency North'!AY74+'Agency South'!AY76</f>
        <v>329.55440126288664</v>
      </c>
      <c r="AY70" s="15">
        <f>'Agency North'!AZ74+'Agency South'!AZ76</f>
        <v>383.74549171874958</v>
      </c>
      <c r="AZ70" s="15">
        <f>'Agency North'!BA74+'Agency South'!BA76</f>
        <v>432.20995796232887</v>
      </c>
      <c r="BA70" s="15">
        <f>'Agency North'!BB74+'Agency South'!BB76</f>
        <v>331.12963345183289</v>
      </c>
      <c r="BB70" s="15">
        <f>'Agency North'!BC74+'Agency South'!BC76</f>
        <v>233.95117182377311</v>
      </c>
      <c r="BC70" s="15">
        <f>'Agency North'!BD74+'Agency South'!BD76</f>
        <v>303.49918185691149</v>
      </c>
      <c r="BD70" s="15">
        <f>'Agency North'!BE74+'Agency South'!BE76</f>
        <v>242.76688547631605</v>
      </c>
      <c r="BE70" s="15">
        <f>'Agency North'!BF74+'Agency South'!BF76</f>
        <v>252.11697972631589</v>
      </c>
      <c r="BF70" s="15">
        <f>'Agency North'!BG74+'Agency South'!BG76</f>
        <v>258.65567270715798</v>
      </c>
      <c r="BG70" s="15">
        <f>'Agency North'!BH74+'Agency South'!BH76</f>
        <v>244.62857314978154</v>
      </c>
      <c r="BH70" s="15">
        <f>'Agency North'!BI74+'Agency South'!BI76</f>
        <v>260.51841332641322</v>
      </c>
      <c r="BI70" s="96">
        <f>'Agency North'!BJ74+'Agency South'!BJ76</f>
        <v>266.15661306000129</v>
      </c>
      <c r="BJ70" s="15">
        <f>'Agency North'!BK74+'Agency South'!BK76</f>
        <v>397.00866842396914</v>
      </c>
      <c r="BK70" s="15">
        <f>'Agency North'!BL74+'Agency South'!BL76</f>
        <v>463.13103227343697</v>
      </c>
      <c r="BL70" s="15">
        <f>'Agency North'!BM74+'Agency South'!BM76</f>
        <v>530.78222284032563</v>
      </c>
      <c r="BM70" s="15">
        <f>'Agency North'!BN74+'Agency South'!BN76</f>
        <v>411.38132882760601</v>
      </c>
      <c r="BN70" s="15">
        <f>'Agency North'!BO74+'Agency South'!BO76</f>
        <v>287.75458409910675</v>
      </c>
      <c r="BO70" s="15">
        <f>'Agency North'!BP74+'Agency South'!BP76</f>
        <v>370.67589131753664</v>
      </c>
      <c r="BP70" s="15">
        <f>'Agency North'!BQ74+'Agency South'!BQ76</f>
        <v>300.71854849330498</v>
      </c>
      <c r="BQ70" s="15">
        <f>'Agency North'!BR74+'Agency South'!BR76</f>
        <v>311.27805795936331</v>
      </c>
      <c r="BR70" s="15">
        <f>'Agency North'!BS74+'Agency South'!BS76</f>
        <v>324.6142758827387</v>
      </c>
      <c r="BS70" s="15">
        <f>'Agency North'!BT74+'Agency South'!BT76</f>
        <v>306.97435676002237</v>
      </c>
      <c r="BT70" s="15">
        <f>'Agency North'!BU74+'Agency South'!BU76</f>
        <v>326.92832444872562</v>
      </c>
      <c r="BU70" s="96">
        <f>'Agency North'!BV74+'Agency South'!BV76</f>
        <v>334.10337353252999</v>
      </c>
      <c r="BV70" s="15">
        <f>'Agency North'!BW74+'Agency South'!BW76</f>
        <v>472.45665681705162</v>
      </c>
      <c r="BW70" s="15">
        <f>'Agency North'!BX74+'Agency South'!BX76</f>
        <v>551.84438146162449</v>
      </c>
      <c r="BX70" s="15">
        <f>'Agency North'!BY74+'Agency South'!BY76</f>
        <v>640.07449633650538</v>
      </c>
      <c r="BY70" s="15">
        <f>'Agency North'!BZ74+'Agency South'!BZ76</f>
        <v>496.49910830987153</v>
      </c>
      <c r="BZ70" s="15">
        <f>'Agency North'!CA74+'Agency South'!CA76</f>
        <v>355.99014058976064</v>
      </c>
      <c r="CA70" s="15">
        <f>'Agency North'!CB74+'Agency South'!CB76</f>
        <v>458.65862564397116</v>
      </c>
      <c r="CB70" s="15">
        <f>'Agency North'!CC74+'Agency South'!CC76</f>
        <v>372.05453008156542</v>
      </c>
      <c r="CC70" s="15">
        <f>'Agency North'!CD74+'Agency South'!CD76</f>
        <v>386.48122428876627</v>
      </c>
      <c r="CD70" s="15">
        <f>'Agency North'!CE74+'Agency South'!CE76</f>
        <v>403.11817542220786</v>
      </c>
      <c r="CE70" s="15">
        <f>'Agency North'!CF74+'Agency South'!CF76</f>
        <v>381.18565330925082</v>
      </c>
      <c r="CF70" s="15">
        <f>'Agency North'!CG74+'Agency South'!CG76</f>
        <v>406.70545100465927</v>
      </c>
      <c r="CG70" s="96">
        <f>'Agency North'!CH74+'Agency South'!CH76</f>
        <v>419.67881249438119</v>
      </c>
      <c r="CH70" s="15">
        <f>'Agency North'!CI74+'Agency South'!CI76</f>
        <v>557.18099113695405</v>
      </c>
      <c r="CI70" s="15">
        <f>'Agency North'!CJ74+'Agency South'!CJ76</f>
        <v>651.22528084054807</v>
      </c>
      <c r="CJ70" s="15">
        <f>'Agency North'!CK74+'Agency South'!CK76</f>
        <v>759.91699770045648</v>
      </c>
      <c r="CK70" s="15">
        <f>'Agency North'!CL74+'Agency South'!CL76</f>
        <v>589.70341966621731</v>
      </c>
      <c r="CL70" s="15">
        <f>'Agency North'!CM74+'Agency South'!CM76</f>
        <v>420.69780122690878</v>
      </c>
      <c r="CM70" s="15">
        <f>'Agency North'!CN74+'Agency South'!CN76</f>
        <v>540.20253134215238</v>
      </c>
      <c r="CN70" s="15">
        <f>'Agency North'!CO74+'Agency South'!CO76</f>
        <v>439.11104612744651</v>
      </c>
      <c r="CO70" s="15">
        <f>'Agency North'!CP74+'Agency South'!CP76</f>
        <v>455.4549953731597</v>
      </c>
      <c r="CP70" s="15">
        <f>'Agency North'!CQ74+'Agency South'!CQ76</f>
        <v>475.18154888907299</v>
      </c>
      <c r="CQ70" s="15">
        <f>'Agency North'!CR74+'Agency South'!CR76</f>
        <v>450.9574295795768</v>
      </c>
      <c r="CR70" s="15">
        <f>'Agency North'!CS74+'Agency South'!CS76</f>
        <v>488.98793587078364</v>
      </c>
      <c r="CS70" s="96">
        <f>'Agency North'!CT74+'Agency South'!CT76</f>
        <v>504.79427569447955</v>
      </c>
    </row>
    <row r="71" spans="1:97" s="15" customFormat="1" x14ac:dyDescent="0.25">
      <c r="A71" s="15" t="s">
        <v>5</v>
      </c>
      <c r="B71" s="15">
        <f>'Agency North'!C75+'Agency South'!C77</f>
        <v>154</v>
      </c>
      <c r="C71" s="15">
        <f>'Agency North'!D75+'Agency South'!D77</f>
        <v>85</v>
      </c>
      <c r="D71" s="15">
        <f>'Agency North'!E75+'Agency South'!E77</f>
        <v>199</v>
      </c>
      <c r="E71" s="15">
        <f>'Agency North'!F75+'Agency South'!F77</f>
        <v>240</v>
      </c>
      <c r="F71" s="15">
        <f>'Agency North'!G75+'Agency South'!G77</f>
        <v>196.5</v>
      </c>
      <c r="G71" s="15">
        <f>'Agency North'!H75+'Agency South'!H77</f>
        <v>273</v>
      </c>
      <c r="H71" s="15">
        <f>'Agency North'!I75+'Agency South'!I77</f>
        <v>350</v>
      </c>
      <c r="I71" s="15">
        <f>'Agency North'!J75+'Agency South'!J77</f>
        <v>227</v>
      </c>
      <c r="J71" s="15">
        <f>'Agency North'!K75+'Agency South'!K77</f>
        <v>406</v>
      </c>
      <c r="K71" s="15">
        <f>'Agency North'!L75+'Agency South'!L77</f>
        <v>269</v>
      </c>
      <c r="L71" s="15">
        <f>'Agency North'!M75+'Agency South'!M77</f>
        <v>631</v>
      </c>
      <c r="M71" s="96">
        <f>'Agency North'!N75+'Agency South'!N77</f>
        <v>524</v>
      </c>
      <c r="N71" s="268">
        <f>'Agency North'!O75+'Agency South'!O77</f>
        <v>82</v>
      </c>
      <c r="O71" s="268">
        <f>'Agency North'!P75+'Agency South'!P77</f>
        <v>82</v>
      </c>
      <c r="P71" s="268">
        <f>'Agency North'!Q75+'Agency South'!Q77</f>
        <v>536</v>
      </c>
      <c r="Q71" s="268">
        <f>'Agency North'!R75+'Agency South'!R77</f>
        <v>351</v>
      </c>
      <c r="R71" s="268">
        <f>'Agency North'!S75+'Agency South'!S77</f>
        <v>406</v>
      </c>
      <c r="S71" s="268">
        <f>'Agency North'!T75+'Agency South'!T77</f>
        <v>955</v>
      </c>
      <c r="T71" s="268">
        <f>'Agency North'!U75+'Agency South'!U77</f>
        <v>503</v>
      </c>
      <c r="U71" s="268">
        <f>'Agency North'!V75+'Agency South'!V77</f>
        <v>579</v>
      </c>
      <c r="V71" s="15">
        <f>'Agency North'!W75+'Agency South'!W77</f>
        <v>953.5</v>
      </c>
      <c r="W71" s="15">
        <f>'Agency North'!X75+'Agency South'!X77</f>
        <v>636.5</v>
      </c>
      <c r="X71" s="15">
        <f>'Agency North'!Y75+'Agency South'!Y77</f>
        <v>738</v>
      </c>
      <c r="Y71" s="96">
        <f>'Agency North'!Z75+'Agency South'!Z77</f>
        <v>1430</v>
      </c>
      <c r="Z71" s="15">
        <f>'Agency North'!AA75+'Agency South'!AA77</f>
        <v>285</v>
      </c>
      <c r="AA71" s="15">
        <f>'Agency North'!AB75+'Agency South'!AB77</f>
        <v>426</v>
      </c>
      <c r="AB71" s="15">
        <f>'Agency North'!AC75+'Agency South'!AC77</f>
        <v>986</v>
      </c>
      <c r="AC71" s="15">
        <f>'Agency North'!AD75+'Agency South'!AD77</f>
        <v>723</v>
      </c>
      <c r="AD71" s="15">
        <f>'Agency North'!AE75+'Agency South'!AE77</f>
        <v>676.5</v>
      </c>
      <c r="AE71" s="15">
        <f>'Agency North'!AF75+'Agency South'!AF77</f>
        <v>1390</v>
      </c>
      <c r="AF71" s="15">
        <f>'Agency North'!AG75+'Agency South'!AG77</f>
        <v>792</v>
      </c>
      <c r="AG71" s="15">
        <f>'Agency North'!AH75+'Agency South'!AH77</f>
        <v>697.73413349297755</v>
      </c>
      <c r="AH71" s="15">
        <f>'Agency North'!AI75+'Agency South'!AI77</f>
        <v>852.48638460343886</v>
      </c>
      <c r="AI71" s="15">
        <f>'Agency North'!AJ75+'Agency South'!AJ77</f>
        <v>667.11968380700921</v>
      </c>
      <c r="AJ71" s="15">
        <f>'Agency North'!AK75+'Agency South'!AK77</f>
        <v>816.95150714708484</v>
      </c>
      <c r="AK71" s="96">
        <f>'Agency North'!AL75+'Agency South'!AL77</f>
        <v>985.12237232111295</v>
      </c>
      <c r="AL71" s="15">
        <f>'Agency North'!AM75+'Agency South'!AM77</f>
        <v>185.73150435008762</v>
      </c>
      <c r="AM71" s="15">
        <f>'Agency North'!AN75+'Agency South'!AN77</f>
        <v>188.22730202575735</v>
      </c>
      <c r="AN71" s="15">
        <f>'Agency North'!AO75+'Agency South'!AO77</f>
        <v>1451.891349584984</v>
      </c>
      <c r="AO71" s="15">
        <f>'Agency North'!AP75+'Agency South'!AP77</f>
        <v>952.35165754012564</v>
      </c>
      <c r="AP71" s="15">
        <f>'Agency North'!AQ75+'Agency South'!AQ77</f>
        <v>1145.8238311462421</v>
      </c>
      <c r="AQ71" s="15">
        <f>'Agency North'!AR75+'Agency South'!AR77</f>
        <v>1718.7720256304433</v>
      </c>
      <c r="AR71" s="15">
        <f>'Agency North'!AS75+'Agency South'!AS77</f>
        <v>855.90075521856511</v>
      </c>
      <c r="AS71" s="15">
        <f>'Agency North'!AT75+'Agency South'!AT77</f>
        <v>1016.8256059850846</v>
      </c>
      <c r="AT71" s="15">
        <f>'Agency North'!AU75+'Agency South'!AU77</f>
        <v>1164.1865932841501</v>
      </c>
      <c r="AU71" s="15">
        <f>'Agency North'!AV75+'Agency South'!AV77</f>
        <v>924.12628602305449</v>
      </c>
      <c r="AV71" s="15">
        <f>'Agency North'!AW75+'Agency South'!AW77</f>
        <v>1111.3935606203204</v>
      </c>
      <c r="AW71" s="96">
        <f>'Agency North'!AX75+'Agency South'!AX77</f>
        <v>1226.4000863945605</v>
      </c>
      <c r="AX71" s="15">
        <f>'Agency North'!AY75+'Agency South'!AY77</f>
        <v>225.79445616489767</v>
      </c>
      <c r="AY71" s="15">
        <f>'Agency North'!AZ75+'Agency South'!AZ77</f>
        <v>225.75635031280112</v>
      </c>
      <c r="AZ71" s="15">
        <f>'Agency North'!BA75+'Agency South'!BA77</f>
        <v>2032.4634577062709</v>
      </c>
      <c r="BA71" s="15">
        <f>'Agency North'!BB75+'Agency South'!BB77</f>
        <v>1409.0389135214291</v>
      </c>
      <c r="BB71" s="15">
        <f>'Agency North'!BC75+'Agency South'!BC77</f>
        <v>1547.0941402047042</v>
      </c>
      <c r="BC71" s="15">
        <f>'Agency North'!BD75+'Agency South'!BD77</f>
        <v>2271.0337203653162</v>
      </c>
      <c r="BD71" s="15">
        <f>'Agency North'!BE75+'Agency South'!BE77</f>
        <v>1251.5414621713776</v>
      </c>
      <c r="BE71" s="15">
        <f>'Agency North'!BF75+'Agency South'!BF77</f>
        <v>1328.8543595922395</v>
      </c>
      <c r="BF71" s="15">
        <f>'Agency North'!BG75+'Agency South'!BG77</f>
        <v>1487.7039201554228</v>
      </c>
      <c r="BG71" s="15">
        <f>'Agency North'!BH75+'Agency South'!BH77</f>
        <v>1323.4644282266017</v>
      </c>
      <c r="BH71" s="15">
        <f>'Agency North'!BI75+'Agency South'!BI77</f>
        <v>1456.8922659136035</v>
      </c>
      <c r="BI71" s="96">
        <f>'Agency North'!BJ75+'Agency South'!BJ77</f>
        <v>1633.5233239919298</v>
      </c>
      <c r="BJ71" s="15">
        <f>'Agency North'!BK75+'Agency South'!BK77</f>
        <v>278.2578005723679</v>
      </c>
      <c r="BK71" s="15">
        <f>'Agency North'!BL75+'Agency South'!BL77</f>
        <v>279.67020121179706</v>
      </c>
      <c r="BL71" s="15">
        <f>'Agency North'!BM75+'Agency South'!BM77</f>
        <v>2423.7080294052075</v>
      </c>
      <c r="BM71" s="15">
        <f>'Agency North'!BN75+'Agency South'!BN77</f>
        <v>1677.3122829960121</v>
      </c>
      <c r="BN71" s="15">
        <f>'Agency North'!BO75+'Agency South'!BO77</f>
        <v>1829.4344223740643</v>
      </c>
      <c r="BO71" s="15">
        <f>'Agency North'!BP75+'Agency South'!BP77</f>
        <v>2643.1194346189773</v>
      </c>
      <c r="BP71" s="15">
        <f>'Agency North'!BQ75+'Agency South'!BQ77</f>
        <v>1465.0632659461742</v>
      </c>
      <c r="BQ71" s="15">
        <f>'Agency North'!BR75+'Agency South'!BR77</f>
        <v>1552.730409186609</v>
      </c>
      <c r="BR71" s="15">
        <f>'Agency North'!BS75+'Agency South'!BS77</f>
        <v>1709.4654448073909</v>
      </c>
      <c r="BS71" s="15">
        <f>'Agency North'!BT75+'Agency South'!BT77</f>
        <v>1519.7073844361437</v>
      </c>
      <c r="BT71" s="15">
        <f>'Agency North'!BU75+'Agency South'!BU77</f>
        <v>1667.0684606046443</v>
      </c>
      <c r="BU71" s="96">
        <f>'Agency North'!BV75+'Agency South'!BV77</f>
        <v>1825.3869534740611</v>
      </c>
      <c r="BV71" s="15">
        <f>'Agency North'!BW75+'Agency South'!BW77</f>
        <v>328.44820103468726</v>
      </c>
      <c r="BW71" s="15">
        <f>'Agency North'!BX75+'Agency South'!BX77</f>
        <v>331.5401091328593</v>
      </c>
      <c r="BX71" s="15">
        <f>'Agency North'!BY75+'Agency South'!BY77</f>
        <v>2840.7688915709641</v>
      </c>
      <c r="BY71" s="15">
        <f>'Agency North'!BZ75+'Agency South'!BZ77</f>
        <v>2002.2330452129008</v>
      </c>
      <c r="BZ71" s="15">
        <f>'Agency North'!CA75+'Agency South'!CA77</f>
        <v>2175.0326148186109</v>
      </c>
      <c r="CA71" s="15">
        <f>'Agency North'!CB75+'Agency South'!CB77</f>
        <v>3134.1330189599903</v>
      </c>
      <c r="CB71" s="15">
        <f>'Agency North'!CC75+'Agency South'!CC77</f>
        <v>1769.2689210984322</v>
      </c>
      <c r="CC71" s="15">
        <f>'Agency North'!CD75+'Agency South'!CD77</f>
        <v>1900.1236736222586</v>
      </c>
      <c r="CD71" s="15">
        <f>'Agency North'!CE75+'Agency South'!CE77</f>
        <v>2088.4852154347363</v>
      </c>
      <c r="CE71" s="15">
        <f>'Agency North'!CF75+'Agency South'!CF77</f>
        <v>1884.7655478256775</v>
      </c>
      <c r="CF71" s="15">
        <f>'Agency North'!CG75+'Agency South'!CG77</f>
        <v>2075.424474832751</v>
      </c>
      <c r="CG71" s="96">
        <f>'Agency North'!CH75+'Agency South'!CH77</f>
        <v>2267.9927088065733</v>
      </c>
      <c r="CH71" s="15">
        <f>'Agency North'!CI75+'Agency South'!CI77</f>
        <v>392.90442099444169</v>
      </c>
      <c r="CI71" s="15">
        <f>'Agency North'!CJ75+'Agency South'!CJ77</f>
        <v>396.13106231391089</v>
      </c>
      <c r="CJ71" s="15">
        <f>'Agency North'!CK75+'Agency South'!CK77</f>
        <v>3396.7244944966551</v>
      </c>
      <c r="CK71" s="15">
        <f>'Agency North'!CL75+'Agency South'!CL77</f>
        <v>2391.1968401479999</v>
      </c>
      <c r="CL71" s="15">
        <f>'Agency North'!CM75+'Agency South'!CM77</f>
        <v>2594.9686750092969</v>
      </c>
      <c r="CM71" s="15">
        <f>'Agency North'!CN75+'Agency South'!CN77</f>
        <v>3736.3148136848467</v>
      </c>
      <c r="CN71" s="15">
        <f>'Agency North'!CO75+'Agency South'!CO77</f>
        <v>2108.3672181566794</v>
      </c>
      <c r="CO71" s="15">
        <f>'Agency North'!CP75+'Agency South'!CP77</f>
        <v>2263.4804068740668</v>
      </c>
      <c r="CP71" s="15">
        <f>'Agency North'!CQ75+'Agency South'!CQ77</f>
        <v>2486.6053217186927</v>
      </c>
      <c r="CQ71" s="15">
        <f>'Agency North'!CR75+'Agency South'!CR77</f>
        <v>2269.4251780957975</v>
      </c>
      <c r="CR71" s="15">
        <f>'Agency North'!CS75+'Agency South'!CS77</f>
        <v>2518.4709689314082</v>
      </c>
      <c r="CS71" s="96">
        <f>'Agency North'!CT75+'Agency South'!CT77</f>
        <v>2751.174669453163</v>
      </c>
    </row>
    <row r="72" spans="1:97" s="15" customFormat="1" x14ac:dyDescent="0.25">
      <c r="A72" s="15" t="s">
        <v>6</v>
      </c>
      <c r="B72" s="15">
        <f>'Agency North'!C76+'Agency South'!C78</f>
        <v>143</v>
      </c>
      <c r="C72" s="15">
        <f>'Agency North'!D76+'Agency South'!D78</f>
        <v>130</v>
      </c>
      <c r="D72" s="15">
        <f>'Agency North'!E76+'Agency South'!E78</f>
        <v>117</v>
      </c>
      <c r="E72" s="15">
        <f>'Agency North'!F76+'Agency South'!F78</f>
        <v>198</v>
      </c>
      <c r="F72" s="15">
        <f>'Agency North'!G76+'Agency South'!G78</f>
        <v>236.5</v>
      </c>
      <c r="G72" s="15">
        <f>'Agency North'!H76+'Agency South'!H78</f>
        <v>219</v>
      </c>
      <c r="H72" s="15">
        <f>'Agency North'!I76+'Agency South'!I78</f>
        <v>241</v>
      </c>
      <c r="I72" s="15">
        <f>'Agency North'!J76+'Agency South'!J78</f>
        <v>176</v>
      </c>
      <c r="J72" s="15">
        <f>'Agency North'!K76+'Agency South'!K78</f>
        <v>299.5</v>
      </c>
      <c r="K72" s="15">
        <f>'Agency North'!L76+'Agency South'!L78</f>
        <v>288</v>
      </c>
      <c r="L72" s="15">
        <f>'Agency North'!M76+'Agency South'!M78</f>
        <v>231</v>
      </c>
      <c r="M72" s="96">
        <f>'Agency North'!N76+'Agency South'!N78</f>
        <v>613.5</v>
      </c>
      <c r="N72" s="268">
        <f>'Agency North'!O76+'Agency South'!O78</f>
        <v>135</v>
      </c>
      <c r="O72" s="268">
        <f>'Agency North'!P76+'Agency South'!P78</f>
        <v>82</v>
      </c>
      <c r="P72" s="268">
        <f>'Agency North'!Q76+'Agency South'!Q78</f>
        <v>90</v>
      </c>
      <c r="Q72" s="268">
        <f>'Agency North'!R76+'Agency South'!R78</f>
        <v>250</v>
      </c>
      <c r="R72" s="268">
        <f>'Agency North'!S76+'Agency South'!S78</f>
        <v>256</v>
      </c>
      <c r="S72" s="268">
        <f>'Agency North'!T76+'Agency South'!T78</f>
        <v>433.5</v>
      </c>
      <c r="T72" s="268">
        <f>'Agency North'!U76+'Agency South'!U78</f>
        <v>399</v>
      </c>
      <c r="U72" s="268">
        <f>'Agency North'!V76+'Agency South'!V78</f>
        <v>337</v>
      </c>
      <c r="V72" s="15">
        <f>'Agency North'!W76+'Agency South'!W78</f>
        <v>559</v>
      </c>
      <c r="W72" s="15">
        <f>'Agency North'!X76+'Agency South'!X78</f>
        <v>435.5</v>
      </c>
      <c r="X72" s="15">
        <f>'Agency North'!Y76+'Agency South'!Y78</f>
        <v>534.5</v>
      </c>
      <c r="Y72" s="96">
        <f>'Agency North'!Z76+'Agency South'!Z78</f>
        <v>679</v>
      </c>
      <c r="Z72" s="15">
        <f>'Agency North'!AA76+'Agency South'!AA78</f>
        <v>272</v>
      </c>
      <c r="AA72" s="15">
        <f>'Agency North'!AB76+'Agency South'!AB78</f>
        <v>185</v>
      </c>
      <c r="AB72" s="15">
        <f>'Agency North'!AC76+'Agency South'!AC78</f>
        <v>482</v>
      </c>
      <c r="AC72" s="15">
        <f>'Agency North'!AD76+'Agency South'!AD78</f>
        <v>394</v>
      </c>
      <c r="AD72" s="15">
        <f>'Agency North'!AE76+'Agency South'!AE78</f>
        <v>357</v>
      </c>
      <c r="AE72" s="15">
        <f>'Agency North'!AF76+'Agency South'!AF78</f>
        <v>303.5</v>
      </c>
      <c r="AF72" s="15">
        <f>'Agency North'!AG76+'Agency South'!AG78</f>
        <v>349</v>
      </c>
      <c r="AG72" s="15">
        <f>'Agency North'!AH76+'Agency South'!AH78</f>
        <v>353.78424736417924</v>
      </c>
      <c r="AH72" s="15">
        <f>'Agency North'!AI76+'Agency South'!AI78</f>
        <v>403.14565040014941</v>
      </c>
      <c r="AI72" s="15">
        <f>'Agency North'!AJ76+'Agency South'!AJ78</f>
        <v>431.6599816752443</v>
      </c>
      <c r="AJ72" s="15">
        <f>'Agency North'!AK76+'Agency South'!AK78</f>
        <v>380.07740467747016</v>
      </c>
      <c r="AK72" s="96">
        <f>'Agency North'!AL76+'Agency South'!AL78</f>
        <v>469.45226960726336</v>
      </c>
      <c r="AL72" s="15">
        <f>'Agency North'!AM76+'Agency South'!AM78</f>
        <v>321.44739296211242</v>
      </c>
      <c r="AM72" s="15">
        <f>'Agency North'!AN76+'Agency South'!AN78</f>
        <v>131.13848366955389</v>
      </c>
      <c r="AN72" s="15">
        <f>'Agency North'!AO76+'Agency South'!AO78</f>
        <v>307.04285365719045</v>
      </c>
      <c r="AO72" s="15">
        <f>'Agency North'!AP76+'Agency South'!AP78</f>
        <v>639.45276501002763</v>
      </c>
      <c r="AP72" s="15">
        <f>'Agency North'!AQ76+'Agency South'!AQ78</f>
        <v>561.35362027441897</v>
      </c>
      <c r="AQ72" s="15">
        <f>'Agency North'!AR76+'Agency South'!AR78</f>
        <v>557.54216741850155</v>
      </c>
      <c r="AR72" s="15">
        <f>'Agency North'!AS76+'Agency South'!AS78</f>
        <v>653.6217214637752</v>
      </c>
      <c r="AS72" s="15">
        <f>'Agency North'!AT76+'Agency South'!AT78</f>
        <v>607.29390616846661</v>
      </c>
      <c r="AT72" s="15">
        <f>'Agency North'!AU76+'Agency South'!AU78</f>
        <v>716.75391999111957</v>
      </c>
      <c r="AU72" s="15">
        <f>'Agency North'!AV76+'Agency South'!AV78</f>
        <v>736.70203873899072</v>
      </c>
      <c r="AV72" s="15">
        <f>'Agency North'!AW76+'Agency South'!AW78</f>
        <v>662.76435641692638</v>
      </c>
      <c r="AW72" s="96">
        <f>'Agency North'!AX76+'Agency South'!AX78</f>
        <v>783.14099469946802</v>
      </c>
      <c r="AX72" s="15">
        <f>'Agency North'!AY76+'Agency South'!AY78</f>
        <v>432.03495732913376</v>
      </c>
      <c r="AY72" s="15">
        <f>'Agency North'!AZ76+'Agency South'!AZ78</f>
        <v>161.8412042700287</v>
      </c>
      <c r="AZ72" s="15">
        <f>'Agency North'!BA76+'Agency South'!BA78</f>
        <v>396.77045427511962</v>
      </c>
      <c r="BA72" s="15">
        <f>'Agency North'!BB76+'Agency South'!BB78</f>
        <v>885.08167544849994</v>
      </c>
      <c r="BB72" s="15">
        <f>'Agency North'!BC76+'Agency South'!BC78</f>
        <v>795.7661640928402</v>
      </c>
      <c r="BC72" s="15">
        <f>'Agency North'!BD76+'Agency South'!BD78</f>
        <v>730.90125867474762</v>
      </c>
      <c r="BD72" s="15">
        <f>'Agency North'!BE76+'Agency South'!BE78</f>
        <v>826.44238185621998</v>
      </c>
      <c r="BE72" s="15">
        <f>'Agency North'!BF76+'Agency South'!BF78</f>
        <v>855.28729437193829</v>
      </c>
      <c r="BF72" s="15">
        <f>'Agency North'!BG76+'Agency South'!BG78</f>
        <v>932.48336362518785</v>
      </c>
      <c r="BG72" s="15">
        <f>'Agency North'!BH76+'Agency South'!BH78</f>
        <v>932.42161925483686</v>
      </c>
      <c r="BH72" s="15">
        <f>'Agency North'!BI76+'Agency South'!BI78</f>
        <v>933.86663786812142</v>
      </c>
      <c r="BI72" s="96">
        <f>'Agency North'!BJ76+'Agency South'!BJ78</f>
        <v>1021.4683372485745</v>
      </c>
      <c r="BJ72" s="15">
        <f>'Agency North'!BK76+'Agency South'!BK78</f>
        <v>535.67666504395606</v>
      </c>
      <c r="BK72" s="15">
        <f>'Agency North'!BL76+'Agency South'!BL78</f>
        <v>198.40311857810846</v>
      </c>
      <c r="BL72" s="15">
        <f>'Agency North'!BM76+'Agency South'!BM78</f>
        <v>486.83163834631893</v>
      </c>
      <c r="BM72" s="15">
        <f>'Agency North'!BN76+'Agency South'!BN78</f>
        <v>1062.9498610976666</v>
      </c>
      <c r="BN72" s="15">
        <f>'Agency North'!BO76+'Agency South'!BO78</f>
        <v>953.13764847373648</v>
      </c>
      <c r="BO72" s="15">
        <f>'Agency North'!BP76+'Agency South'!BP78</f>
        <v>870.76723971917568</v>
      </c>
      <c r="BP72" s="15">
        <f>'Agency North'!BQ76+'Agency South'!BQ78</f>
        <v>966.36890744416405</v>
      </c>
      <c r="BQ72" s="15">
        <f>'Agency North'!BR76+'Agency South'!BR78</f>
        <v>1004.6261472063845</v>
      </c>
      <c r="BR72" s="15">
        <f>'Agency North'!BS76+'Agency South'!BS78</f>
        <v>1099.9952194175391</v>
      </c>
      <c r="BS72" s="15">
        <f>'Agency North'!BT76+'Agency South'!BT78</f>
        <v>1070.5944765305194</v>
      </c>
      <c r="BT72" s="15">
        <f>'Agency North'!BU76+'Agency South'!BU78</f>
        <v>1074.0862877085449</v>
      </c>
      <c r="BU72" s="96">
        <f>'Agency North'!BV76+'Agency South'!BV78</f>
        <v>1169.8969138531154</v>
      </c>
      <c r="BV72" s="15">
        <f>'Agency North'!BW76+'Agency South'!BW78</f>
        <v>600.53140725622234</v>
      </c>
      <c r="BW72" s="15">
        <f>'Agency North'!BX76+'Agency South'!BX78</f>
        <v>232.83428993445051</v>
      </c>
      <c r="BX72" s="15">
        <f>'Agency North'!BY76+'Agency South'!BY78</f>
        <v>571.08184481303795</v>
      </c>
      <c r="BY72" s="15">
        <f>'Agency North'!BZ76+'Agency South'!BZ78</f>
        <v>1248.2414451514387</v>
      </c>
      <c r="BZ72" s="15">
        <f>'Agency North'!CA76+'Agency South'!CA78</f>
        <v>1145.0896959335955</v>
      </c>
      <c r="CA72" s="15">
        <f>'Agency North'!CB76+'Agency South'!CB78</f>
        <v>1043.8568074510231</v>
      </c>
      <c r="CB72" s="15">
        <f>'Agency North'!CC76+'Agency South'!CC78</f>
        <v>1159.4584254614738</v>
      </c>
      <c r="CC72" s="15">
        <f>'Agency North'!CD76+'Agency South'!CD78</f>
        <v>1232.5808950096964</v>
      </c>
      <c r="CD72" s="15">
        <f>'Agency North'!CE76+'Agency South'!CE78</f>
        <v>1347.2251909945967</v>
      </c>
      <c r="CE72" s="15">
        <f>'Agency North'!CF76+'Agency South'!CF78</f>
        <v>1309.5626951566612</v>
      </c>
      <c r="CF72" s="15">
        <f>'Agency North'!CG76+'Agency South'!CG78</f>
        <v>1340.6430367496132</v>
      </c>
      <c r="CG72" s="96">
        <f>'Agency North'!CH76+'Agency South'!CH78</f>
        <v>1457.0689764826609</v>
      </c>
      <c r="CH72" s="15">
        <f>'Agency North'!CI76+'Agency South'!CI78</f>
        <v>721.67151370997237</v>
      </c>
      <c r="CI72" s="15">
        <f>'Agency North'!CJ76+'Agency South'!CJ78</f>
        <v>278.50101814486385</v>
      </c>
      <c r="CJ72" s="15">
        <f>'Agency North'!CK76+'Agency South'!CK78</f>
        <v>682.22349544956296</v>
      </c>
      <c r="CK72" s="15">
        <f>'Agency North'!CL76+'Agency South'!CL78</f>
        <v>1492.654226730192</v>
      </c>
      <c r="CL72" s="15">
        <f>'Agency North'!CM76+'Agency South'!CM78</f>
        <v>1367.9239965823167</v>
      </c>
      <c r="CM72" s="15">
        <f>'Agency North'!CN76+'Agency South'!CN78</f>
        <v>1245.8735710425813</v>
      </c>
      <c r="CN72" s="15">
        <f>'Agency North'!CO76+'Agency South'!CO78</f>
        <v>1383.0333030467204</v>
      </c>
      <c r="CO72" s="15">
        <f>'Agency North'!CP76+'Agency South'!CP78</f>
        <v>1469.2256712899955</v>
      </c>
      <c r="CP72" s="15">
        <f>'Agency North'!CQ76+'Agency South'!CQ78</f>
        <v>1604.9959668668885</v>
      </c>
      <c r="CQ72" s="15">
        <f>'Agency North'!CR76+'Agency South'!CR78</f>
        <v>1575.9528669420142</v>
      </c>
      <c r="CR72" s="15">
        <f>'Agency North'!CS76+'Agency South'!CS78</f>
        <v>1627.6539879127208</v>
      </c>
      <c r="CS72" s="96">
        <f>'Agency North'!CT76+'Agency South'!CT78</f>
        <v>1768.2735335816519</v>
      </c>
    </row>
    <row r="73" spans="1:97" s="15" customFormat="1" x14ac:dyDescent="0.25">
      <c r="A73" s="15" t="s">
        <v>7</v>
      </c>
      <c r="B73" s="15">
        <f>'Agency North'!C77+'Agency South'!C79</f>
        <v>157</v>
      </c>
      <c r="C73" s="15">
        <f>'Agency North'!D77+'Agency South'!D79</f>
        <v>151</v>
      </c>
      <c r="D73" s="15">
        <f>'Agency North'!E77+'Agency South'!E79</f>
        <v>242</v>
      </c>
      <c r="E73" s="15">
        <f>'Agency North'!F77+'Agency South'!F79</f>
        <v>159</v>
      </c>
      <c r="F73" s="15">
        <f>'Agency North'!G77+'Agency South'!G79</f>
        <v>173.5</v>
      </c>
      <c r="G73" s="15">
        <f>'Agency North'!H77+'Agency South'!H79</f>
        <v>346.5</v>
      </c>
      <c r="H73" s="15">
        <f>'Agency North'!I77+'Agency South'!I79</f>
        <v>323</v>
      </c>
      <c r="I73" s="15">
        <f>'Agency North'!J77+'Agency South'!J79</f>
        <v>189</v>
      </c>
      <c r="J73" s="15">
        <f>'Agency North'!K77+'Agency South'!K79</f>
        <v>391</v>
      </c>
      <c r="K73" s="15">
        <f>'Agency North'!L77+'Agency South'!L79</f>
        <v>287</v>
      </c>
      <c r="L73" s="15">
        <f>'Agency North'!M77+'Agency South'!M79</f>
        <v>508</v>
      </c>
      <c r="M73" s="96">
        <f>'Agency North'!N77+'Agency South'!N79</f>
        <v>469.5</v>
      </c>
      <c r="N73" s="268">
        <f>'Agency North'!O77+'Agency South'!O79</f>
        <v>180.5</v>
      </c>
      <c r="O73" s="268">
        <f>'Agency North'!P77+'Agency South'!P79</f>
        <v>227</v>
      </c>
      <c r="P73" s="268">
        <f>'Agency North'!Q77+'Agency South'!Q79</f>
        <v>286</v>
      </c>
      <c r="Q73" s="268">
        <f>'Agency North'!R77+'Agency South'!R79</f>
        <v>128</v>
      </c>
      <c r="R73" s="268">
        <f>'Agency North'!S77+'Agency South'!S79</f>
        <v>263</v>
      </c>
      <c r="S73" s="268">
        <f>'Agency North'!T77+'Agency South'!T79</f>
        <v>426.5</v>
      </c>
      <c r="T73" s="268">
        <f>'Agency North'!U77+'Agency South'!U79</f>
        <v>320</v>
      </c>
      <c r="U73" s="268">
        <f>'Agency North'!V77+'Agency South'!V79</f>
        <v>454</v>
      </c>
      <c r="V73" s="15">
        <f>'Agency North'!W77+'Agency South'!W79</f>
        <v>608</v>
      </c>
      <c r="W73" s="15">
        <f>'Agency North'!X77+'Agency South'!X79</f>
        <v>356</v>
      </c>
      <c r="X73" s="15">
        <f>'Agency North'!Y77+'Agency South'!Y79</f>
        <v>561</v>
      </c>
      <c r="Y73" s="96">
        <f>'Agency North'!Z77+'Agency South'!Z79</f>
        <v>1024.5</v>
      </c>
      <c r="Z73" s="15">
        <f>'Agency North'!AA77+'Agency South'!AA79</f>
        <v>412.5</v>
      </c>
      <c r="AA73" s="15">
        <f>'Agency North'!AB77+'Agency South'!AB79</f>
        <v>625</v>
      </c>
      <c r="AB73" s="15">
        <f>'Agency North'!AC77+'Agency South'!AC79</f>
        <v>475</v>
      </c>
      <c r="AC73" s="15">
        <f>'Agency North'!AD77+'Agency South'!AD79</f>
        <v>306</v>
      </c>
      <c r="AD73" s="15">
        <f>'Agency North'!AE77+'Agency South'!AE79</f>
        <v>352</v>
      </c>
      <c r="AE73" s="15">
        <f>'Agency North'!AF77+'Agency South'!AF79</f>
        <v>379</v>
      </c>
      <c r="AF73" s="15">
        <f>'Agency North'!AG77+'Agency South'!AG79</f>
        <v>352.5</v>
      </c>
      <c r="AG73" s="15">
        <f>'Agency North'!AH77+'Agency South'!AH79</f>
        <v>287.80810105875798</v>
      </c>
      <c r="AH73" s="15">
        <f>'Agency North'!AI77+'Agency South'!AI79</f>
        <v>212.25689295002996</v>
      </c>
      <c r="AI73" s="15">
        <f>'Agency North'!AJ77+'Agency South'!AJ79</f>
        <v>211.72299903778878</v>
      </c>
      <c r="AJ73" s="15">
        <f>'Agency North'!AK77+'Agency South'!AK79</f>
        <v>259.74259645239385</v>
      </c>
      <c r="AK73" s="96">
        <f>'Agency North'!AL77+'Agency South'!AL79</f>
        <v>230.55106521642949</v>
      </c>
      <c r="AL73" s="15">
        <f>'Agency North'!AM77+'Agency South'!AM79</f>
        <v>297.64350267502255</v>
      </c>
      <c r="AM73" s="15">
        <f>'Agency North'!AN77+'Agency South'!AN79</f>
        <v>330.39495792477555</v>
      </c>
      <c r="AN73" s="15">
        <f>'Agency North'!AO77+'Agency South'!AO79</f>
        <v>132.8199197777748</v>
      </c>
      <c r="AO73" s="15">
        <f>'Agency North'!AP77+'Agency South'!AP79</f>
        <v>123.62760757065217</v>
      </c>
      <c r="AP73" s="15">
        <f>'Agency North'!AQ77+'Agency South'!AQ79</f>
        <v>393.92358528386717</v>
      </c>
      <c r="AQ73" s="15">
        <f>'Agency North'!AR77+'Agency South'!AR79</f>
        <v>383.59723149181144</v>
      </c>
      <c r="AR73" s="15">
        <f>'Agency North'!AS77+'Agency South'!AS79</f>
        <v>430.40876069646629</v>
      </c>
      <c r="AS73" s="15">
        <f>'Agency North'!AT77+'Agency South'!AT79</f>
        <v>485.84234846959271</v>
      </c>
      <c r="AT73" s="15">
        <f>'Agency North'!AU77+'Agency South'!AU79</f>
        <v>430.53758583556146</v>
      </c>
      <c r="AU73" s="15">
        <f>'Agency North'!AV77+'Agency South'!AV79</f>
        <v>449.2564645135871</v>
      </c>
      <c r="AV73" s="15">
        <f>'Agency North'!AW77+'Agency South'!AW79</f>
        <v>529.84291788220457</v>
      </c>
      <c r="AW73" s="96">
        <f>'Agency North'!AX77+'Agency South'!AX79</f>
        <v>469.29514974136362</v>
      </c>
      <c r="AX73" s="15">
        <f>'Agency North'!AY77+'Agency South'!AY79</f>
        <v>441.44196324906363</v>
      </c>
      <c r="AY73" s="15">
        <f>'Agency North'!AZ77+'Agency South'!AZ79</f>
        <v>461.73316738544622</v>
      </c>
      <c r="AZ73" s="15">
        <f>'Agency North'!BA77+'Agency South'!BA79</f>
        <v>168.32510595404591</v>
      </c>
      <c r="BA73" s="15">
        <f>'Agency North'!BB77+'Agency South'!BB79</f>
        <v>153.60230948282117</v>
      </c>
      <c r="BB73" s="15">
        <f>'Agency North'!BC77+'Agency South'!BC79</f>
        <v>540.01833391137666</v>
      </c>
      <c r="BC73" s="15">
        <f>'Agency North'!BD77+'Agency South'!BD79</f>
        <v>524.8846889293236</v>
      </c>
      <c r="BD73" s="15">
        <f>'Agency North'!BE77+'Agency South'!BE79</f>
        <v>557.46456021636914</v>
      </c>
      <c r="BE73" s="15">
        <f>'Agency North'!BF77+'Agency South'!BF79</f>
        <v>604.70216533125472</v>
      </c>
      <c r="BF73" s="15">
        <f>'Agency North'!BG77+'Agency South'!BG79</f>
        <v>583.62795286123003</v>
      </c>
      <c r="BG73" s="15">
        <f>'Agency North'!BH77+'Agency South'!BH79</f>
        <v>572.60574683645905</v>
      </c>
      <c r="BH73" s="15">
        <f>'Agency North'!BI77+'Agency South'!BI79</f>
        <v>653.88854958999832</v>
      </c>
      <c r="BI73" s="96">
        <f>'Agency North'!BJ77+'Agency South'!BJ79</f>
        <v>635.01103454230042</v>
      </c>
      <c r="BJ73" s="15">
        <f>'Agency North'!BK77+'Agency South'!BK79</f>
        <v>537.3058432579594</v>
      </c>
      <c r="BK73" s="15">
        <f>'Agency North'!BL77+'Agency South'!BL79</f>
        <v>569.12036421317543</v>
      </c>
      <c r="BL73" s="15">
        <f>'Agency North'!BM77+'Agency South'!BM79</f>
        <v>207.46085191691947</v>
      </c>
      <c r="BM73" s="15">
        <f>'Agency North'!BN77+'Agency South'!BN79</f>
        <v>191.33505874900169</v>
      </c>
      <c r="BN73" s="15">
        <f>'Agency North'!BO77+'Agency South'!BO79</f>
        <v>652.70492007120743</v>
      </c>
      <c r="BO73" s="15">
        <f>'Agency North'!BP77+'Agency South'!BP79</f>
        <v>631.7188395141543</v>
      </c>
      <c r="BP73" s="15">
        <f>'Agency North'!BQ77+'Agency South'!BQ79</f>
        <v>673.41530578862671</v>
      </c>
      <c r="BQ73" s="15">
        <f>'Agency North'!BR77+'Agency South'!BR79</f>
        <v>705.72204505372724</v>
      </c>
      <c r="BR73" s="15">
        <f>'Agency North'!BS77+'Agency South'!BS79</f>
        <v>696.1028622116188</v>
      </c>
      <c r="BS73" s="15">
        <f>'Agency North'!BT77+'Agency South'!BT79</f>
        <v>679.97216556161663</v>
      </c>
      <c r="BT73" s="15">
        <f>'Agency North'!BU77+'Agency South'!BU79</f>
        <v>749.25539557025036</v>
      </c>
      <c r="BU73" s="96">
        <f>'Agency North'!BV77+'Agency South'!BV79</f>
        <v>733.40339398578465</v>
      </c>
      <c r="BV73" s="15">
        <f>'Agency North'!BW77+'Agency South'!BW79</f>
        <v>618.08337963410224</v>
      </c>
      <c r="BW73" s="15">
        <f>'Agency North'!BX77+'Agency South'!BX79</f>
        <v>637.09444838979368</v>
      </c>
      <c r="BX73" s="15">
        <f>'Agency North'!BY77+'Agency South'!BY79</f>
        <v>244.91439572930062</v>
      </c>
      <c r="BY73" s="15">
        <f>'Agency North'!BZ77+'Agency South'!BZ79</f>
        <v>225.78287833600547</v>
      </c>
      <c r="BZ73" s="15">
        <f>'Agency North'!CA77+'Agency South'!CA79</f>
        <v>771.43411866215888</v>
      </c>
      <c r="CA73" s="15">
        <f>'Agency North'!CB77+'Agency South'!CB79</f>
        <v>762.70127194548354</v>
      </c>
      <c r="CB73" s="15">
        <f>'Agency North'!CC77+'Agency South'!CC79</f>
        <v>810.83959645292794</v>
      </c>
      <c r="CC73" s="15">
        <f>'Agency North'!CD77+'Agency South'!CD79</f>
        <v>856.63580890199728</v>
      </c>
      <c r="CD73" s="15">
        <f>'Agency North'!CE77+'Agency South'!CE79</f>
        <v>856.62920316125872</v>
      </c>
      <c r="CE73" s="15">
        <f>'Agency North'!CF77+'Agency South'!CF79</f>
        <v>835.60884421811761</v>
      </c>
      <c r="CF73" s="15">
        <f>'Agency North'!CG77+'Agency South'!CG79</f>
        <v>922.87567468173245</v>
      </c>
      <c r="CG73" s="96">
        <f>'Agency North'!CH77+'Agency South'!CH79</f>
        <v>916.93475538856342</v>
      </c>
      <c r="CH73" s="15">
        <f>'Agency North'!CI77+'Agency South'!CI79</f>
        <v>744.15788587222823</v>
      </c>
      <c r="CI73" s="15">
        <f>'Agency North'!CJ77+'Agency South'!CJ79</f>
        <v>765.73197831580751</v>
      </c>
      <c r="CJ73" s="15">
        <f>'Agency North'!CK77+'Agency South'!CK79</f>
        <v>292.97817713566099</v>
      </c>
      <c r="CK73" s="15">
        <f>'Agency North'!CL77+'Agency South'!CL79</f>
        <v>269.74998510835383</v>
      </c>
      <c r="CL73" s="15">
        <f>'Agency North'!CM77+'Agency South'!CM79</f>
        <v>922.74317292845649</v>
      </c>
      <c r="CM73" s="15">
        <f>'Agency North'!CN77+'Agency South'!CN79</f>
        <v>911.31872378146545</v>
      </c>
      <c r="CN73" s="15">
        <f>'Agency North'!CO77+'Agency South'!CO79</f>
        <v>967.95739818755794</v>
      </c>
      <c r="CO73" s="15">
        <f>'Agency North'!CP77+'Agency South'!CP79</f>
        <v>1022.0253266032745</v>
      </c>
      <c r="CP73" s="15">
        <f>'Agency North'!CQ77+'Agency South'!CQ79</f>
        <v>1021.4106962053052</v>
      </c>
      <c r="CQ73" s="15">
        <f>'Agency North'!CR77+'Agency South'!CR79</f>
        <v>1003.3501190838747</v>
      </c>
      <c r="CR73" s="15">
        <f>'Agency North'!CS77+'Agency South'!CS79</f>
        <v>1121.3280628303548</v>
      </c>
      <c r="CS73" s="96">
        <f>'Agency North'!CT77+'Agency South'!CT79</f>
        <v>1113.6211471690874</v>
      </c>
    </row>
    <row r="74" spans="1:97" s="15" customFormat="1" x14ac:dyDescent="0.25">
      <c r="A74" s="15" t="s">
        <v>8</v>
      </c>
      <c r="B74" s="15">
        <f>'Agency North'!C78+'Agency South'!C80</f>
        <v>90</v>
      </c>
      <c r="C74" s="15">
        <f>'Agency North'!D78+'Agency South'!D80</f>
        <v>77</v>
      </c>
      <c r="D74" s="15">
        <f>'Agency North'!E78+'Agency South'!E80</f>
        <v>160</v>
      </c>
      <c r="E74" s="15">
        <f>'Agency North'!F78+'Agency South'!F80</f>
        <v>209</v>
      </c>
      <c r="F74" s="15">
        <f>'Agency North'!G78+'Agency South'!G80</f>
        <v>226</v>
      </c>
      <c r="G74" s="15">
        <f>'Agency North'!H78+'Agency South'!H80</f>
        <v>177</v>
      </c>
      <c r="H74" s="15">
        <f>'Agency North'!I78+'Agency South'!I80</f>
        <v>168</v>
      </c>
      <c r="I74" s="15">
        <f>'Agency North'!J78+'Agency South'!J80</f>
        <v>178</v>
      </c>
      <c r="J74" s="15">
        <f>'Agency North'!K78+'Agency South'!K80</f>
        <v>323</v>
      </c>
      <c r="K74" s="15">
        <f>'Agency North'!L78+'Agency South'!L80</f>
        <v>235</v>
      </c>
      <c r="L74" s="15">
        <f>'Agency North'!M78+'Agency South'!M80</f>
        <v>389</v>
      </c>
      <c r="M74" s="96">
        <f>'Agency North'!N78+'Agency South'!N80</f>
        <v>406</v>
      </c>
      <c r="N74" s="268">
        <f>'Agency North'!O78+'Agency South'!O80</f>
        <v>150.5</v>
      </c>
      <c r="O74" s="268">
        <f>'Agency North'!P78+'Agency South'!P80</f>
        <v>144</v>
      </c>
      <c r="P74" s="268">
        <f>'Agency North'!Q78+'Agency South'!Q80</f>
        <v>396</v>
      </c>
      <c r="Q74" s="268">
        <f>'Agency North'!R78+'Agency South'!R80</f>
        <v>269</v>
      </c>
      <c r="R74" s="268">
        <f>'Agency North'!S78+'Agency South'!S80</f>
        <v>183</v>
      </c>
      <c r="S74" s="268">
        <f>'Agency North'!T78+'Agency South'!T80</f>
        <v>172</v>
      </c>
      <c r="T74" s="268">
        <f>'Agency North'!U78+'Agency South'!U80</f>
        <v>165</v>
      </c>
      <c r="U74" s="268">
        <f>'Agency North'!V78+'Agency South'!V80</f>
        <v>226</v>
      </c>
      <c r="V74" s="15">
        <f>'Agency North'!W78+'Agency South'!W80</f>
        <v>328.5</v>
      </c>
      <c r="W74" s="15">
        <f>'Agency North'!X78+'Agency South'!X80</f>
        <v>327.5</v>
      </c>
      <c r="X74" s="15">
        <f>'Agency North'!Y78+'Agency South'!Y80</f>
        <v>312.5</v>
      </c>
      <c r="Y74" s="96">
        <f>'Agency North'!Z78+'Agency South'!Z80</f>
        <v>570.5</v>
      </c>
      <c r="Z74" s="15">
        <f>'Agency North'!AA78+'Agency South'!AA80</f>
        <v>186.5</v>
      </c>
      <c r="AA74" s="15">
        <f>'Agency North'!AB78+'Agency South'!AB80</f>
        <v>390</v>
      </c>
      <c r="AB74" s="15">
        <f>'Agency North'!AC78+'Agency South'!AC80</f>
        <v>631.5</v>
      </c>
      <c r="AC74" s="15">
        <f>'Agency North'!AD78+'Agency South'!AD80</f>
        <v>224.5</v>
      </c>
      <c r="AD74" s="15">
        <f>'Agency North'!AE78+'Agency South'!AE80</f>
        <v>153</v>
      </c>
      <c r="AE74" s="15">
        <f>'Agency North'!AF78+'Agency South'!AF80</f>
        <v>157</v>
      </c>
      <c r="AF74" s="15">
        <f>'Agency North'!AG78+'Agency South'!AG80</f>
        <v>180</v>
      </c>
      <c r="AG74" s="15">
        <f>'Agency North'!AH78+'Agency South'!AH80</f>
        <v>392.01529251063181</v>
      </c>
      <c r="AH74" s="15">
        <f>'Agency North'!AI78+'Agency South'!AI80</f>
        <v>472.77755977750803</v>
      </c>
      <c r="AI74" s="15">
        <f>'Agency North'!AJ78+'Agency South'!AJ80</f>
        <v>460.76649202010481</v>
      </c>
      <c r="AJ74" s="15">
        <f>'Agency North'!AK78+'Agency South'!AK80</f>
        <v>514.91725261094302</v>
      </c>
      <c r="AK74" s="96">
        <f>'Agency North'!AL78+'Agency South'!AL80</f>
        <v>527.52370939315824</v>
      </c>
      <c r="AL74" s="15">
        <f>'Agency North'!AM78+'Agency South'!AM80</f>
        <v>336.61262954049471</v>
      </c>
      <c r="AM74" s="15">
        <f>'Agency North'!AN78+'Agency South'!AN80</f>
        <v>563.73337839401904</v>
      </c>
      <c r="AN74" s="15">
        <f>'Agency North'!AO78+'Agency South'!AO80</f>
        <v>1031.681384379805</v>
      </c>
      <c r="AO74" s="15">
        <f>'Agency North'!AP78+'Agency South'!AP80</f>
        <v>461.96944636360195</v>
      </c>
      <c r="AP74" s="15">
        <f>'Agency North'!AQ78+'Agency South'!AQ80</f>
        <v>308.15512472844171</v>
      </c>
      <c r="AQ74" s="15">
        <f>'Agency North'!AR78+'Agency South'!AR80</f>
        <v>429.67938516116237</v>
      </c>
      <c r="AR74" s="15">
        <f>'Agency North'!AS78+'Agency South'!AS80</f>
        <v>641.5023629004105</v>
      </c>
      <c r="AS74" s="15">
        <f>'Agency North'!AT78+'Agency South'!AT80</f>
        <v>811.49387318215713</v>
      </c>
      <c r="AT74" s="15">
        <f>'Agency North'!AU78+'Agency South'!AU80</f>
        <v>898.8533089551272</v>
      </c>
      <c r="AU74" s="15">
        <f>'Agency North'!AV78+'Agency South'!AV80</f>
        <v>849.03473066842844</v>
      </c>
      <c r="AV74" s="15">
        <f>'Agency North'!AW78+'Agency South'!AW80</f>
        <v>910.43541108173258</v>
      </c>
      <c r="AW74" s="96">
        <f>'Agency North'!AX78+'Agency South'!AX80</f>
        <v>980.69710324901257</v>
      </c>
      <c r="AX74" s="15">
        <f>'Agency North'!AY78+'Agency South'!AY80</f>
        <v>491.25247877133273</v>
      </c>
      <c r="AY74" s="15">
        <f>'Agency North'!AZ78+'Agency South'!AZ80</f>
        <v>892.24496099262683</v>
      </c>
      <c r="AZ74" s="15">
        <f>'Agency North'!BA78+'Agency South'!BA80</f>
        <v>1502.2633239411782</v>
      </c>
      <c r="BA74" s="15">
        <f>'Agency North'!BB78+'Agency South'!BB80</f>
        <v>669.79090260316525</v>
      </c>
      <c r="BB74" s="15">
        <f>'Agency North'!BC78+'Agency South'!BC80</f>
        <v>412.36213583181404</v>
      </c>
      <c r="BC74" s="15">
        <f>'Agency North'!BD78+'Agency South'!BD80</f>
        <v>570.08970329254976</v>
      </c>
      <c r="BD74" s="15">
        <f>'Agency North'!BE78+'Agency South'!BE80</f>
        <v>896.16641604768029</v>
      </c>
      <c r="BE74" s="15">
        <f>'Agency North'!BF78+'Agency South'!BF80</f>
        <v>1091.7317981370547</v>
      </c>
      <c r="BF74" s="15">
        <f>'Agency North'!BG78+'Agency South'!BG80</f>
        <v>1173.1726834557112</v>
      </c>
      <c r="BG74" s="15">
        <f>'Agency North'!BH78+'Agency South'!BH80</f>
        <v>1111.5255562933585</v>
      </c>
      <c r="BH74" s="15">
        <f>'Agency North'!BI78+'Agency South'!BI80</f>
        <v>1184.0906024794024</v>
      </c>
      <c r="BI74" s="96">
        <f>'Agency North'!BJ78+'Agency South'!BJ80</f>
        <v>1268.0140837929919</v>
      </c>
      <c r="BJ74" s="15">
        <f>'Agency North'!BK78+'Agency South'!BK80</f>
        <v>621.00469510674293</v>
      </c>
      <c r="BK74" s="15">
        <f>'Agency North'!BL78+'Agency South'!BL80</f>
        <v>1085.2267036313315</v>
      </c>
      <c r="BL74" s="15">
        <f>'Agency North'!BM78+'Agency South'!BM80</f>
        <v>1903.1964799750658</v>
      </c>
      <c r="BM74" s="15">
        <f>'Agency North'!BN78+'Agency South'!BN80</f>
        <v>827.65794589397638</v>
      </c>
      <c r="BN74" s="15">
        <f>'Agency North'!BO78+'Agency South'!BO80</f>
        <v>513.61243260575247</v>
      </c>
      <c r="BO74" s="15">
        <f>'Agency North'!BP78+'Agency South'!BP80</f>
        <v>695.27514225654227</v>
      </c>
      <c r="BP74" s="15">
        <f>'Agency North'!BQ78+'Agency South'!BQ80</f>
        <v>1087.9458302684575</v>
      </c>
      <c r="BQ74" s="15">
        <f>'Agency North'!BR78+'Agency South'!BR80</f>
        <v>1325.7342587854259</v>
      </c>
      <c r="BR74" s="15">
        <f>'Agency North'!BS78+'Agency South'!BS80</f>
        <v>1414.4997921488766</v>
      </c>
      <c r="BS74" s="15">
        <f>'Agency North'!BT78+'Agency South'!BT80</f>
        <v>1328.745120144587</v>
      </c>
      <c r="BT74" s="15">
        <f>'Agency North'!BU78+'Agency South'!BU80</f>
        <v>1404.0133275162141</v>
      </c>
      <c r="BU74" s="96">
        <f>'Agency North'!BV78+'Agency South'!BV80</f>
        <v>1484.3782302808504</v>
      </c>
      <c r="BV74" s="15">
        <f>'Agency North'!BW78+'Agency South'!BW80</f>
        <v>719.90890861759385</v>
      </c>
      <c r="BW74" s="15">
        <f>'Agency North'!BX78+'Agency South'!BX80</f>
        <v>1254.1356566000945</v>
      </c>
      <c r="BX74" s="15">
        <f>'Agency North'!BY78+'Agency South'!BY80</f>
        <v>2165.9708599003143</v>
      </c>
      <c r="BY74" s="15">
        <f>'Agency North'!BZ78+'Agency South'!BZ80</f>
        <v>944.72154679873665</v>
      </c>
      <c r="BZ74" s="15">
        <f>'Agency North'!CA78+'Agency South'!CA80</f>
        <v>588.22924246556477</v>
      </c>
      <c r="CA74" s="15">
        <f>'Agency North'!CB78+'Agency South'!CB80</f>
        <v>820.90249132413612</v>
      </c>
      <c r="CB74" s="15">
        <f>'Agency North'!CC78+'Agency South'!CC80</f>
        <v>1289.6534119997225</v>
      </c>
      <c r="CC74" s="15">
        <f>'Agency North'!CD78+'Agency South'!CD80</f>
        <v>1602.5173416336052</v>
      </c>
      <c r="CD74" s="15">
        <f>'Agency North'!CE78+'Agency South'!CE80</f>
        <v>1716.1813930713022</v>
      </c>
      <c r="CE74" s="15">
        <f>'Agency North'!CF78+'Agency South'!CF80</f>
        <v>1619.8371927135445</v>
      </c>
      <c r="CF74" s="15">
        <f>'Agency North'!CG78+'Agency South'!CG80</f>
        <v>1725.4842033680798</v>
      </c>
      <c r="CG74" s="96">
        <f>'Agency North'!CH78+'Agency South'!CH80</f>
        <v>1829.2905564838625</v>
      </c>
      <c r="CH74" s="15">
        <f>'Agency North'!CI78+'Agency South'!CI80</f>
        <v>860.55331034143978</v>
      </c>
      <c r="CI74" s="15">
        <f>'Agency North'!CJ78+'Agency South'!CJ80</f>
        <v>1505.5150408022396</v>
      </c>
      <c r="CJ74" s="15">
        <f>'Agency North'!CK78+'Agency South'!CK80</f>
        <v>2606.8756197694661</v>
      </c>
      <c r="CK74" s="15">
        <f>'Agency North'!CL78+'Agency South'!CL80</f>
        <v>1135.4125980355627</v>
      </c>
      <c r="CL74" s="15">
        <f>'Agency North'!CM78+'Agency South'!CM80</f>
        <v>705.31346428305301</v>
      </c>
      <c r="CM74" s="15">
        <f>'Agency North'!CN78+'Agency South'!CN80</f>
        <v>981.70392754123259</v>
      </c>
      <c r="CN74" s="15">
        <f>'Agency North'!CO78+'Agency South'!CO80</f>
        <v>1541.1999951429175</v>
      </c>
      <c r="CO74" s="15">
        <f>'Agency North'!CP78+'Agency South'!CP80</f>
        <v>1914.7041281645888</v>
      </c>
      <c r="CP74" s="15">
        <f>'Agency North'!CQ78+'Agency South'!CQ80</f>
        <v>2048.5668987585855</v>
      </c>
      <c r="CQ74" s="15">
        <f>'Agency North'!CR78+'Agency South'!CR80</f>
        <v>1948.8434739054876</v>
      </c>
      <c r="CR74" s="15">
        <f>'Agency North'!CS78+'Agency South'!CS80</f>
        <v>2098.2946123225888</v>
      </c>
      <c r="CS74" s="96">
        <f>'Agency North'!CT78+'Agency South'!CT80</f>
        <v>2223.2537092966386</v>
      </c>
    </row>
    <row r="75" spans="1:97" s="15" customFormat="1" x14ac:dyDescent="0.25">
      <c r="A75" s="15" t="s">
        <v>1</v>
      </c>
      <c r="B75" s="15">
        <f>'Agency North'!C79+'Agency South'!C81</f>
        <v>63</v>
      </c>
      <c r="C75" s="15">
        <f>'Agency North'!D79+'Agency South'!D81</f>
        <v>70</v>
      </c>
      <c r="D75" s="15">
        <f>'Agency North'!E79+'Agency South'!E81</f>
        <v>101</v>
      </c>
      <c r="E75" s="15">
        <f>'Agency North'!F79+'Agency South'!F81</f>
        <v>154</v>
      </c>
      <c r="F75" s="15">
        <f>'Agency North'!G79+'Agency South'!G81</f>
        <v>169</v>
      </c>
      <c r="G75" s="15">
        <f>'Agency North'!H79+'Agency South'!H81</f>
        <v>172.5</v>
      </c>
      <c r="H75" s="15">
        <f>'Agency North'!I79+'Agency South'!I81</f>
        <v>204</v>
      </c>
      <c r="I75" s="15">
        <f>'Agency North'!J79+'Agency South'!J81</f>
        <v>152</v>
      </c>
      <c r="J75" s="15">
        <f>'Agency North'!K79+'Agency South'!K81</f>
        <v>302</v>
      </c>
      <c r="K75" s="15">
        <f>'Agency North'!L79+'Agency South'!L81</f>
        <v>231</v>
      </c>
      <c r="L75" s="15">
        <f>'Agency North'!M79+'Agency South'!M81</f>
        <v>455</v>
      </c>
      <c r="M75" s="96">
        <f>'Agency North'!N79+'Agency South'!N81</f>
        <v>450</v>
      </c>
      <c r="N75" s="268">
        <f>'Agency North'!O79+'Agency South'!O81</f>
        <v>116</v>
      </c>
      <c r="O75" s="268">
        <f>'Agency North'!P79+'Agency South'!P81</f>
        <v>139</v>
      </c>
      <c r="P75" s="268">
        <f>'Agency North'!Q79+'Agency South'!Q81</f>
        <v>298</v>
      </c>
      <c r="Q75" s="268">
        <f>'Agency North'!R79+'Agency South'!R81</f>
        <v>217</v>
      </c>
      <c r="R75" s="268">
        <f>'Agency North'!S79+'Agency South'!S81</f>
        <v>266</v>
      </c>
      <c r="S75" s="268">
        <f>'Agency North'!T79+'Agency South'!T81</f>
        <v>396</v>
      </c>
      <c r="T75" s="268">
        <f>'Agency North'!U79+'Agency South'!U81</f>
        <v>225</v>
      </c>
      <c r="U75" s="268">
        <f>'Agency North'!V79+'Agency South'!V81</f>
        <v>206.5</v>
      </c>
      <c r="V75" s="15">
        <f>'Agency North'!W79+'Agency South'!W81</f>
        <v>265</v>
      </c>
      <c r="W75" s="15">
        <f>'Agency North'!X79+'Agency South'!X81</f>
        <v>191</v>
      </c>
      <c r="X75" s="15">
        <f>'Agency North'!Y79+'Agency South'!Y81</f>
        <v>329</v>
      </c>
      <c r="Y75" s="96">
        <f>'Agency North'!Z79+'Agency South'!Z81</f>
        <v>581.5</v>
      </c>
      <c r="Z75" s="15">
        <f>'Agency North'!AA79+'Agency South'!AA81</f>
        <v>75</v>
      </c>
      <c r="AA75" s="15">
        <f>'Agency North'!AB79+'Agency South'!AB81</f>
        <v>125</v>
      </c>
      <c r="AB75" s="15">
        <f>'Agency North'!AC79+'Agency South'!AC81</f>
        <v>228.5</v>
      </c>
      <c r="AC75" s="15">
        <f>'Agency North'!AD79+'Agency South'!AD81</f>
        <v>237</v>
      </c>
      <c r="AD75" s="15">
        <f>'Agency North'!AE79+'Agency South'!AE81</f>
        <v>874</v>
      </c>
      <c r="AE75" s="15">
        <f>'Agency North'!AF79+'Agency South'!AF81</f>
        <v>222</v>
      </c>
      <c r="AF75" s="15">
        <f>'Agency North'!AG79+'Agency South'!AG81</f>
        <v>184</v>
      </c>
      <c r="AG75" s="15">
        <f>'Agency North'!AH79+'Agency South'!AH81</f>
        <v>295.28017497436031</v>
      </c>
      <c r="AH75" s="15">
        <f>'Agency North'!AI79+'Agency South'!AI81</f>
        <v>319.50738019130074</v>
      </c>
      <c r="AI75" s="15">
        <f>'Agency North'!AJ79+'Agency South'!AJ81</f>
        <v>287.90435840422725</v>
      </c>
      <c r="AJ75" s="15">
        <f>'Agency North'!AK79+'Agency South'!AK81</f>
        <v>288.99411666713547</v>
      </c>
      <c r="AK75" s="96">
        <f>'Agency North'!AL79+'Agency South'!AL81</f>
        <v>326.65556397920506</v>
      </c>
      <c r="AL75" s="15">
        <f>'Agency North'!AM79+'Agency South'!AM81</f>
        <v>326.20736252085391</v>
      </c>
      <c r="AM75" s="15">
        <f>'Agency North'!AN79+'Agency South'!AN81</f>
        <v>450.99369866882</v>
      </c>
      <c r="AN75" s="15">
        <f>'Agency North'!AO79+'Agency South'!AO81</f>
        <v>1127.2535825829577</v>
      </c>
      <c r="AO75" s="15">
        <f>'Agency North'!AP79+'Agency South'!AP81</f>
        <v>1403.541998125869</v>
      </c>
      <c r="AP75" s="15">
        <f>'Agency North'!AQ79+'Agency South'!AQ81</f>
        <v>6155.7781575008385</v>
      </c>
      <c r="AQ75" s="15">
        <f>'Agency North'!AR79+'Agency South'!AR81</f>
        <v>1361.8825180870163</v>
      </c>
      <c r="AR75" s="15">
        <f>'Agency North'!AS79+'Agency South'!AS81</f>
        <v>1285.7786197904052</v>
      </c>
      <c r="AS75" s="15">
        <f>'Agency North'!AT79+'Agency South'!AT81</f>
        <v>659.55675929980896</v>
      </c>
      <c r="AT75" s="15">
        <f>'Agency North'!AU79+'Agency South'!AU81</f>
        <v>733.95741638945913</v>
      </c>
      <c r="AU75" s="15">
        <f>'Agency North'!AV79+'Agency South'!AV81</f>
        <v>698.82261584344224</v>
      </c>
      <c r="AV75" s="15">
        <f>'Agency North'!AW79+'Agency South'!AW81</f>
        <v>771.95278693543537</v>
      </c>
      <c r="AW75" s="96">
        <f>'Agency North'!AX79+'Agency South'!AX81</f>
        <v>881.31564635893199</v>
      </c>
      <c r="AX75" s="15">
        <f>'Agency North'!AY79+'Agency South'!AY81</f>
        <v>394.2783975502972</v>
      </c>
      <c r="AY75" s="15">
        <f>'Agency North'!AZ79+'Agency South'!AZ81</f>
        <v>579.50905928725922</v>
      </c>
      <c r="AZ75" s="15">
        <f>'Agency North'!BA79+'Agency South'!BA81</f>
        <v>1491.7202326463785</v>
      </c>
      <c r="BA75" s="15">
        <f>'Agency North'!BB79+'Agency South'!BB81</f>
        <v>1750.2830764890571</v>
      </c>
      <c r="BB75" s="15">
        <f>'Agency North'!BC79+'Agency South'!BC81</f>
        <v>8014.4453924801319</v>
      </c>
      <c r="BC75" s="15">
        <f>'Agency North'!BD79+'Agency South'!BD81</f>
        <v>1735.3621452976536</v>
      </c>
      <c r="BD75" s="15">
        <f>'Agency North'!BE79+'Agency South'!BE81</f>
        <v>1641.8539519236176</v>
      </c>
      <c r="BE75" s="15">
        <f>'Agency North'!BF79+'Agency South'!BF81</f>
        <v>853.12549660284174</v>
      </c>
      <c r="BF75" s="15">
        <f>'Agency North'!BG79+'Agency South'!BG81</f>
        <v>969.35042740336553</v>
      </c>
      <c r="BG75" s="15">
        <f>'Agency North'!BH79+'Agency South'!BH81</f>
        <v>980.76004282979875</v>
      </c>
      <c r="BH75" s="15">
        <f>'Agency North'!BI79+'Agency South'!BI81</f>
        <v>1104.1224775711062</v>
      </c>
      <c r="BI75" s="96">
        <f>'Agency North'!BJ79+'Agency South'!BJ81</f>
        <v>1235.9408460637896</v>
      </c>
      <c r="BJ75" s="15">
        <f>'Agency North'!BK79+'Agency South'!BK81</f>
        <v>534.15883035065599</v>
      </c>
      <c r="BK75" s="15">
        <f>'Agency North'!BL79+'Agency South'!BL81</f>
        <v>778.76903221198847</v>
      </c>
      <c r="BL75" s="15">
        <f>'Agency North'!BM79+'Agency South'!BM81</f>
        <v>1967.6448906190931</v>
      </c>
      <c r="BM75" s="15">
        <f>'Agency North'!BN79+'Agency South'!BN81</f>
        <v>2400.1820300124373</v>
      </c>
      <c r="BN75" s="15">
        <f>'Agency North'!BO79+'Agency South'!BO81</f>
        <v>10982.410884392448</v>
      </c>
      <c r="BO75" s="15">
        <f>'Agency North'!BP79+'Agency South'!BP81</f>
        <v>2329.6799900769729</v>
      </c>
      <c r="BP75" s="15">
        <f>'Agency North'!BQ79+'Agency South'!BQ81</f>
        <v>2209.1003623007759</v>
      </c>
      <c r="BQ75" s="15">
        <f>'Agency North'!BR79+'Agency South'!BR81</f>
        <v>1134.0175651771283</v>
      </c>
      <c r="BR75" s="15">
        <f>'Agency North'!BS79+'Agency South'!BS81</f>
        <v>1254.1988907750288</v>
      </c>
      <c r="BS75" s="15">
        <f>'Agency North'!BT79+'Agency South'!BT81</f>
        <v>1234.4859723205473</v>
      </c>
      <c r="BT75" s="15">
        <f>'Agency North'!BU79+'Agency South'!BU81</f>
        <v>1369.3725991070846</v>
      </c>
      <c r="BU75" s="96">
        <f>'Agency North'!BV79+'Agency South'!BV81</f>
        <v>1522.9035797962688</v>
      </c>
      <c r="BV75" s="15">
        <f>'Agency North'!BW79+'Agency South'!BW81</f>
        <v>645.8055728832378</v>
      </c>
      <c r="BW75" s="15">
        <f>'Agency North'!BX79+'Agency South'!BX81</f>
        <v>936.32377188036116</v>
      </c>
      <c r="BX75" s="15">
        <f>'Agency North'!BY79+'Agency South'!BY81</f>
        <v>2370.4538353010021</v>
      </c>
      <c r="BY75" s="15">
        <f>'Agency North'!BZ79+'Agency South'!BZ81</f>
        <v>2892.3927148299022</v>
      </c>
      <c r="BZ75" s="15">
        <f>'Agency North'!CA79+'Agency South'!CA81</f>
        <v>13291.699944665948</v>
      </c>
      <c r="CA75" s="15">
        <f>'Agency North'!CB79+'Agency South'!CB81</f>
        <v>2791.1795873604819</v>
      </c>
      <c r="CB75" s="15">
        <f>'Agency North'!CC79+'Agency South'!CC81</f>
        <v>2646.7606309397506</v>
      </c>
      <c r="CC75" s="15">
        <f>'Agency North'!CD79+'Agency South'!CD81</f>
        <v>1349.5996762391367</v>
      </c>
      <c r="CD75" s="15">
        <f>'Agency North'!CE79+'Agency South'!CE81</f>
        <v>1504.2315906572321</v>
      </c>
      <c r="CE75" s="15">
        <f>'Agency North'!CF79+'Agency South'!CF81</f>
        <v>1495.2836392414483</v>
      </c>
      <c r="CF75" s="15">
        <f>'Agency North'!CG79+'Agency South'!CG81</f>
        <v>1671.4269890345672</v>
      </c>
      <c r="CG75" s="96">
        <f>'Agency North'!CH79+'Agency South'!CH81</f>
        <v>1876.5200728772843</v>
      </c>
      <c r="CH75" s="15">
        <f>'Agency North'!CI79+'Agency South'!CI81</f>
        <v>765.77748953096818</v>
      </c>
      <c r="CI75" s="15">
        <f>'Agency North'!CJ79+'Agency South'!CJ81</f>
        <v>1113.5876883517858</v>
      </c>
      <c r="CJ75" s="15">
        <f>'Agency North'!CK79+'Agency South'!CK81</f>
        <v>2834.9583337461609</v>
      </c>
      <c r="CK75" s="15">
        <f>'Agency North'!CL79+'Agency South'!CL81</f>
        <v>3484.4131165185081</v>
      </c>
      <c r="CL75" s="15">
        <f>'Agency North'!CM79+'Agency South'!CM81</f>
        <v>16153.086287441694</v>
      </c>
      <c r="CM75" s="15">
        <f>'Agency North'!CN79+'Agency South'!CN81</f>
        <v>3393.8342336185901</v>
      </c>
      <c r="CN75" s="15">
        <f>'Agency North'!CO79+'Agency South'!CO81</f>
        <v>3221.3604782562293</v>
      </c>
      <c r="CO75" s="15">
        <f>'Agency North'!CP79+'Agency South'!CP81</f>
        <v>1639.9480577792906</v>
      </c>
      <c r="CP75" s="15">
        <f>'Agency North'!CQ79+'Agency South'!CQ81</f>
        <v>1826.9236416969566</v>
      </c>
      <c r="CQ75" s="15">
        <f>'Agency North'!CR79+'Agency South'!CR81</f>
        <v>1822.1934353973988</v>
      </c>
      <c r="CR75" s="15">
        <f>'Agency North'!CS79+'Agency South'!CS81</f>
        <v>2063.3257836390326</v>
      </c>
      <c r="CS75" s="96">
        <f>'Agency North'!CT79+'Agency South'!CT81</f>
        <v>2315.4764621115801</v>
      </c>
    </row>
    <row r="76" spans="1:97" s="15" customFormat="1" x14ac:dyDescent="0.25">
      <c r="A76" s="15" t="s">
        <v>2</v>
      </c>
      <c r="B76" s="15">
        <f>'Agency North'!C80+'Agency South'!C82</f>
        <v>26</v>
      </c>
      <c r="C76" s="15">
        <f>'Agency North'!D80+'Agency South'!D82</f>
        <v>20</v>
      </c>
      <c r="D76" s="15">
        <f>'Agency North'!E80+'Agency South'!E82</f>
        <v>26</v>
      </c>
      <c r="E76" s="15">
        <f>'Agency North'!F80+'Agency South'!F82</f>
        <v>21</v>
      </c>
      <c r="F76" s="15">
        <f>'Agency North'!G80+'Agency South'!G82</f>
        <v>43</v>
      </c>
      <c r="G76" s="15">
        <f>'Agency North'!H80+'Agency South'!H82</f>
        <v>48.5</v>
      </c>
      <c r="H76" s="15">
        <f>'Agency North'!I80+'Agency South'!I82</f>
        <v>53</v>
      </c>
      <c r="I76" s="15">
        <f>'Agency North'!J80+'Agency South'!J82</f>
        <v>60.5</v>
      </c>
      <c r="J76" s="15">
        <f>'Agency North'!K80+'Agency South'!K82</f>
        <v>140</v>
      </c>
      <c r="K76" s="15">
        <f>'Agency North'!L80+'Agency South'!L82</f>
        <v>89.5</v>
      </c>
      <c r="L76" s="15">
        <f>'Agency North'!M80+'Agency South'!M82</f>
        <v>250</v>
      </c>
      <c r="M76" s="96">
        <f>'Agency North'!N80+'Agency South'!N82</f>
        <v>281.5</v>
      </c>
      <c r="N76" s="268">
        <f>'Agency North'!O80+'Agency South'!O82</f>
        <v>89</v>
      </c>
      <c r="O76" s="268">
        <f>'Agency North'!P80+'Agency South'!P82</f>
        <v>76</v>
      </c>
      <c r="P76" s="268">
        <f>'Agency North'!Q80+'Agency South'!Q82</f>
        <v>184</v>
      </c>
      <c r="Q76" s="268">
        <f>'Agency North'!R80+'Agency South'!R82</f>
        <v>113</v>
      </c>
      <c r="R76" s="268">
        <f>'Agency North'!S80+'Agency South'!S82</f>
        <v>143</v>
      </c>
      <c r="S76" s="268">
        <f>'Agency North'!T80+'Agency South'!T82</f>
        <v>271</v>
      </c>
      <c r="T76" s="268">
        <f>'Agency North'!U80+'Agency South'!U82</f>
        <v>157</v>
      </c>
      <c r="U76" s="268">
        <f>'Agency North'!V80+'Agency South'!V82</f>
        <v>186</v>
      </c>
      <c r="V76" s="15">
        <f>'Agency North'!W80+'Agency South'!W82</f>
        <v>286.5</v>
      </c>
      <c r="W76" s="15">
        <f>'Agency North'!X80+'Agency South'!X82</f>
        <v>234.5</v>
      </c>
      <c r="X76" s="15">
        <f>'Agency North'!Y80+'Agency South'!Y82</f>
        <v>304.5</v>
      </c>
      <c r="Y76" s="96">
        <f>'Agency North'!Z80+'Agency South'!Z82</f>
        <v>601.5</v>
      </c>
      <c r="Z76" s="15">
        <f>'Agency North'!AA80+'Agency South'!AA82</f>
        <v>147</v>
      </c>
      <c r="AA76" s="15">
        <f>'Agency North'!AB80+'Agency South'!AB82</f>
        <v>167.5</v>
      </c>
      <c r="AB76" s="15">
        <f>'Agency North'!AC80+'Agency South'!AC82</f>
        <v>229.5</v>
      </c>
      <c r="AC76" s="15">
        <f>'Agency North'!AD80+'Agency South'!AD82</f>
        <v>253</v>
      </c>
      <c r="AD76" s="15">
        <f>'Agency North'!AE80+'Agency South'!AE82</f>
        <v>228</v>
      </c>
      <c r="AE76" s="15">
        <f>'Agency North'!AF80+'Agency South'!AF82</f>
        <v>210.5</v>
      </c>
      <c r="AF76" s="15">
        <f>'Agency North'!AG80+'Agency South'!AG82</f>
        <v>187</v>
      </c>
      <c r="AG76" s="15">
        <f>'Agency North'!AH80+'Agency South'!AH82</f>
        <v>307.3265795990435</v>
      </c>
      <c r="AH76" s="15">
        <f>'Agency North'!AI80+'Agency South'!AI82</f>
        <v>388.01799835389556</v>
      </c>
      <c r="AI76" s="15">
        <f>'Agency North'!AJ80+'Agency South'!AJ82</f>
        <v>385.7907887619433</v>
      </c>
      <c r="AJ76" s="15">
        <f>'Agency North'!AK80+'Agency South'!AK82</f>
        <v>452.76010545585808</v>
      </c>
      <c r="AK76" s="96">
        <f>'Agency North'!AL80+'Agency South'!AL82</f>
        <v>524.58894591328954</v>
      </c>
      <c r="AL76" s="15">
        <f>'Agency North'!AM80+'Agency South'!AM82</f>
        <v>314.22495571034483</v>
      </c>
      <c r="AM76" s="15">
        <f>'Agency North'!AN80+'Agency South'!AN82</f>
        <v>354.28673883315224</v>
      </c>
      <c r="AN76" s="15">
        <f>'Agency North'!AO80+'Agency South'!AO82</f>
        <v>670.21330078124925</v>
      </c>
      <c r="AO76" s="15">
        <f>'Agency North'!AP80+'Agency South'!AP82</f>
        <v>830.33998965411092</v>
      </c>
      <c r="AP76" s="15">
        <f>'Agency North'!AQ80+'Agency South'!AQ82</f>
        <v>749.64032658675683</v>
      </c>
      <c r="AQ76" s="15">
        <f>'Agency North'!AR80+'Agency South'!AR82</f>
        <v>732.07107245187126</v>
      </c>
      <c r="AR76" s="15">
        <f>'Agency North'!AS80+'Agency South'!AS82</f>
        <v>613.56431914233315</v>
      </c>
      <c r="AS76" s="15">
        <f>'Agency North'!AT80+'Agency South'!AT82</f>
        <v>541.48146902931853</v>
      </c>
      <c r="AT76" s="15">
        <f>'Agency North'!AU80+'Agency South'!AU82</f>
        <v>589.59372476681983</v>
      </c>
      <c r="AU76" s="15">
        <f>'Agency North'!AV80+'Agency South'!AV82</f>
        <v>553.83341352502259</v>
      </c>
      <c r="AV76" s="15">
        <f>'Agency North'!AW80+'Agency South'!AW82</f>
        <v>618.45281298927807</v>
      </c>
      <c r="AW76" s="96">
        <f>'Agency North'!AX80+'Agency South'!AX82</f>
        <v>692.32438642921784</v>
      </c>
      <c r="AX76" s="15">
        <f>'Agency North'!AY80+'Agency South'!AY82</f>
        <v>372.26496534731803</v>
      </c>
      <c r="AY76" s="15">
        <f>'Agency North'!AZ80+'Agency South'!AZ82</f>
        <v>383.19592945669939</v>
      </c>
      <c r="AZ76" s="15">
        <f>'Agency North'!BA80+'Agency South'!BA82</f>
        <v>807.17044045827356</v>
      </c>
      <c r="BA76" s="15">
        <f>'Agency North'!BB80+'Agency South'!BB82</f>
        <v>1017.9810982695089</v>
      </c>
      <c r="BB76" s="15">
        <f>'Agency North'!BC80+'Agency South'!BC82</f>
        <v>1012.5047356452008</v>
      </c>
      <c r="BC76" s="15">
        <f>'Agency North'!BD80+'Agency South'!BD82</f>
        <v>1006.864870221874</v>
      </c>
      <c r="BD76" s="15">
        <f>'Agency North'!BE80+'Agency South'!BE82</f>
        <v>922.48147484559468</v>
      </c>
      <c r="BE76" s="15">
        <f>'Agency North'!BF80+'Agency South'!BF82</f>
        <v>813.89819155946316</v>
      </c>
      <c r="BF76" s="15">
        <f>'Agency North'!BG80+'Agency South'!BG82</f>
        <v>959.74245082397772</v>
      </c>
      <c r="BG76" s="15">
        <f>'Agency North'!BH80+'Agency South'!BH82</f>
        <v>905.17206660107149</v>
      </c>
      <c r="BH76" s="15">
        <f>'Agency North'!BI80+'Agency South'!BI82</f>
        <v>989.77441594488073</v>
      </c>
      <c r="BI76" s="96">
        <f>'Agency North'!BJ80+'Agency South'!BJ82</f>
        <v>1051.9970043662377</v>
      </c>
      <c r="BJ76" s="15">
        <f>'Agency North'!BK80+'Agency South'!BK82</f>
        <v>504.08279468052581</v>
      </c>
      <c r="BK76" s="15">
        <f>'Agency North'!BL80+'Agency South'!BL82</f>
        <v>511.73709902872133</v>
      </c>
      <c r="BL76" s="15">
        <f>'Agency North'!BM80+'Agency South'!BM82</f>
        <v>1111.9618108494369</v>
      </c>
      <c r="BM76" s="15">
        <f>'Agency North'!BN80+'Agency South'!BN82</f>
        <v>1352.8107567115976</v>
      </c>
      <c r="BN76" s="15">
        <f>'Agency North'!BO80+'Agency South'!BO82</f>
        <v>1323.4815845466487</v>
      </c>
      <c r="BO76" s="15">
        <f>'Agency North'!BP80+'Agency South'!BP82</f>
        <v>1272.6358055807018</v>
      </c>
      <c r="BP76" s="15">
        <f>'Agency North'!BQ80+'Agency South'!BQ82</f>
        <v>1155.8586898762298</v>
      </c>
      <c r="BQ76" s="15">
        <f>'Agency North'!BR80+'Agency South'!BR82</f>
        <v>1031.5441361657502</v>
      </c>
      <c r="BR76" s="15">
        <f>'Agency North'!BS80+'Agency South'!BS82</f>
        <v>1223.1705032740488</v>
      </c>
      <c r="BS76" s="15">
        <f>'Agency North'!BT80+'Agency South'!BT82</f>
        <v>1155.7200963072164</v>
      </c>
      <c r="BT76" s="15">
        <f>'Agency North'!BU80+'Agency South'!BU82</f>
        <v>1249.0055246938855</v>
      </c>
      <c r="BU76" s="96">
        <f>'Agency North'!BV80+'Agency South'!BV82</f>
        <v>1331.9290361912099</v>
      </c>
      <c r="BV76" s="15">
        <f>'Agency North'!BW80+'Agency South'!BW82</f>
        <v>654.28230294097079</v>
      </c>
      <c r="BW76" s="15">
        <f>'Agency North'!BX80+'Agency South'!BX82</f>
        <v>656.21001462600839</v>
      </c>
      <c r="BX76" s="15">
        <f>'Agency North'!BY80+'Agency South'!BY82</f>
        <v>1405.2515841604093</v>
      </c>
      <c r="BY76" s="15">
        <f>'Agency North'!BZ80+'Agency South'!BZ82</f>
        <v>1717.3788629497462</v>
      </c>
      <c r="BZ76" s="15">
        <f>'Agency North'!CA80+'Agency South'!CA82</f>
        <v>1649.3987838373087</v>
      </c>
      <c r="CA76" s="15">
        <f>'Agency North'!CB80+'Agency South'!CB82</f>
        <v>1571.7326003424296</v>
      </c>
      <c r="CB76" s="15">
        <f>'Agency North'!CC80+'Agency South'!CC82</f>
        <v>1420.2417882106108</v>
      </c>
      <c r="CC76" s="15">
        <f>'Agency North'!CD80+'Agency South'!CD82</f>
        <v>1263.3518919951471</v>
      </c>
      <c r="CD76" s="15">
        <f>'Agency North'!CE80+'Agency South'!CE82</f>
        <v>1482.730584960118</v>
      </c>
      <c r="CE76" s="15">
        <f>'Agency North'!CF80+'Agency South'!CF82</f>
        <v>1387.4376624271176</v>
      </c>
      <c r="CF76" s="15">
        <f>'Agency North'!CG80+'Agency South'!CG82</f>
        <v>1493.2282688565647</v>
      </c>
      <c r="CG76" s="96">
        <f>'Agency North'!CH80+'Agency South'!CH82</f>
        <v>1571.9646355851023</v>
      </c>
      <c r="CH76" s="15">
        <f>'Agency North'!CI80+'Agency South'!CI82</f>
        <v>745.6176906394619</v>
      </c>
      <c r="CI76" s="15">
        <f>'Agency North'!CJ80+'Agency South'!CJ82</f>
        <v>745.66301937697813</v>
      </c>
      <c r="CJ76" s="15">
        <f>'Agency North'!CK80+'Agency South'!CK82</f>
        <v>1591.3216734338312</v>
      </c>
      <c r="CK76" s="15">
        <f>'Agency North'!CL80+'Agency South'!CL82</f>
        <v>1962.3100609767712</v>
      </c>
      <c r="CL76" s="15">
        <f>'Agency North'!CM80+'Agency South'!CM82</f>
        <v>1895.0847705055653</v>
      </c>
      <c r="CM76" s="15">
        <f>'Agency North'!CN80+'Agency South'!CN82</f>
        <v>1818.0904711972175</v>
      </c>
      <c r="CN76" s="15">
        <f>'Agency North'!CO80+'Agency South'!CO82</f>
        <v>1667.2652604464677</v>
      </c>
      <c r="CO76" s="15">
        <f>'Agency North'!CP80+'Agency South'!CP82</f>
        <v>1487.4743586900427</v>
      </c>
      <c r="CP76" s="15">
        <f>'Agency North'!CQ80+'Agency South'!CQ82</f>
        <v>1749.5701770829733</v>
      </c>
      <c r="CQ76" s="15">
        <f>'Agency North'!CR80+'Agency South'!CR82</f>
        <v>1662.3560476968037</v>
      </c>
      <c r="CR76" s="15">
        <f>'Agency North'!CS80+'Agency South'!CS82</f>
        <v>1813.2498458600198</v>
      </c>
      <c r="CS76" s="96">
        <f>'Agency North'!CT80+'Agency South'!CT82</f>
        <v>1914.6538241455305</v>
      </c>
    </row>
    <row r="77" spans="1:97" s="16" customFormat="1" x14ac:dyDescent="0.25">
      <c r="A77" s="16" t="s">
        <v>3</v>
      </c>
      <c r="B77" s="16">
        <f>'Agency North'!C82+'Agency South'!C84</f>
        <v>693</v>
      </c>
      <c r="C77" s="16">
        <f>'Agency North'!D82+'Agency South'!D84</f>
        <v>591</v>
      </c>
      <c r="D77" s="16">
        <f>'Agency North'!E82+'Agency South'!E84</f>
        <v>960</v>
      </c>
      <c r="E77" s="16">
        <f>'Agency North'!F82+'Agency South'!F84</f>
        <v>1131</v>
      </c>
      <c r="F77" s="16">
        <f>'Agency North'!G82+'Agency South'!G84</f>
        <v>1144</v>
      </c>
      <c r="G77" s="16">
        <f>'Agency North'!H82+'Agency South'!H84</f>
        <v>1358</v>
      </c>
      <c r="H77" s="16">
        <f>'Agency North'!I82+'Agency South'!I84</f>
        <v>1465</v>
      </c>
      <c r="I77" s="16">
        <f>'Agency North'!J82+'Agency South'!J84</f>
        <v>1053</v>
      </c>
      <c r="J77" s="16">
        <f>'Agency North'!K82+'Agency South'!K84</f>
        <v>2003</v>
      </c>
      <c r="K77" s="16">
        <f>'Agency North'!L82+'Agency South'!L84</f>
        <v>1541</v>
      </c>
      <c r="L77" s="16">
        <f>'Agency North'!M82+'Agency South'!M84</f>
        <v>2588</v>
      </c>
      <c r="M77" s="97">
        <f>'Agency North'!N82+'Agency South'!N84</f>
        <v>2937</v>
      </c>
      <c r="N77" s="272">
        <f>'Agency North'!O82+'Agency South'!O84</f>
        <v>800</v>
      </c>
      <c r="O77" s="272">
        <f>'Agency North'!P82+'Agency South'!P84</f>
        <v>805</v>
      </c>
      <c r="P77" s="272">
        <f>'Agency North'!Q82+'Agency South'!Q84</f>
        <v>1910</v>
      </c>
      <c r="Q77" s="272">
        <f>'Agency North'!R82+'Agency South'!R84</f>
        <v>1480</v>
      </c>
      <c r="R77" s="272">
        <f>'Agency North'!S82+'Agency South'!S84</f>
        <v>1605</v>
      </c>
      <c r="S77" s="272">
        <f>'Agency North'!T82+'Agency South'!T84</f>
        <v>2754</v>
      </c>
      <c r="T77" s="272">
        <f>'Agency North'!U82+'Agency South'!U84</f>
        <v>1769</v>
      </c>
      <c r="U77" s="272">
        <f>'Agency North'!V82+'Agency South'!V84</f>
        <v>1988.5</v>
      </c>
      <c r="V77" s="16">
        <f>'Agency North'!W82+'Agency South'!W84</f>
        <v>3000.5</v>
      </c>
      <c r="W77" s="16">
        <f>'Agency North'!X82+'Agency South'!X84</f>
        <v>2181</v>
      </c>
      <c r="X77" s="16">
        <f>'Agency North'!Y82+'Agency South'!Y84</f>
        <v>2779.5</v>
      </c>
      <c r="Y77" s="97">
        <f>'Agency North'!Z82+'Agency South'!Z84</f>
        <v>4887</v>
      </c>
      <c r="Z77" s="16">
        <f>'Agency North'!AA82+'Agency South'!AA84</f>
        <v>1378</v>
      </c>
      <c r="AA77" s="16">
        <f>'Agency North'!AB82+'Agency South'!AB84</f>
        <v>1918.5</v>
      </c>
      <c r="AB77" s="16">
        <f>'Agency North'!AC82+'Agency South'!AC84</f>
        <v>3032.5</v>
      </c>
      <c r="AC77" s="16">
        <f>'Agency North'!AD82+'Agency South'!AD84</f>
        <v>2137.5</v>
      </c>
      <c r="AD77" s="16">
        <f>'Agency North'!AE82+'Agency South'!AE84</f>
        <v>2640.5</v>
      </c>
      <c r="AE77" s="16">
        <f>'Agency North'!AF82+'Agency South'!AF84</f>
        <v>2662</v>
      </c>
      <c r="AF77" s="16">
        <f>'Agency North'!AG82+'Agency South'!AG84</f>
        <v>2044.5</v>
      </c>
      <c r="AG77" s="16">
        <f>'Agency North'!AH82+'Agency South'!AH84</f>
        <v>2333.9485289999507</v>
      </c>
      <c r="AH77" s="16">
        <f>'Agency North'!AI82+'Agency South'!AI84</f>
        <v>2648.1918662763228</v>
      </c>
      <c r="AI77" s="16">
        <f>'Agency North'!AJ82+'Agency South'!AJ84</f>
        <v>2444.9643037063179</v>
      </c>
      <c r="AJ77" s="16">
        <f>'Agency North'!AK82+'Agency South'!AK84</f>
        <v>2713.4429830108857</v>
      </c>
      <c r="AK77" s="97">
        <f>'Agency North'!AL82+'Agency South'!AL84</f>
        <v>3063.8939264304586</v>
      </c>
      <c r="AL77" s="16">
        <f>'Agency North'!AM82+'Agency South'!AM84</f>
        <v>1781.8673477589159</v>
      </c>
      <c r="AM77" s="16">
        <f>'Agency North'!AN82+'Agency South'!AN84</f>
        <v>2018.7745595160782</v>
      </c>
      <c r="AN77" s="16">
        <f>'Agency North'!AO82+'Agency South'!AO84</f>
        <v>4720.9023907639612</v>
      </c>
      <c r="AO77" s="16">
        <f>'Agency North'!AP82+'Agency South'!AP84</f>
        <v>4411.2834642643866</v>
      </c>
      <c r="AP77" s="16">
        <f>'Agency North'!AQ82+'Agency South'!AQ84</f>
        <v>9314.6746455205666</v>
      </c>
      <c r="AQ77" s="16">
        <f>'Agency North'!AR82+'Agency South'!AR84</f>
        <v>5183.5444002408067</v>
      </c>
      <c r="AR77" s="16">
        <f>'Agency North'!AS82+'Agency South'!AS84</f>
        <v>4480.7765392119554</v>
      </c>
      <c r="AS77" s="16">
        <f>'Agency North'!AT82+'Agency South'!AT84</f>
        <v>4122.4939621344283</v>
      </c>
      <c r="AT77" s="16">
        <f>'Agency North'!AU82+'Agency South'!AU84</f>
        <v>4533.8825492222377</v>
      </c>
      <c r="AU77" s="16">
        <f>'Agency North'!AV82+'Agency South'!AV84</f>
        <v>4211.775549312526</v>
      </c>
      <c r="AV77" s="16">
        <f>'Agency North'!AW82+'Agency South'!AW84</f>
        <v>4604.8418459258974</v>
      </c>
      <c r="AW77" s="97">
        <f>'Agency North'!AX82+'Agency South'!AX84</f>
        <v>5033.1733668725547</v>
      </c>
      <c r="AX77" s="16">
        <f>'Agency North'!AY82+'Agency South'!AY84</f>
        <v>2357.0672184120431</v>
      </c>
      <c r="AY77" s="16">
        <f>'Agency North'!AZ82+'Agency South'!AZ84</f>
        <v>2704.2806717048616</v>
      </c>
      <c r="AZ77" s="16">
        <f>'Agency North'!BA82+'Agency South'!BA84</f>
        <v>6398.7130149812674</v>
      </c>
      <c r="BA77" s="16">
        <f>'Agency North'!BB82+'Agency South'!BB84</f>
        <v>5885.7779758144816</v>
      </c>
      <c r="BB77" s="16">
        <f>'Agency North'!BC82+'Agency South'!BC84</f>
        <v>12322.190902166069</v>
      </c>
      <c r="BC77" s="16">
        <f>'Agency North'!BD82+'Agency South'!BD84</f>
        <v>6839.1363867814644</v>
      </c>
      <c r="BD77" s="16">
        <f>'Agency North'!BE82+'Agency South'!BE84</f>
        <v>6095.9502470608595</v>
      </c>
      <c r="BE77" s="16">
        <f>'Agency North'!BF82+'Agency South'!BF84</f>
        <v>5547.599305594792</v>
      </c>
      <c r="BF77" s="16">
        <f>'Agency North'!BG82+'Agency South'!BG84</f>
        <v>6106.080798324896</v>
      </c>
      <c r="BG77" s="16">
        <f>'Agency North'!BH82+'Agency South'!BH84</f>
        <v>5825.9494600421267</v>
      </c>
      <c r="BH77" s="16">
        <f>'Agency North'!BI82+'Agency South'!BI84</f>
        <v>6322.6349493671114</v>
      </c>
      <c r="BI77" s="97">
        <f>'Agency North'!BJ82+'Agency South'!BJ84</f>
        <v>6845.9546300058237</v>
      </c>
      <c r="BJ77" s="16">
        <f>'Agency North'!BK82+'Agency South'!BK84</f>
        <v>3010.4866290122081</v>
      </c>
      <c r="BK77" s="16">
        <f>'Agency North'!BL82+'Agency South'!BL84</f>
        <v>3422.9265188751224</v>
      </c>
      <c r="BL77" s="16">
        <f>'Agency North'!BM82+'Agency South'!BM84</f>
        <v>8100.8037011120414</v>
      </c>
      <c r="BM77" s="16">
        <f>'Agency North'!BN82+'Agency South'!BN84</f>
        <v>7512.2479354606912</v>
      </c>
      <c r="BN77" s="16">
        <f>'Agency North'!BO82+'Agency South'!BO84</f>
        <v>16254.78189246386</v>
      </c>
      <c r="BO77" s="16">
        <f>'Agency North'!BP82+'Agency South'!BP84</f>
        <v>8443.1964517665238</v>
      </c>
      <c r="BP77" s="16">
        <f>'Agency North'!BQ82+'Agency South'!BQ84</f>
        <v>7557.7523616244289</v>
      </c>
      <c r="BQ77" s="16">
        <f>'Agency North'!BR82+'Agency South'!BR84</f>
        <v>6754.3745615750249</v>
      </c>
      <c r="BR77" s="16">
        <f>'Agency North'!BS82+'Agency South'!BS84</f>
        <v>7397.4327126345033</v>
      </c>
      <c r="BS77" s="16">
        <f>'Agency North'!BT82+'Agency South'!BT84</f>
        <v>6989.2252153006302</v>
      </c>
      <c r="BT77" s="16">
        <f>'Agency North'!BU82+'Agency South'!BU84</f>
        <v>7512.8015952006235</v>
      </c>
      <c r="BU77" s="97">
        <f>'Agency North'!BV82+'Agency South'!BV84</f>
        <v>8067.8981075812899</v>
      </c>
      <c r="BV77" s="16">
        <f>'Agency North'!BW82+'Agency South'!BW84</f>
        <v>3567.0597723668143</v>
      </c>
      <c r="BW77" s="16">
        <f>'Agency North'!BX82+'Agency South'!BX84</f>
        <v>4048.1382905635674</v>
      </c>
      <c r="BX77" s="16">
        <f>'Agency North'!BY82+'Agency South'!BY84</f>
        <v>9598.4414114750289</v>
      </c>
      <c r="BY77" s="16">
        <f>'Agency North'!BZ82+'Agency South'!BZ84</f>
        <v>9030.7504932787306</v>
      </c>
      <c r="BZ77" s="16">
        <f>'Agency North'!CA82+'Agency South'!CA84</f>
        <v>19620.884400383184</v>
      </c>
      <c r="CA77" s="16">
        <f>'Agency North'!CB82+'Agency South'!CB84</f>
        <v>10124.505777383545</v>
      </c>
      <c r="CB77" s="16">
        <f>'Agency North'!CC82+'Agency South'!CC84</f>
        <v>9096.2227741629176</v>
      </c>
      <c r="CC77" s="16">
        <f>'Agency North'!CD82+'Agency South'!CD84</f>
        <v>8204.8092874018403</v>
      </c>
      <c r="CD77" s="16">
        <f>'Agency North'!CE82+'Agency South'!CE84</f>
        <v>8995.4831782792444</v>
      </c>
      <c r="CE77" s="16">
        <f>'Agency North'!CF82+'Agency South'!CF84</f>
        <v>8532.495581582567</v>
      </c>
      <c r="CF77" s="16">
        <f>'Agency North'!CG82+'Agency South'!CG84</f>
        <v>9229.0826475233098</v>
      </c>
      <c r="CG77" s="97">
        <f>'Agency North'!CH82+'Agency South'!CH84</f>
        <v>9919.7717056240472</v>
      </c>
      <c r="CH77" s="16">
        <f>'Agency North'!CI82+'Agency South'!CI84</f>
        <v>4230.6823110885116</v>
      </c>
      <c r="CI77" s="16">
        <f>'Agency North'!CJ82+'Agency South'!CJ84</f>
        <v>4805.1298073055859</v>
      </c>
      <c r="CJ77" s="16">
        <f>'Agency North'!CK82+'Agency South'!CK84</f>
        <v>11405.081794031337</v>
      </c>
      <c r="CK77" s="16">
        <f>'Agency North'!CL82+'Agency South'!CL84</f>
        <v>10735.736827517389</v>
      </c>
      <c r="CL77" s="16">
        <f>'Agency North'!CM82+'Agency South'!CM84</f>
        <v>23639.120366750387</v>
      </c>
      <c r="CM77" s="16">
        <f>'Agency North'!CN82+'Agency South'!CN84</f>
        <v>12087.135740865935</v>
      </c>
      <c r="CN77" s="16">
        <f>'Agency North'!CO82+'Agency South'!CO84</f>
        <v>10889.183653236574</v>
      </c>
      <c r="CO77" s="16">
        <f>'Agency North'!CP82+'Agency South'!CP84</f>
        <v>9796.8579494012592</v>
      </c>
      <c r="CP77" s="16">
        <f>'Agency North'!CQ82+'Agency South'!CQ84</f>
        <v>10738.072702329402</v>
      </c>
      <c r="CQ77" s="16">
        <f>'Agency North'!CR82+'Agency South'!CR84</f>
        <v>10282.121121121376</v>
      </c>
      <c r="CR77" s="16">
        <f>'Agency North'!CS82+'Agency South'!CS84</f>
        <v>11242.323261496125</v>
      </c>
      <c r="CS77" s="97">
        <f>'Agency North'!CT82+'Agency South'!CT84</f>
        <v>12086.453345757651</v>
      </c>
    </row>
    <row r="79" spans="1:97" s="4" customFormat="1" x14ac:dyDescent="0.25">
      <c r="A79"/>
      <c r="B79">
        <v>1</v>
      </c>
      <c r="C79" s="12">
        <v>2</v>
      </c>
      <c r="D79" s="12">
        <v>3</v>
      </c>
      <c r="E79" s="12">
        <v>4</v>
      </c>
      <c r="F79" s="12">
        <v>5</v>
      </c>
      <c r="G79" s="12">
        <v>6</v>
      </c>
      <c r="H79" s="12">
        <v>7</v>
      </c>
      <c r="I79" s="12">
        <v>8</v>
      </c>
      <c r="J79" s="12">
        <v>9</v>
      </c>
      <c r="K79" s="12">
        <v>10</v>
      </c>
      <c r="L79" s="12">
        <v>11</v>
      </c>
      <c r="M79" s="112">
        <v>12</v>
      </c>
      <c r="N79" s="265">
        <v>13</v>
      </c>
      <c r="O79" s="265">
        <v>14</v>
      </c>
      <c r="P79" s="265">
        <v>15</v>
      </c>
      <c r="Q79" s="265">
        <v>16</v>
      </c>
      <c r="R79" s="265">
        <v>17</v>
      </c>
      <c r="S79" s="265">
        <v>18</v>
      </c>
      <c r="T79" s="265">
        <v>19</v>
      </c>
      <c r="U79" s="265">
        <v>20</v>
      </c>
      <c r="V79" s="12">
        <v>21</v>
      </c>
      <c r="W79" s="12">
        <v>22</v>
      </c>
      <c r="X79" s="12">
        <v>23</v>
      </c>
      <c r="Y79" s="112">
        <v>24</v>
      </c>
      <c r="Z79" s="12">
        <v>25</v>
      </c>
      <c r="AA79" s="12">
        <v>26</v>
      </c>
      <c r="AB79" s="12">
        <v>27</v>
      </c>
      <c r="AC79" s="12">
        <v>28</v>
      </c>
      <c r="AD79" s="12">
        <v>29</v>
      </c>
      <c r="AE79" s="12">
        <v>30</v>
      </c>
      <c r="AF79" s="12">
        <v>31</v>
      </c>
      <c r="AG79" s="12">
        <v>32</v>
      </c>
      <c r="AH79" s="12">
        <v>33</v>
      </c>
      <c r="AI79" s="12">
        <v>34</v>
      </c>
      <c r="AJ79" s="12">
        <v>35</v>
      </c>
      <c r="AK79" s="112">
        <v>36</v>
      </c>
      <c r="AL79" s="12">
        <v>37</v>
      </c>
      <c r="AM79" s="12">
        <v>38</v>
      </c>
      <c r="AN79" s="12">
        <v>39</v>
      </c>
      <c r="AO79" s="12">
        <v>40</v>
      </c>
      <c r="AP79" s="12">
        <v>41</v>
      </c>
      <c r="AQ79" s="12">
        <v>42</v>
      </c>
      <c r="AR79" s="12">
        <v>43</v>
      </c>
      <c r="AS79" s="12">
        <v>44</v>
      </c>
      <c r="AT79" s="12">
        <v>45</v>
      </c>
      <c r="AU79" s="12">
        <v>46</v>
      </c>
      <c r="AV79" s="12">
        <v>47</v>
      </c>
      <c r="AW79" s="112">
        <v>48</v>
      </c>
      <c r="AX79" s="12">
        <v>49</v>
      </c>
      <c r="AY79" s="12">
        <v>50</v>
      </c>
      <c r="AZ79" s="12">
        <v>51</v>
      </c>
      <c r="BA79" s="12">
        <v>52</v>
      </c>
      <c r="BB79" s="12">
        <v>53</v>
      </c>
      <c r="BC79" s="12">
        <v>54</v>
      </c>
      <c r="BD79" s="12">
        <v>55</v>
      </c>
      <c r="BE79" s="12">
        <v>56</v>
      </c>
      <c r="BF79" s="12">
        <v>57</v>
      </c>
      <c r="BG79" s="12">
        <v>58</v>
      </c>
      <c r="BH79" s="12">
        <v>59</v>
      </c>
      <c r="BI79" s="112">
        <v>60</v>
      </c>
      <c r="BJ79" s="12">
        <v>61</v>
      </c>
      <c r="BK79" s="12">
        <v>62</v>
      </c>
      <c r="BL79" s="12">
        <v>63</v>
      </c>
      <c r="BM79" s="12">
        <v>64</v>
      </c>
      <c r="BN79" s="12">
        <v>65</v>
      </c>
      <c r="BO79" s="12">
        <v>66</v>
      </c>
      <c r="BP79" s="12">
        <v>67</v>
      </c>
      <c r="BQ79" s="12">
        <v>68</v>
      </c>
      <c r="BR79" s="12">
        <v>69</v>
      </c>
      <c r="BS79" s="12">
        <v>70</v>
      </c>
      <c r="BT79" s="12">
        <v>71</v>
      </c>
      <c r="BU79" s="112">
        <v>72</v>
      </c>
      <c r="BV79" s="12">
        <v>73</v>
      </c>
      <c r="BW79" s="12">
        <v>74</v>
      </c>
      <c r="BX79" s="12">
        <v>75</v>
      </c>
      <c r="BY79" s="12">
        <v>76</v>
      </c>
      <c r="BZ79" s="12">
        <v>77</v>
      </c>
      <c r="CA79" s="12">
        <v>78</v>
      </c>
      <c r="CB79" s="12">
        <v>79</v>
      </c>
      <c r="CC79" s="12">
        <v>80</v>
      </c>
      <c r="CD79" s="12">
        <v>81</v>
      </c>
      <c r="CE79" s="12">
        <v>82</v>
      </c>
      <c r="CF79" s="12">
        <v>83</v>
      </c>
      <c r="CG79" s="112">
        <v>84</v>
      </c>
      <c r="CH79" s="12">
        <v>85</v>
      </c>
      <c r="CI79" s="12">
        <v>86</v>
      </c>
      <c r="CJ79" s="12">
        <v>87</v>
      </c>
      <c r="CK79" s="12">
        <v>88</v>
      </c>
      <c r="CL79" s="12">
        <v>89</v>
      </c>
      <c r="CM79" s="12">
        <v>90</v>
      </c>
      <c r="CN79" s="12">
        <v>91</v>
      </c>
      <c r="CO79" s="12">
        <v>92</v>
      </c>
      <c r="CP79" s="12">
        <v>93</v>
      </c>
      <c r="CQ79" s="12">
        <v>94</v>
      </c>
      <c r="CR79" s="12">
        <v>95</v>
      </c>
      <c r="CS79" s="112">
        <v>96</v>
      </c>
    </row>
    <row r="80" spans="1:97" s="2" customFormat="1" x14ac:dyDescent="0.25">
      <c r="A80" s="2" t="s">
        <v>13</v>
      </c>
      <c r="B80" s="3">
        <f t="shared" ref="B80:BM80" si="98">B47</f>
        <v>42005</v>
      </c>
      <c r="C80" s="3">
        <f t="shared" si="98"/>
        <v>42036</v>
      </c>
      <c r="D80" s="3">
        <f t="shared" si="98"/>
        <v>42064</v>
      </c>
      <c r="E80" s="3">
        <f t="shared" si="98"/>
        <v>42095</v>
      </c>
      <c r="F80" s="3">
        <f t="shared" si="98"/>
        <v>42125</v>
      </c>
      <c r="G80" s="3">
        <f t="shared" si="98"/>
        <v>42156</v>
      </c>
      <c r="H80" s="3">
        <f t="shared" si="98"/>
        <v>42186</v>
      </c>
      <c r="I80" s="3">
        <f t="shared" si="98"/>
        <v>42217</v>
      </c>
      <c r="J80" s="3">
        <f t="shared" si="98"/>
        <v>42248</v>
      </c>
      <c r="K80" s="3">
        <f t="shared" si="98"/>
        <v>42278</v>
      </c>
      <c r="L80" s="3">
        <f t="shared" si="98"/>
        <v>42309</v>
      </c>
      <c r="M80" s="95">
        <f t="shared" si="98"/>
        <v>42339</v>
      </c>
      <c r="N80" s="275">
        <f t="shared" si="98"/>
        <v>42370</v>
      </c>
      <c r="O80" s="275">
        <f t="shared" si="98"/>
        <v>42401</v>
      </c>
      <c r="P80" s="275">
        <f t="shared" si="98"/>
        <v>42430</v>
      </c>
      <c r="Q80" s="275">
        <f t="shared" si="98"/>
        <v>42461</v>
      </c>
      <c r="R80" s="275">
        <f t="shared" si="98"/>
        <v>42491</v>
      </c>
      <c r="S80" s="275">
        <f t="shared" si="98"/>
        <v>42522</v>
      </c>
      <c r="T80" s="275">
        <f t="shared" si="98"/>
        <v>42552</v>
      </c>
      <c r="U80" s="275">
        <f t="shared" si="98"/>
        <v>42583</v>
      </c>
      <c r="V80" s="3">
        <f t="shared" si="98"/>
        <v>42614</v>
      </c>
      <c r="W80" s="3">
        <f t="shared" si="98"/>
        <v>42644</v>
      </c>
      <c r="X80" s="3">
        <f t="shared" si="98"/>
        <v>42675</v>
      </c>
      <c r="Y80" s="95">
        <f t="shared" si="98"/>
        <v>42705</v>
      </c>
      <c r="Z80" s="3">
        <f t="shared" si="98"/>
        <v>42752</v>
      </c>
      <c r="AA80" s="3">
        <f t="shared" si="98"/>
        <v>42783</v>
      </c>
      <c r="AB80" s="3">
        <f t="shared" si="98"/>
        <v>42811</v>
      </c>
      <c r="AC80" s="3">
        <f t="shared" si="98"/>
        <v>42842</v>
      </c>
      <c r="AD80" s="3">
        <f t="shared" si="98"/>
        <v>42872</v>
      </c>
      <c r="AE80" s="3">
        <f t="shared" si="98"/>
        <v>42903</v>
      </c>
      <c r="AF80" s="3">
        <f t="shared" si="98"/>
        <v>42933</v>
      </c>
      <c r="AG80" s="3">
        <f t="shared" si="98"/>
        <v>42964</v>
      </c>
      <c r="AH80" s="3">
        <f t="shared" si="98"/>
        <v>42995</v>
      </c>
      <c r="AI80" s="3">
        <f t="shared" si="98"/>
        <v>43025</v>
      </c>
      <c r="AJ80" s="3">
        <f t="shared" si="98"/>
        <v>43056</v>
      </c>
      <c r="AK80" s="95">
        <f t="shared" si="98"/>
        <v>43086</v>
      </c>
      <c r="AL80" s="3">
        <f t="shared" si="98"/>
        <v>43118</v>
      </c>
      <c r="AM80" s="3">
        <f t="shared" si="98"/>
        <v>43149</v>
      </c>
      <c r="AN80" s="3">
        <f t="shared" si="98"/>
        <v>43177</v>
      </c>
      <c r="AO80" s="3">
        <f t="shared" si="98"/>
        <v>43208</v>
      </c>
      <c r="AP80" s="3">
        <f t="shared" si="98"/>
        <v>43238</v>
      </c>
      <c r="AQ80" s="3">
        <f t="shared" si="98"/>
        <v>43269</v>
      </c>
      <c r="AR80" s="3">
        <f t="shared" si="98"/>
        <v>43299</v>
      </c>
      <c r="AS80" s="3">
        <f t="shared" si="98"/>
        <v>43330</v>
      </c>
      <c r="AT80" s="3">
        <f t="shared" si="98"/>
        <v>43361</v>
      </c>
      <c r="AU80" s="3">
        <f t="shared" si="98"/>
        <v>43391</v>
      </c>
      <c r="AV80" s="3">
        <f t="shared" si="98"/>
        <v>43422</v>
      </c>
      <c r="AW80" s="95">
        <f t="shared" si="98"/>
        <v>43452</v>
      </c>
      <c r="AX80" s="3">
        <f t="shared" si="98"/>
        <v>43483</v>
      </c>
      <c r="AY80" s="3">
        <f t="shared" si="98"/>
        <v>43514</v>
      </c>
      <c r="AZ80" s="3">
        <f t="shared" si="98"/>
        <v>43542</v>
      </c>
      <c r="BA80" s="3">
        <f t="shared" si="98"/>
        <v>43573</v>
      </c>
      <c r="BB80" s="3">
        <f t="shared" si="98"/>
        <v>43603</v>
      </c>
      <c r="BC80" s="3">
        <f t="shared" si="98"/>
        <v>43634</v>
      </c>
      <c r="BD80" s="3">
        <f t="shared" si="98"/>
        <v>43664</v>
      </c>
      <c r="BE80" s="3">
        <f t="shared" si="98"/>
        <v>43695</v>
      </c>
      <c r="BF80" s="3">
        <f t="shared" si="98"/>
        <v>43726</v>
      </c>
      <c r="BG80" s="3">
        <f t="shared" si="98"/>
        <v>43756</v>
      </c>
      <c r="BH80" s="3">
        <f t="shared" si="98"/>
        <v>43787</v>
      </c>
      <c r="BI80" s="95">
        <f t="shared" si="98"/>
        <v>43817</v>
      </c>
      <c r="BJ80" s="3">
        <f t="shared" si="98"/>
        <v>43848</v>
      </c>
      <c r="BK80" s="3">
        <f t="shared" si="98"/>
        <v>43879</v>
      </c>
      <c r="BL80" s="3">
        <f t="shared" si="98"/>
        <v>43908</v>
      </c>
      <c r="BM80" s="3">
        <f t="shared" si="98"/>
        <v>43939</v>
      </c>
      <c r="BN80" s="3">
        <f t="shared" ref="BN80:CS80" si="99">BN47</f>
        <v>43969</v>
      </c>
      <c r="BO80" s="3">
        <f t="shared" si="99"/>
        <v>44000</v>
      </c>
      <c r="BP80" s="3">
        <f t="shared" si="99"/>
        <v>44030</v>
      </c>
      <c r="BQ80" s="3">
        <f t="shared" si="99"/>
        <v>44061</v>
      </c>
      <c r="BR80" s="3">
        <f t="shared" si="99"/>
        <v>44092</v>
      </c>
      <c r="BS80" s="3">
        <f t="shared" si="99"/>
        <v>44122</v>
      </c>
      <c r="BT80" s="3">
        <f t="shared" si="99"/>
        <v>44153</v>
      </c>
      <c r="BU80" s="95">
        <f t="shared" si="99"/>
        <v>44183</v>
      </c>
      <c r="BV80" s="3">
        <f t="shared" si="99"/>
        <v>44214</v>
      </c>
      <c r="BW80" s="3">
        <f t="shared" si="99"/>
        <v>44245</v>
      </c>
      <c r="BX80" s="3">
        <f t="shared" si="99"/>
        <v>44273</v>
      </c>
      <c r="BY80" s="3">
        <f t="shared" si="99"/>
        <v>44304</v>
      </c>
      <c r="BZ80" s="3">
        <f t="shared" si="99"/>
        <v>44334</v>
      </c>
      <c r="CA80" s="3">
        <f t="shared" si="99"/>
        <v>44365</v>
      </c>
      <c r="CB80" s="3">
        <f t="shared" si="99"/>
        <v>44395</v>
      </c>
      <c r="CC80" s="3">
        <f t="shared" si="99"/>
        <v>44426</v>
      </c>
      <c r="CD80" s="3">
        <f t="shared" si="99"/>
        <v>44457</v>
      </c>
      <c r="CE80" s="3">
        <f t="shared" si="99"/>
        <v>44487</v>
      </c>
      <c r="CF80" s="3">
        <f t="shared" si="99"/>
        <v>44518</v>
      </c>
      <c r="CG80" s="95">
        <f t="shared" si="99"/>
        <v>44548</v>
      </c>
      <c r="CH80" s="3">
        <f t="shared" si="99"/>
        <v>44579</v>
      </c>
      <c r="CI80" s="3">
        <f t="shared" si="99"/>
        <v>44610</v>
      </c>
      <c r="CJ80" s="3">
        <f t="shared" si="99"/>
        <v>44638</v>
      </c>
      <c r="CK80" s="3">
        <f t="shared" si="99"/>
        <v>44669</v>
      </c>
      <c r="CL80" s="3">
        <f t="shared" si="99"/>
        <v>44699</v>
      </c>
      <c r="CM80" s="3">
        <f t="shared" si="99"/>
        <v>44730</v>
      </c>
      <c r="CN80" s="3">
        <f t="shared" si="99"/>
        <v>44760</v>
      </c>
      <c r="CO80" s="3">
        <f t="shared" si="99"/>
        <v>44791</v>
      </c>
      <c r="CP80" s="3">
        <f t="shared" si="99"/>
        <v>44822</v>
      </c>
      <c r="CQ80" s="3">
        <f t="shared" si="99"/>
        <v>44852</v>
      </c>
      <c r="CR80" s="3">
        <f t="shared" si="99"/>
        <v>44883</v>
      </c>
      <c r="CS80" s="95">
        <f t="shared" si="99"/>
        <v>44913</v>
      </c>
    </row>
    <row r="81" spans="1:99" s="93" customFormat="1" x14ac:dyDescent="0.25">
      <c r="A81" s="93" t="s">
        <v>4</v>
      </c>
      <c r="B81" s="93">
        <f>IFERROR(B70/B48,"")</f>
        <v>2.1578947368421053</v>
      </c>
      <c r="C81" s="93">
        <f t="shared" ref="C81:Y81" si="100">IFERROR(C70/C48,"")</f>
        <v>2.2000000000000002</v>
      </c>
      <c r="D81" s="93">
        <f t="shared" si="100"/>
        <v>3.8048780487804876</v>
      </c>
      <c r="E81" s="93">
        <f t="shared" si="100"/>
        <v>3.1886792452830188</v>
      </c>
      <c r="F81" s="93">
        <f t="shared" si="100"/>
        <v>2.0084745762711864</v>
      </c>
      <c r="G81" s="93">
        <f t="shared" si="100"/>
        <v>2.7314814814814814</v>
      </c>
      <c r="H81" s="93">
        <f t="shared" si="100"/>
        <v>3.3076923076923075</v>
      </c>
      <c r="I81" s="93">
        <f t="shared" si="100"/>
        <v>1.9893617021276595</v>
      </c>
      <c r="J81" s="93">
        <f t="shared" si="100"/>
        <v>2.976923076923077</v>
      </c>
      <c r="K81" s="93">
        <f t="shared" si="100"/>
        <v>2.877049180327869</v>
      </c>
      <c r="L81" s="93">
        <f t="shared" si="100"/>
        <v>3.2962962962962963</v>
      </c>
      <c r="M81" s="132">
        <f t="shared" si="100"/>
        <v>5.1315789473684212</v>
      </c>
      <c r="N81" s="281">
        <f t="shared" si="100"/>
        <v>1.4222222222222223</v>
      </c>
      <c r="O81" s="281">
        <f t="shared" si="100"/>
        <v>1.6341463414634145</v>
      </c>
      <c r="P81" s="281">
        <f t="shared" si="100"/>
        <v>2.523076923076923</v>
      </c>
      <c r="Q81" s="281">
        <f t="shared" si="100"/>
        <v>3.4705882352941178</v>
      </c>
      <c r="R81" s="281">
        <f t="shared" si="100"/>
        <v>2.2400000000000002</v>
      </c>
      <c r="S81" s="281">
        <f t="shared" si="100"/>
        <v>2.09375</v>
      </c>
      <c r="T81" s="281">
        <f t="shared" si="100"/>
        <v>2.3913043478260869</v>
      </c>
      <c r="U81" s="281">
        <f t="shared" si="100"/>
        <v>2.2021276595744679</v>
      </c>
      <c r="V81" s="93">
        <f t="shared" si="100"/>
        <v>2.8725490196078431</v>
      </c>
      <c r="W81" s="93">
        <f t="shared" si="100"/>
        <v>2.7857142857142856</v>
      </c>
      <c r="X81" s="93">
        <f t="shared" si="100"/>
        <v>3.2976190476190474</v>
      </c>
      <c r="Y81" s="132">
        <f t="shared" si="100"/>
        <v>4.2352941176470589</v>
      </c>
      <c r="Z81" s="93">
        <f t="shared" ref="Z81:CK81" si="101">IFERROR(Z70/Z48,"")</f>
        <v>2.7654320987654319</v>
      </c>
      <c r="AA81" s="93">
        <f t="shared" si="101"/>
        <v>2.87</v>
      </c>
      <c r="AB81" s="93">
        <f t="shared" si="101"/>
        <v>3.6509433962264151</v>
      </c>
      <c r="AC81" s="93">
        <f t="shared" si="101"/>
        <v>2.5606557377049182</v>
      </c>
      <c r="AD81" s="93">
        <f t="shared" si="101"/>
        <v>2.7151394422310755</v>
      </c>
      <c r="AE81" s="93">
        <f t="shared" si="101"/>
        <v>3.4377682403433476</v>
      </c>
      <c r="AF81" s="93">
        <f t="shared" si="101"/>
        <v>3.0870786516853932</v>
      </c>
      <c r="AG81" s="93">
        <f t="shared" si="101"/>
        <v>3.0604848245959788</v>
      </c>
      <c r="AH81" s="93">
        <f t="shared" si="101"/>
        <v>3.1324201813165158</v>
      </c>
      <c r="AI81" s="93">
        <f t="shared" si="101"/>
        <v>2.9344363421363817</v>
      </c>
      <c r="AJ81" s="93">
        <f t="shared" si="101"/>
        <v>3.0964525029562475</v>
      </c>
      <c r="AK81" s="132">
        <f t="shared" si="101"/>
        <v>3.1324201813165153</v>
      </c>
      <c r="AL81" s="93">
        <f t="shared" si="101"/>
        <v>2.9356337331519726</v>
      </c>
      <c r="AM81" s="93">
        <f t="shared" si="101"/>
        <v>2.9795701505564018</v>
      </c>
      <c r="AN81" s="93">
        <f t="shared" si="101"/>
        <v>3.5978109277208872</v>
      </c>
      <c r="AO81" s="93">
        <f t="shared" si="101"/>
        <v>2.6062430160444792</v>
      </c>
      <c r="AP81" s="93">
        <f t="shared" si="101"/>
        <v>2.8420367477679598</v>
      </c>
      <c r="AQ81" s="93">
        <f t="shared" si="101"/>
        <v>3.8358938649407293</v>
      </c>
      <c r="AR81" s="93">
        <f t="shared" si="101"/>
        <v>3.2722030257076855</v>
      </c>
      <c r="AS81" s="93">
        <f t="shared" si="101"/>
        <v>3.4176314721117484</v>
      </c>
      <c r="AT81" s="93">
        <f t="shared" si="101"/>
        <v>3.4659472758301821</v>
      </c>
      <c r="AU81" s="93">
        <f t="shared" si="101"/>
        <v>3.2719614037620883</v>
      </c>
      <c r="AV81" s="93">
        <f t="shared" si="101"/>
        <v>3.4493924582259559</v>
      </c>
      <c r="AW81" s="132">
        <f t="shared" si="101"/>
        <v>3.4741996159888049</v>
      </c>
      <c r="AX81" s="93">
        <f t="shared" si="101"/>
        <v>3.0654841663813768</v>
      </c>
      <c r="AY81" s="93">
        <f t="shared" si="101"/>
        <v>3.1241920980926405</v>
      </c>
      <c r="AZ81" s="93">
        <f t="shared" si="101"/>
        <v>3.7569426906663494</v>
      </c>
      <c r="BA81" s="93">
        <f t="shared" si="101"/>
        <v>2.7033070220372322</v>
      </c>
      <c r="BB81" s="93">
        <f t="shared" si="101"/>
        <v>2.9657947791764943</v>
      </c>
      <c r="BC81" s="93">
        <f t="shared" si="101"/>
        <v>3.9445714744576565</v>
      </c>
      <c r="BD81" s="93">
        <f t="shared" si="101"/>
        <v>3.4260338805965516</v>
      </c>
      <c r="BE81" s="93">
        <f t="shared" si="101"/>
        <v>3.5490407327961759</v>
      </c>
      <c r="BF81" s="93">
        <f t="shared" si="101"/>
        <v>3.605035301756685</v>
      </c>
      <c r="BG81" s="93">
        <f t="shared" si="101"/>
        <v>3.4008950598632492</v>
      </c>
      <c r="BH81" s="93">
        <f t="shared" si="101"/>
        <v>3.5859406695479934</v>
      </c>
      <c r="BI81" s="132">
        <f t="shared" si="101"/>
        <v>3.6096856109230644</v>
      </c>
      <c r="BJ81" s="93">
        <f t="shared" si="101"/>
        <v>3.131225039912918</v>
      </c>
      <c r="BK81" s="93">
        <f t="shared" si="101"/>
        <v>3.2056483204633177</v>
      </c>
      <c r="BL81" s="93">
        <f t="shared" si="101"/>
        <v>3.8350277564034618</v>
      </c>
      <c r="BM81" s="93">
        <f t="shared" si="101"/>
        <v>2.7565037063376243</v>
      </c>
      <c r="BN81" s="93">
        <f t="shared" si="101"/>
        <v>3.0375983849417478</v>
      </c>
      <c r="BO81" s="93">
        <f t="shared" si="101"/>
        <v>4.0158482795552608</v>
      </c>
      <c r="BP81" s="93">
        <f t="shared" si="101"/>
        <v>3.5156900018405217</v>
      </c>
      <c r="BQ81" s="93">
        <f t="shared" si="101"/>
        <v>3.6295723479911937</v>
      </c>
      <c r="BR81" s="93">
        <f t="shared" si="101"/>
        <v>3.6949068801322786</v>
      </c>
      <c r="BS81" s="93">
        <f t="shared" si="101"/>
        <v>3.484996604619345</v>
      </c>
      <c r="BT81" s="93">
        <f t="shared" si="101"/>
        <v>3.6747807794238274</v>
      </c>
      <c r="BU81" s="132">
        <f t="shared" si="101"/>
        <v>3.6996613477779579</v>
      </c>
      <c r="BV81" s="93">
        <f t="shared" si="101"/>
        <v>3.2343304666666675</v>
      </c>
      <c r="BW81" s="93">
        <f t="shared" si="101"/>
        <v>3.3220310675621199</v>
      </c>
      <c r="BX81" s="93">
        <f t="shared" si="101"/>
        <v>3.9568291951355543</v>
      </c>
      <c r="BY81" s="93">
        <f t="shared" si="101"/>
        <v>2.8382734674472831</v>
      </c>
      <c r="BZ81" s="93">
        <f t="shared" si="101"/>
        <v>3.1488674302541284</v>
      </c>
      <c r="CA81" s="93">
        <f t="shared" si="101"/>
        <v>4.1643176720372068</v>
      </c>
      <c r="CB81" s="93">
        <f t="shared" si="101"/>
        <v>3.6471106856972479</v>
      </c>
      <c r="CC81" s="93">
        <f t="shared" si="101"/>
        <v>3.7584226526176958</v>
      </c>
      <c r="CD81" s="93">
        <f t="shared" si="101"/>
        <v>3.8272295840113375</v>
      </c>
      <c r="CE81" s="93">
        <f t="shared" si="101"/>
        <v>3.6093526745686306</v>
      </c>
      <c r="CF81" s="93">
        <f t="shared" si="101"/>
        <v>3.8028258524281093</v>
      </c>
      <c r="CG81" s="132">
        <f t="shared" si="101"/>
        <v>3.8144040971698163</v>
      </c>
      <c r="CH81" s="93">
        <f t="shared" si="101"/>
        <v>3.3694839429828627</v>
      </c>
      <c r="CI81" s="93">
        <f t="shared" si="101"/>
        <v>3.4683977669090886</v>
      </c>
      <c r="CJ81" s="93">
        <f t="shared" si="101"/>
        <v>4.10488033210195</v>
      </c>
      <c r="CK81" s="93">
        <f t="shared" si="101"/>
        <v>2.9394094631294236</v>
      </c>
      <c r="CL81" s="93">
        <f t="shared" ref="CL81:CS81" si="102">IFERROR(CL70/CL48,"")</f>
        <v>3.2801137006146415</v>
      </c>
      <c r="CM81" s="93">
        <f t="shared" si="102"/>
        <v>4.3265243694863145</v>
      </c>
      <c r="CN81" s="93">
        <f t="shared" si="102"/>
        <v>3.8070504687244324</v>
      </c>
      <c r="CO81" s="93">
        <f t="shared" si="102"/>
        <v>3.9163787226474422</v>
      </c>
      <c r="CP81" s="93">
        <f t="shared" si="102"/>
        <v>3.9897430319991818</v>
      </c>
      <c r="CQ81" s="93">
        <f t="shared" si="102"/>
        <v>3.7550746203419574</v>
      </c>
      <c r="CR81" s="93">
        <f t="shared" si="102"/>
        <v>3.9635527778240851</v>
      </c>
      <c r="CS81" s="132">
        <f t="shared" si="102"/>
        <v>3.9749708074383765</v>
      </c>
    </row>
    <row r="82" spans="1:99" s="93" customFormat="1" x14ac:dyDescent="0.25">
      <c r="A82" s="93" t="s">
        <v>5</v>
      </c>
      <c r="B82" s="93">
        <f t="shared" ref="B82:Y88" si="103">IFERROR(B71/B49,"")</f>
        <v>1.2622950819672132</v>
      </c>
      <c r="C82" s="93">
        <f t="shared" si="103"/>
        <v>1.1805555555555556</v>
      </c>
      <c r="D82" s="93">
        <f t="shared" si="103"/>
        <v>1.4214285714285715</v>
      </c>
      <c r="E82" s="93">
        <f t="shared" si="103"/>
        <v>1.4457831325301205</v>
      </c>
      <c r="F82" s="93">
        <f t="shared" si="103"/>
        <v>1.2358490566037736</v>
      </c>
      <c r="G82" s="93">
        <f t="shared" si="103"/>
        <v>1.3317073170731708</v>
      </c>
      <c r="H82" s="93">
        <f t="shared" si="103"/>
        <v>1.4462809917355373</v>
      </c>
      <c r="I82" s="93">
        <f t="shared" si="103"/>
        <v>1.2971428571428572</v>
      </c>
      <c r="J82" s="93">
        <f t="shared" si="103"/>
        <v>1.5092936802973977</v>
      </c>
      <c r="K82" s="93">
        <f t="shared" si="103"/>
        <v>1.3316831683168318</v>
      </c>
      <c r="L82" s="93">
        <f t="shared" si="103"/>
        <v>1.678191489361702</v>
      </c>
      <c r="M82" s="132">
        <f t="shared" si="103"/>
        <v>1.8985507246376812</v>
      </c>
      <c r="N82" s="281">
        <f t="shared" si="103"/>
        <v>1.3898305084745763</v>
      </c>
      <c r="O82" s="281">
        <f t="shared" si="103"/>
        <v>1.3015873015873016</v>
      </c>
      <c r="P82" s="281">
        <f t="shared" si="103"/>
        <v>1.7807308970099667</v>
      </c>
      <c r="Q82" s="281">
        <f t="shared" si="103"/>
        <v>1.4385245901639345</v>
      </c>
      <c r="R82" s="281">
        <f t="shared" si="103"/>
        <v>1.3578595317725752</v>
      </c>
      <c r="S82" s="281">
        <f t="shared" si="103"/>
        <v>1.6579861111111112</v>
      </c>
      <c r="T82" s="281">
        <f t="shared" si="103"/>
        <v>1.4011142061281336</v>
      </c>
      <c r="U82" s="281">
        <f t="shared" si="103"/>
        <v>1.4156479217603912</v>
      </c>
      <c r="V82" s="93">
        <f t="shared" si="103"/>
        <v>1.7211191335740073</v>
      </c>
      <c r="W82" s="93">
        <f t="shared" si="103"/>
        <v>1.4665898617511521</v>
      </c>
      <c r="X82" s="93">
        <f t="shared" si="103"/>
        <v>1.8132678132678133</v>
      </c>
      <c r="Y82" s="132">
        <f t="shared" si="103"/>
        <v>1.8475452196382429</v>
      </c>
      <c r="Z82" s="93">
        <f t="shared" ref="Z82:CK82" si="104">IFERROR(Z71/Z49,"")</f>
        <v>1.78125</v>
      </c>
      <c r="AA82" s="93">
        <f t="shared" si="104"/>
        <v>1.3107692307692307</v>
      </c>
      <c r="AB82" s="93">
        <f t="shared" si="104"/>
        <v>1.6683587140439933</v>
      </c>
      <c r="AC82" s="93">
        <f t="shared" si="104"/>
        <v>1.5717391304347825</v>
      </c>
      <c r="AD82" s="93">
        <f t="shared" si="104"/>
        <v>1.5769230769230769</v>
      </c>
      <c r="AE82" s="93">
        <f t="shared" si="104"/>
        <v>1.5207877461706782</v>
      </c>
      <c r="AF82" s="93">
        <f t="shared" si="104"/>
        <v>1.5378640776699029</v>
      </c>
      <c r="AG82" s="93">
        <f t="shared" si="104"/>
        <v>1.5301011107636142</v>
      </c>
      <c r="AH82" s="93">
        <f t="shared" si="104"/>
        <v>1.5972640699970366</v>
      </c>
      <c r="AI82" s="93">
        <f t="shared" si="104"/>
        <v>1.4794745587963349</v>
      </c>
      <c r="AJ82" s="93">
        <f t="shared" si="104"/>
        <v>1.5355818746444068</v>
      </c>
      <c r="AK82" s="132">
        <f t="shared" si="104"/>
        <v>1.6005265584389152</v>
      </c>
      <c r="AL82" s="93">
        <f t="shared" si="104"/>
        <v>1.8856589976702078</v>
      </c>
      <c r="AM82" s="93">
        <f t="shared" si="104"/>
        <v>1.3347479353629879</v>
      </c>
      <c r="AN82" s="93">
        <f t="shared" si="104"/>
        <v>1.7140544248738236</v>
      </c>
      <c r="AO82" s="93">
        <f t="shared" si="104"/>
        <v>1.6250030687972281</v>
      </c>
      <c r="AP82" s="93">
        <f t="shared" si="104"/>
        <v>1.6319946342327416</v>
      </c>
      <c r="AQ82" s="93">
        <f t="shared" si="104"/>
        <v>1.5631121990944361</v>
      </c>
      <c r="AR82" s="93">
        <f t="shared" si="104"/>
        <v>1.5926634225747298</v>
      </c>
      <c r="AS82" s="93">
        <f t="shared" si="104"/>
        <v>1.6304399608807423</v>
      </c>
      <c r="AT82" s="93">
        <f t="shared" si="104"/>
        <v>1.7023004343299235</v>
      </c>
      <c r="AU82" s="93">
        <f t="shared" si="104"/>
        <v>1.5915073878317154</v>
      </c>
      <c r="AV82" s="93">
        <f t="shared" si="104"/>
        <v>1.648582793989273</v>
      </c>
      <c r="AW82" s="132">
        <f t="shared" si="104"/>
        <v>1.7148781840241341</v>
      </c>
      <c r="AX82" s="93">
        <f t="shared" si="104"/>
        <v>1.9753167752975949</v>
      </c>
      <c r="AY82" s="93">
        <f t="shared" si="104"/>
        <v>1.4024014099142375</v>
      </c>
      <c r="AZ82" s="93">
        <f t="shared" si="104"/>
        <v>1.8001091451956435</v>
      </c>
      <c r="BA82" s="93">
        <f t="shared" si="104"/>
        <v>1.6896431763490618</v>
      </c>
      <c r="BB82" s="93">
        <f t="shared" si="104"/>
        <v>1.7204765832806144</v>
      </c>
      <c r="BC82" s="93">
        <f t="shared" si="104"/>
        <v>1.6382601380867319</v>
      </c>
      <c r="BD82" s="93">
        <f t="shared" si="104"/>
        <v>1.6828839759781973</v>
      </c>
      <c r="BE82" s="93">
        <f t="shared" si="104"/>
        <v>1.698882012670303</v>
      </c>
      <c r="BF82" s="93">
        <f t="shared" si="104"/>
        <v>1.7746364295263126</v>
      </c>
      <c r="BG82" s="93">
        <f t="shared" si="104"/>
        <v>1.6454867373612947</v>
      </c>
      <c r="BH82" s="93">
        <f t="shared" si="104"/>
        <v>1.7174331587330327</v>
      </c>
      <c r="BI82" s="132">
        <f t="shared" si="104"/>
        <v>1.7943340708828881</v>
      </c>
      <c r="BJ82" s="93">
        <f t="shared" si="104"/>
        <v>2.0262278271143859</v>
      </c>
      <c r="BK82" s="93">
        <f t="shared" si="104"/>
        <v>1.4389311469789063</v>
      </c>
      <c r="BL82" s="93">
        <f t="shared" si="104"/>
        <v>1.8411896398196723</v>
      </c>
      <c r="BM82" s="93">
        <f t="shared" si="104"/>
        <v>1.7309188492003995</v>
      </c>
      <c r="BN82" s="93">
        <f t="shared" si="104"/>
        <v>1.7577902662459064</v>
      </c>
      <c r="BO82" s="93">
        <f t="shared" si="104"/>
        <v>1.6739822046292521</v>
      </c>
      <c r="BP82" s="93">
        <f t="shared" si="104"/>
        <v>1.7215338506044109</v>
      </c>
      <c r="BQ82" s="93">
        <f t="shared" si="104"/>
        <v>1.7411646227485928</v>
      </c>
      <c r="BR82" s="93">
        <f t="shared" si="104"/>
        <v>1.8154970578845531</v>
      </c>
      <c r="BS82" s="93">
        <f t="shared" si="104"/>
        <v>1.6867894325204427</v>
      </c>
      <c r="BT82" s="93">
        <f t="shared" si="104"/>
        <v>1.7603905508638913</v>
      </c>
      <c r="BU82" s="132">
        <f t="shared" si="104"/>
        <v>1.8346846442376128</v>
      </c>
      <c r="BV82" s="93">
        <f t="shared" si="104"/>
        <v>2.0992479795752459</v>
      </c>
      <c r="BW82" s="93">
        <f t="shared" si="104"/>
        <v>1.4909884326418996</v>
      </c>
      <c r="BX82" s="93">
        <f t="shared" si="104"/>
        <v>1.9026255363846916</v>
      </c>
      <c r="BY82" s="93">
        <f t="shared" si="104"/>
        <v>1.7909070857022962</v>
      </c>
      <c r="BZ82" s="93">
        <f t="shared" si="104"/>
        <v>1.8134725334868533</v>
      </c>
      <c r="CA82" s="93">
        <f t="shared" si="104"/>
        <v>1.7285989815175646</v>
      </c>
      <c r="CB82" s="93">
        <f t="shared" si="104"/>
        <v>1.7779616664147353</v>
      </c>
      <c r="CC82" s="93">
        <f t="shared" si="104"/>
        <v>1.8019623299516603</v>
      </c>
      <c r="CD82" s="93">
        <f t="shared" si="104"/>
        <v>1.8783341720698554</v>
      </c>
      <c r="CE82" s="93">
        <f t="shared" si="104"/>
        <v>1.7454389050992734</v>
      </c>
      <c r="CF82" s="93">
        <f t="shared" si="104"/>
        <v>1.8206815734159356</v>
      </c>
      <c r="CG82" s="132">
        <f t="shared" si="104"/>
        <v>1.8971564917694634</v>
      </c>
      <c r="CH82" s="93">
        <f t="shared" si="104"/>
        <v>2.1830874433551344</v>
      </c>
      <c r="CI82" s="93">
        <f t="shared" si="104"/>
        <v>1.5545273730579088</v>
      </c>
      <c r="CJ82" s="93">
        <f t="shared" si="104"/>
        <v>1.9691971633003424</v>
      </c>
      <c r="CK82" s="93">
        <f t="shared" si="104"/>
        <v>1.8556621971005243</v>
      </c>
      <c r="CL82" s="93">
        <f t="shared" ref="CL82:CS82" si="105">IFERROR(CL71/CL49,"")</f>
        <v>1.8784517366438283</v>
      </c>
      <c r="CM82" s="93">
        <f t="shared" si="105"/>
        <v>1.7875590039648079</v>
      </c>
      <c r="CN82" s="93">
        <f t="shared" si="105"/>
        <v>1.8439489187813753</v>
      </c>
      <c r="CO82" s="93">
        <f t="shared" si="105"/>
        <v>1.8690414562724167</v>
      </c>
      <c r="CP82" s="93">
        <f t="shared" si="105"/>
        <v>1.9483836616040755</v>
      </c>
      <c r="CQ82" s="93">
        <f t="shared" si="105"/>
        <v>1.8082113240556761</v>
      </c>
      <c r="CR82" s="93">
        <f t="shared" si="105"/>
        <v>1.8883930488260321</v>
      </c>
      <c r="CS82" s="132">
        <f t="shared" si="105"/>
        <v>1.9676825477615463</v>
      </c>
    </row>
    <row r="83" spans="1:99" s="93" customFormat="1" x14ac:dyDescent="0.25">
      <c r="A83" s="93" t="s">
        <v>6</v>
      </c>
      <c r="B83" s="93">
        <f t="shared" si="103"/>
        <v>1.3490566037735849</v>
      </c>
      <c r="C83" s="93">
        <f t="shared" si="103"/>
        <v>1.2264150943396226</v>
      </c>
      <c r="D83" s="93">
        <f t="shared" si="103"/>
        <v>1.647887323943662</v>
      </c>
      <c r="E83" s="93">
        <f t="shared" si="103"/>
        <v>1.4142857142857144</v>
      </c>
      <c r="F83" s="93">
        <f t="shared" si="103"/>
        <v>1.4598765432098766</v>
      </c>
      <c r="G83" s="93">
        <f t="shared" si="103"/>
        <v>1.4697986577181208</v>
      </c>
      <c r="H83" s="93">
        <f t="shared" si="103"/>
        <v>1.4345238095238095</v>
      </c>
      <c r="I83" s="93">
        <f t="shared" si="103"/>
        <v>1.3333333333333333</v>
      </c>
      <c r="J83" s="93">
        <f t="shared" si="103"/>
        <v>1.7212643678160919</v>
      </c>
      <c r="K83" s="93">
        <f t="shared" si="103"/>
        <v>1.4187192118226601</v>
      </c>
      <c r="L83" s="93">
        <f t="shared" si="103"/>
        <v>1.9090909090909092</v>
      </c>
      <c r="M83" s="132">
        <f t="shared" si="103"/>
        <v>1.9171875</v>
      </c>
      <c r="N83" s="281">
        <f t="shared" si="103"/>
        <v>1.2980769230769231</v>
      </c>
      <c r="O83" s="281">
        <f t="shared" si="103"/>
        <v>1.4642857142857142</v>
      </c>
      <c r="P83" s="281">
        <f t="shared" si="103"/>
        <v>1.8367346938775511</v>
      </c>
      <c r="Q83" s="281">
        <f t="shared" si="103"/>
        <v>1.4792899408284024</v>
      </c>
      <c r="R83" s="281">
        <f t="shared" si="103"/>
        <v>1.5802469135802468</v>
      </c>
      <c r="S83" s="281">
        <f t="shared" si="103"/>
        <v>1.8685344827586208</v>
      </c>
      <c r="T83" s="281">
        <f t="shared" si="103"/>
        <v>1.33</v>
      </c>
      <c r="U83" s="281">
        <f t="shared" si="103"/>
        <v>1.4780701754385965</v>
      </c>
      <c r="V83" s="93">
        <f t="shared" si="103"/>
        <v>1.8032258064516129</v>
      </c>
      <c r="W83" s="93">
        <f t="shared" si="103"/>
        <v>1.4468438538205981</v>
      </c>
      <c r="X83" s="93">
        <f t="shared" si="103"/>
        <v>1.7076677316293929</v>
      </c>
      <c r="Y83" s="132">
        <f t="shared" si="103"/>
        <v>1.8010610079575597</v>
      </c>
      <c r="Z83" s="93">
        <f t="shared" ref="Z83:CK83" si="106">IFERROR(Z72/Z50,"")</f>
        <v>1.2477064220183487</v>
      </c>
      <c r="AA83" s="93">
        <f t="shared" si="106"/>
        <v>1.5811965811965811</v>
      </c>
      <c r="AB83" s="93">
        <f t="shared" si="106"/>
        <v>1.7591240875912408</v>
      </c>
      <c r="AC83" s="93">
        <f t="shared" si="106"/>
        <v>1.5038167938931297</v>
      </c>
      <c r="AD83" s="93">
        <f t="shared" si="106"/>
        <v>1.676056338028169</v>
      </c>
      <c r="AE83" s="93">
        <f t="shared" si="106"/>
        <v>1.5484693877551021</v>
      </c>
      <c r="AF83" s="93">
        <f t="shared" si="106"/>
        <v>1.4362139917695473</v>
      </c>
      <c r="AG83" s="93">
        <f t="shared" si="106"/>
        <v>1.608174525797365</v>
      </c>
      <c r="AH83" s="93">
        <f t="shared" si="106"/>
        <v>1.6781372924782954</v>
      </c>
      <c r="AI83" s="93">
        <f t="shared" si="106"/>
        <v>1.5347342255581491</v>
      </c>
      <c r="AJ83" s="93">
        <f t="shared" si="106"/>
        <v>1.6163834620317095</v>
      </c>
      <c r="AK83" s="132">
        <f t="shared" si="106"/>
        <v>1.6817597295716595</v>
      </c>
      <c r="AL83" s="93">
        <f t="shared" si="106"/>
        <v>1.3043312988135218</v>
      </c>
      <c r="AM83" s="93">
        <f t="shared" si="106"/>
        <v>1.6207706991813977</v>
      </c>
      <c r="AN83" s="93">
        <f t="shared" si="106"/>
        <v>1.7798381358945636</v>
      </c>
      <c r="AO83" s="93">
        <f t="shared" si="106"/>
        <v>1.5330484607772321</v>
      </c>
      <c r="AP83" s="93">
        <f t="shared" si="106"/>
        <v>1.7901318179170636</v>
      </c>
      <c r="AQ83" s="93">
        <f t="shared" si="106"/>
        <v>1.5871989587537763</v>
      </c>
      <c r="AR83" s="93">
        <f t="shared" si="106"/>
        <v>1.6322952651172269</v>
      </c>
      <c r="AS83" s="93">
        <f t="shared" si="106"/>
        <v>1.7729578240519426</v>
      </c>
      <c r="AT83" s="93">
        <f t="shared" si="106"/>
        <v>1.8172640369536992</v>
      </c>
      <c r="AU83" s="93">
        <f t="shared" si="106"/>
        <v>1.7025073598778899</v>
      </c>
      <c r="AV83" s="93">
        <f t="shared" si="106"/>
        <v>1.789779145019522</v>
      </c>
      <c r="AW83" s="132">
        <f t="shared" si="106"/>
        <v>1.835950162508827</v>
      </c>
      <c r="AX83" s="93">
        <f t="shared" si="106"/>
        <v>1.4079259157056927</v>
      </c>
      <c r="AY83" s="93">
        <f t="shared" si="106"/>
        <v>1.7056095352671892</v>
      </c>
      <c r="AZ83" s="93">
        <f t="shared" si="106"/>
        <v>1.8540393973410538</v>
      </c>
      <c r="BA83" s="93">
        <f t="shared" si="106"/>
        <v>1.6109778306632112</v>
      </c>
      <c r="BB83" s="93">
        <f t="shared" si="106"/>
        <v>1.8376107183290717</v>
      </c>
      <c r="BC83" s="93">
        <f t="shared" si="106"/>
        <v>1.6595442214307412</v>
      </c>
      <c r="BD83" s="93">
        <f t="shared" si="106"/>
        <v>1.6890716896341438</v>
      </c>
      <c r="BE83" s="93">
        <f t="shared" si="106"/>
        <v>1.8314943459245621</v>
      </c>
      <c r="BF83" s="93">
        <f t="shared" si="106"/>
        <v>1.8978406919709672</v>
      </c>
      <c r="BG83" s="93">
        <f t="shared" si="106"/>
        <v>1.7726940269259013</v>
      </c>
      <c r="BH83" s="93">
        <f t="shared" si="106"/>
        <v>1.8496742764809062</v>
      </c>
      <c r="BI83" s="132">
        <f t="shared" si="106"/>
        <v>1.9174705765473083</v>
      </c>
      <c r="BJ83" s="93">
        <f t="shared" si="106"/>
        <v>1.4350722341443851</v>
      </c>
      <c r="BK83" s="93">
        <f t="shared" si="106"/>
        <v>1.7449929693050994</v>
      </c>
      <c r="BL83" s="93">
        <f t="shared" si="106"/>
        <v>1.9003075806149565</v>
      </c>
      <c r="BM83" s="93">
        <f t="shared" si="106"/>
        <v>1.646977660227771</v>
      </c>
      <c r="BN83" s="93">
        <f t="shared" si="106"/>
        <v>1.8881645684497574</v>
      </c>
      <c r="BO83" s="93">
        <f t="shared" si="106"/>
        <v>1.7022272939135323</v>
      </c>
      <c r="BP83" s="93">
        <f t="shared" si="106"/>
        <v>1.7267532854199701</v>
      </c>
      <c r="BQ83" s="93">
        <f t="shared" si="106"/>
        <v>1.8783837267898766</v>
      </c>
      <c r="BR83" s="93">
        <f t="shared" si="106"/>
        <v>1.9469975334567118</v>
      </c>
      <c r="BS83" s="93">
        <f t="shared" si="106"/>
        <v>1.8142163915805711</v>
      </c>
      <c r="BT83" s="93">
        <f t="shared" si="106"/>
        <v>1.8971981734815939</v>
      </c>
      <c r="BU83" s="132">
        <f t="shared" si="106"/>
        <v>1.9655459757471114</v>
      </c>
      <c r="BV83" s="93">
        <f t="shared" si="106"/>
        <v>1.48170036057183</v>
      </c>
      <c r="BW83" s="93">
        <f t="shared" si="106"/>
        <v>1.8028433946765337</v>
      </c>
      <c r="BX83" s="93">
        <f t="shared" si="106"/>
        <v>1.967485108040619</v>
      </c>
      <c r="BY83" s="93">
        <f t="shared" si="106"/>
        <v>1.7004592394051168</v>
      </c>
      <c r="BZ83" s="93">
        <f t="shared" si="106"/>
        <v>1.9596037211560813</v>
      </c>
      <c r="CA83" s="93">
        <f t="shared" si="106"/>
        <v>1.7635892507275326</v>
      </c>
      <c r="CB83" s="93">
        <f t="shared" si="106"/>
        <v>1.7930253791381152</v>
      </c>
      <c r="CC83" s="93">
        <f t="shared" si="106"/>
        <v>1.9448985107749661</v>
      </c>
      <c r="CD83" s="93">
        <f t="shared" si="106"/>
        <v>2.0153702990649438</v>
      </c>
      <c r="CE83" s="93">
        <f t="shared" si="106"/>
        <v>1.878236123733739</v>
      </c>
      <c r="CF83" s="93">
        <f t="shared" si="106"/>
        <v>1.9631397737347815</v>
      </c>
      <c r="CG83" s="132">
        <f t="shared" si="106"/>
        <v>2.033479495436743</v>
      </c>
      <c r="CH83" s="93">
        <f t="shared" si="106"/>
        <v>1.5369589130751142</v>
      </c>
      <c r="CI83" s="93">
        <f t="shared" si="106"/>
        <v>1.8709923110356781</v>
      </c>
      <c r="CJ83" s="93">
        <f t="shared" si="106"/>
        <v>2.0376804875561003</v>
      </c>
      <c r="CK83" s="93">
        <f t="shared" si="106"/>
        <v>1.7631913837587345</v>
      </c>
      <c r="CL83" s="93">
        <f t="shared" ref="CL83:CS83" si="107">IFERROR(CL72/CL50,"")</f>
        <v>2.0350379652138537</v>
      </c>
      <c r="CM83" s="93">
        <f t="shared" si="107"/>
        <v>1.8318608933573706</v>
      </c>
      <c r="CN83" s="93">
        <f t="shared" si="107"/>
        <v>1.8620344492126293</v>
      </c>
      <c r="CO83" s="93">
        <f t="shared" si="107"/>
        <v>2.0192935739506819</v>
      </c>
      <c r="CP83" s="93">
        <f t="shared" si="107"/>
        <v>2.0926127725536956</v>
      </c>
      <c r="CQ83" s="93">
        <f t="shared" si="107"/>
        <v>1.9478764806113422</v>
      </c>
      <c r="CR83" s="93">
        <f t="shared" si="107"/>
        <v>2.0381459402883553</v>
      </c>
      <c r="CS83" s="132">
        <f t="shared" si="107"/>
        <v>2.1111368189086015</v>
      </c>
    </row>
    <row r="84" spans="1:99" s="93" customFormat="1" x14ac:dyDescent="0.25">
      <c r="A84" s="93" t="s">
        <v>7</v>
      </c>
      <c r="B84" s="93">
        <f t="shared" si="103"/>
        <v>1.2661290322580645</v>
      </c>
      <c r="C84" s="93">
        <f t="shared" si="103"/>
        <v>1.3017241379310345</v>
      </c>
      <c r="D84" s="93">
        <f t="shared" si="103"/>
        <v>1.375</v>
      </c>
      <c r="E84" s="93">
        <f t="shared" si="103"/>
        <v>1.4454545454545455</v>
      </c>
      <c r="F84" s="93">
        <f t="shared" si="103"/>
        <v>1.275735294117647</v>
      </c>
      <c r="G84" s="93">
        <f t="shared" si="103"/>
        <v>1.3482490272373542</v>
      </c>
      <c r="H84" s="93">
        <f t="shared" si="103"/>
        <v>1.3803418803418803</v>
      </c>
      <c r="I84" s="93">
        <f t="shared" si="103"/>
        <v>1.1812499999999999</v>
      </c>
      <c r="J84" s="93">
        <f t="shared" si="103"/>
        <v>1.4481481481481482</v>
      </c>
      <c r="K84" s="93">
        <f t="shared" si="103"/>
        <v>1.3666666666666667</v>
      </c>
      <c r="L84" s="93">
        <f t="shared" si="103"/>
        <v>1.9097744360902256</v>
      </c>
      <c r="M84" s="132">
        <f t="shared" si="103"/>
        <v>1.6189655172413793</v>
      </c>
      <c r="N84" s="281">
        <f t="shared" si="103"/>
        <v>1.227891156462585</v>
      </c>
      <c r="O84" s="281">
        <f t="shared" si="103"/>
        <v>1.2824858757062148</v>
      </c>
      <c r="P84" s="281">
        <f t="shared" si="103"/>
        <v>1.9066666666666667</v>
      </c>
      <c r="Q84" s="281">
        <f t="shared" si="103"/>
        <v>2.064516129032258</v>
      </c>
      <c r="R84" s="281">
        <f t="shared" si="103"/>
        <v>1.7533333333333334</v>
      </c>
      <c r="S84" s="281">
        <f t="shared" si="103"/>
        <v>1.706</v>
      </c>
      <c r="T84" s="281">
        <f t="shared" si="103"/>
        <v>1.5763546798029557</v>
      </c>
      <c r="U84" s="281">
        <f t="shared" si="103"/>
        <v>1.4788273615635179</v>
      </c>
      <c r="V84" s="93">
        <f t="shared" si="103"/>
        <v>1.772594752186589</v>
      </c>
      <c r="W84" s="93">
        <f t="shared" si="103"/>
        <v>1.4650205761316872</v>
      </c>
      <c r="X84" s="93">
        <f t="shared" si="103"/>
        <v>1.736842105263158</v>
      </c>
      <c r="Y84" s="132">
        <f t="shared" si="103"/>
        <v>2.0738866396761133</v>
      </c>
      <c r="Z84" s="93">
        <f t="shared" ref="Z84:CK84" si="108">IFERROR(Z73/Z51,"")</f>
        <v>1.7331932773109244</v>
      </c>
      <c r="AA84" s="93">
        <f t="shared" si="108"/>
        <v>1.4775413711583925</v>
      </c>
      <c r="AB84" s="93">
        <f t="shared" si="108"/>
        <v>1.6903914590747331</v>
      </c>
      <c r="AC84" s="93">
        <f t="shared" si="108"/>
        <v>1.4854368932038835</v>
      </c>
      <c r="AD84" s="93">
        <f t="shared" si="108"/>
        <v>1.4978723404255319</v>
      </c>
      <c r="AE84" s="93">
        <f t="shared" si="108"/>
        <v>1.7072072072072073</v>
      </c>
      <c r="AF84" s="93">
        <f t="shared" si="108"/>
        <v>1.8170103092783505</v>
      </c>
      <c r="AG84" s="93">
        <f t="shared" si="108"/>
        <v>1.7289657641618559</v>
      </c>
      <c r="AH84" s="93">
        <f t="shared" si="108"/>
        <v>1.8161231653978254</v>
      </c>
      <c r="AI84" s="93">
        <f t="shared" si="108"/>
        <v>1.6687525651005701</v>
      </c>
      <c r="AJ84" s="93">
        <f t="shared" si="108"/>
        <v>1.7495587371426258</v>
      </c>
      <c r="AK84" s="132">
        <f t="shared" si="108"/>
        <v>1.8234376872539462</v>
      </c>
      <c r="AL84" s="93">
        <f t="shared" si="108"/>
        <v>1.7714935869829607</v>
      </c>
      <c r="AM84" s="93">
        <f t="shared" si="108"/>
        <v>1.5391319685886169</v>
      </c>
      <c r="AN84" s="93">
        <f t="shared" si="108"/>
        <v>1.7395726288792435</v>
      </c>
      <c r="AO84" s="93">
        <f t="shared" si="108"/>
        <v>1.5288231913423214</v>
      </c>
      <c r="AP84" s="93">
        <f t="shared" si="108"/>
        <v>1.5469702639269445</v>
      </c>
      <c r="AQ84" s="93">
        <f t="shared" si="108"/>
        <v>1.8694982341152337</v>
      </c>
      <c r="AR84" s="93">
        <f t="shared" si="108"/>
        <v>1.9188007329002463</v>
      </c>
      <c r="AS84" s="93">
        <f t="shared" si="108"/>
        <v>1.9363267078673541</v>
      </c>
      <c r="AT84" s="93">
        <f t="shared" si="108"/>
        <v>1.9827512643953289</v>
      </c>
      <c r="AU84" s="93">
        <f t="shared" si="108"/>
        <v>1.8487124773214385</v>
      </c>
      <c r="AV84" s="93">
        <f t="shared" si="108"/>
        <v>1.9500296996440756</v>
      </c>
      <c r="AW84" s="132">
        <f t="shared" si="108"/>
        <v>1.9960551165400859</v>
      </c>
      <c r="AX84" s="93">
        <f t="shared" si="108"/>
        <v>1.9145247891805719</v>
      </c>
      <c r="AY84" s="93">
        <f t="shared" si="108"/>
        <v>1.6494258568288604</v>
      </c>
      <c r="AZ84" s="93">
        <f t="shared" si="108"/>
        <v>1.8260076868257238</v>
      </c>
      <c r="BA84" s="93">
        <f t="shared" si="108"/>
        <v>1.6044628534479264</v>
      </c>
      <c r="BB84" s="93">
        <f t="shared" si="108"/>
        <v>1.6239567092775054</v>
      </c>
      <c r="BC84" s="93">
        <f t="shared" si="108"/>
        <v>1.9282362178384274</v>
      </c>
      <c r="BD84" s="93">
        <f t="shared" si="108"/>
        <v>2.0118934646560649</v>
      </c>
      <c r="BE84" s="93">
        <f t="shared" si="108"/>
        <v>2.0177954977357984</v>
      </c>
      <c r="BF84" s="93">
        <f t="shared" si="108"/>
        <v>2.0597620456893706</v>
      </c>
      <c r="BG84" s="93">
        <f t="shared" si="108"/>
        <v>1.9294298584631746</v>
      </c>
      <c r="BH84" s="93">
        <f t="shared" si="108"/>
        <v>2.0314928943036952</v>
      </c>
      <c r="BI84" s="132">
        <f t="shared" si="108"/>
        <v>2.0749777916718291</v>
      </c>
      <c r="BJ84" s="93">
        <f t="shared" si="108"/>
        <v>1.9441774800098874</v>
      </c>
      <c r="BK84" s="93">
        <f t="shared" si="108"/>
        <v>1.6849754737750593</v>
      </c>
      <c r="BL84" s="93">
        <f t="shared" si="108"/>
        <v>1.872142037756773</v>
      </c>
      <c r="BM84" s="93">
        <f t="shared" si="108"/>
        <v>1.644780660824515</v>
      </c>
      <c r="BN84" s="93">
        <f t="shared" si="108"/>
        <v>1.6648893117533035</v>
      </c>
      <c r="BO84" s="93">
        <f t="shared" si="108"/>
        <v>1.9829611707042192</v>
      </c>
      <c r="BP84" s="93">
        <f t="shared" si="108"/>
        <v>2.0645168019958717</v>
      </c>
      <c r="BQ84" s="93">
        <f t="shared" si="108"/>
        <v>2.067699780169205</v>
      </c>
      <c r="BR84" s="93">
        <f t="shared" si="108"/>
        <v>2.1164377266762631</v>
      </c>
      <c r="BS84" s="93">
        <f t="shared" si="108"/>
        <v>1.9828779507597603</v>
      </c>
      <c r="BT84" s="93">
        <f t="shared" si="108"/>
        <v>2.0823352462695373</v>
      </c>
      <c r="BU84" s="132">
        <f t="shared" si="108"/>
        <v>2.1304061764178326</v>
      </c>
      <c r="BV84" s="93">
        <f t="shared" si="108"/>
        <v>2.0148824106546859</v>
      </c>
      <c r="BW84" s="93">
        <f t="shared" si="108"/>
        <v>1.7419298689331719</v>
      </c>
      <c r="BX84" s="93">
        <f t="shared" si="108"/>
        <v>1.938494868039393</v>
      </c>
      <c r="BY84" s="93">
        <f t="shared" si="108"/>
        <v>1.7027470716533764</v>
      </c>
      <c r="BZ84" s="93">
        <f t="shared" si="108"/>
        <v>1.7237843934006249</v>
      </c>
      <c r="CA84" s="93">
        <f t="shared" si="108"/>
        <v>2.0596082971059313</v>
      </c>
      <c r="CB84" s="93">
        <f t="shared" si="108"/>
        <v>2.1396164606554562</v>
      </c>
      <c r="CC84" s="93">
        <f t="shared" si="108"/>
        <v>2.1438680113410951</v>
      </c>
      <c r="CD84" s="93">
        <f t="shared" si="108"/>
        <v>2.1939546802665268</v>
      </c>
      <c r="CE84" s="93">
        <f t="shared" si="108"/>
        <v>2.0558259607770961</v>
      </c>
      <c r="CF84" s="93">
        <f t="shared" si="108"/>
        <v>2.1578917751603708</v>
      </c>
      <c r="CG84" s="132">
        <f t="shared" si="108"/>
        <v>2.2073310617856898</v>
      </c>
      <c r="CH84" s="93">
        <f t="shared" si="108"/>
        <v>2.0909205019935029</v>
      </c>
      <c r="CI84" s="93">
        <f t="shared" si="108"/>
        <v>1.810331524648823</v>
      </c>
      <c r="CJ84" s="93">
        <f t="shared" si="108"/>
        <v>2.0168500038226638</v>
      </c>
      <c r="CK84" s="93">
        <f t="shared" si="108"/>
        <v>1.7708096163345963</v>
      </c>
      <c r="CL84" s="93">
        <f t="shared" ref="CL84:CS84" si="109">IFERROR(CL73/CL51,"")</f>
        <v>1.7919724037542231</v>
      </c>
      <c r="CM84" s="93">
        <f t="shared" si="109"/>
        <v>2.1445985599925841</v>
      </c>
      <c r="CN84" s="93">
        <f t="shared" si="109"/>
        <v>2.2282788883717064</v>
      </c>
      <c r="CO84" s="93">
        <f t="shared" si="109"/>
        <v>2.2327441719654488</v>
      </c>
      <c r="CP84" s="93">
        <f t="shared" si="109"/>
        <v>2.2849183679631748</v>
      </c>
      <c r="CQ84" s="93">
        <f t="shared" si="109"/>
        <v>2.1386240855867809</v>
      </c>
      <c r="CR84" s="93">
        <f t="shared" si="109"/>
        <v>2.2472820543362517</v>
      </c>
      <c r="CS84" s="132">
        <f t="shared" si="109"/>
        <v>2.2985294988979117</v>
      </c>
    </row>
    <row r="85" spans="1:99" s="93" customFormat="1" x14ac:dyDescent="0.25">
      <c r="A85" s="93" t="s">
        <v>8</v>
      </c>
      <c r="B85" s="93">
        <f t="shared" si="103"/>
        <v>1.1111111111111112</v>
      </c>
      <c r="C85" s="93">
        <f t="shared" si="103"/>
        <v>1.1846153846153846</v>
      </c>
      <c r="D85" s="93">
        <f t="shared" si="103"/>
        <v>1.2903225806451613</v>
      </c>
      <c r="E85" s="93">
        <f t="shared" si="103"/>
        <v>1.471830985915493</v>
      </c>
      <c r="F85" s="93">
        <f t="shared" si="103"/>
        <v>1.2417582417582418</v>
      </c>
      <c r="G85" s="93">
        <f t="shared" si="103"/>
        <v>1.2377622377622377</v>
      </c>
      <c r="H85" s="93">
        <f t="shared" si="103"/>
        <v>1.2727272727272727</v>
      </c>
      <c r="I85" s="93">
        <f t="shared" si="103"/>
        <v>1.2714285714285714</v>
      </c>
      <c r="J85" s="93">
        <f t="shared" si="103"/>
        <v>1.2423076923076923</v>
      </c>
      <c r="K85" s="93">
        <f t="shared" si="103"/>
        <v>1.2239583333333333</v>
      </c>
      <c r="L85" s="93">
        <f t="shared" si="103"/>
        <v>1.9547738693467336</v>
      </c>
      <c r="M85" s="132">
        <f t="shared" si="103"/>
        <v>1.742489270386266</v>
      </c>
      <c r="N85" s="281">
        <f t="shared" si="103"/>
        <v>1.2137096774193548</v>
      </c>
      <c r="O85" s="281">
        <f t="shared" si="103"/>
        <v>1.1900826446280992</v>
      </c>
      <c r="P85" s="281">
        <f t="shared" si="103"/>
        <v>1.546875</v>
      </c>
      <c r="Q85" s="281">
        <f t="shared" si="103"/>
        <v>1.4619565217391304</v>
      </c>
      <c r="R85" s="281">
        <f t="shared" si="103"/>
        <v>1.3863636363636365</v>
      </c>
      <c r="S85" s="281">
        <f t="shared" si="103"/>
        <v>1.5087719298245614</v>
      </c>
      <c r="T85" s="281">
        <f t="shared" si="103"/>
        <v>1.4601769911504425</v>
      </c>
      <c r="U85" s="281">
        <f t="shared" si="103"/>
        <v>1.4580645161290322</v>
      </c>
      <c r="V85" s="93">
        <f t="shared" si="103"/>
        <v>1.7661290322580645</v>
      </c>
      <c r="W85" s="93">
        <f t="shared" si="103"/>
        <v>1.8194444444444444</v>
      </c>
      <c r="X85" s="93">
        <f t="shared" si="103"/>
        <v>2.0032051282051282</v>
      </c>
      <c r="Y85" s="132">
        <f t="shared" si="103"/>
        <v>1.7772585669781931</v>
      </c>
      <c r="Z85" s="93">
        <f t="shared" ref="Z85:CK85" si="110">IFERROR(Z74/Z52,"")</f>
        <v>1.2773972602739727</v>
      </c>
      <c r="AA85" s="93">
        <f t="shared" si="110"/>
        <v>1.5294117647058822</v>
      </c>
      <c r="AB85" s="93">
        <f t="shared" si="110"/>
        <v>1.7444751381215469</v>
      </c>
      <c r="AC85" s="93">
        <f t="shared" si="110"/>
        <v>1.2472222222222222</v>
      </c>
      <c r="AD85" s="93">
        <f t="shared" si="110"/>
        <v>1.4036697247706422</v>
      </c>
      <c r="AE85" s="93">
        <f t="shared" si="110"/>
        <v>1.4952380952380953</v>
      </c>
      <c r="AF85" s="93">
        <f t="shared" si="110"/>
        <v>1.6363636363636365</v>
      </c>
      <c r="AG85" s="93">
        <f t="shared" si="110"/>
        <v>1.4781163968893631</v>
      </c>
      <c r="AH85" s="93">
        <f t="shared" si="110"/>
        <v>1.5003341928852716</v>
      </c>
      <c r="AI85" s="93">
        <f t="shared" si="110"/>
        <v>1.3813097594083239</v>
      </c>
      <c r="AJ85" s="93">
        <f t="shared" si="110"/>
        <v>1.4262767872032185</v>
      </c>
      <c r="AK85" s="132">
        <f t="shared" si="110"/>
        <v>1.5072083106248482</v>
      </c>
      <c r="AL85" s="93">
        <f t="shared" si="110"/>
        <v>1.3078171378049923</v>
      </c>
      <c r="AM85" s="93">
        <f t="shared" si="110"/>
        <v>1.5944210242931671</v>
      </c>
      <c r="AN85" s="93">
        <f t="shared" si="110"/>
        <v>1.7586233417959265</v>
      </c>
      <c r="AO85" s="93">
        <f t="shared" si="110"/>
        <v>1.3253741512303898</v>
      </c>
      <c r="AP85" s="93">
        <f t="shared" si="110"/>
        <v>1.430401710686126</v>
      </c>
      <c r="AQ85" s="93">
        <f t="shared" si="110"/>
        <v>1.5462963433301806</v>
      </c>
      <c r="AR85" s="93">
        <f t="shared" si="110"/>
        <v>1.6813796564491585</v>
      </c>
      <c r="AS85" s="93">
        <f t="shared" si="110"/>
        <v>1.6556333984105973</v>
      </c>
      <c r="AT85" s="93">
        <f t="shared" si="110"/>
        <v>1.7215459703703222</v>
      </c>
      <c r="AU85" s="93">
        <f t="shared" si="110"/>
        <v>1.6144708425157241</v>
      </c>
      <c r="AV85" s="93">
        <f t="shared" si="110"/>
        <v>1.6814137051120432</v>
      </c>
      <c r="AW85" s="132">
        <f t="shared" si="110"/>
        <v>1.7380813504482973</v>
      </c>
      <c r="AX85" s="93">
        <f t="shared" si="110"/>
        <v>1.4096523066866873</v>
      </c>
      <c r="AY85" s="93">
        <f t="shared" si="110"/>
        <v>1.7170320599821955</v>
      </c>
      <c r="AZ85" s="93">
        <f t="shared" si="110"/>
        <v>1.8695180723935469</v>
      </c>
      <c r="BA85" s="93">
        <f t="shared" si="110"/>
        <v>1.4272093602477003</v>
      </c>
      <c r="BB85" s="93">
        <f t="shared" si="110"/>
        <v>1.4984611392977865</v>
      </c>
      <c r="BC85" s="93">
        <f t="shared" si="110"/>
        <v>1.6218962871732161</v>
      </c>
      <c r="BD85" s="93">
        <f t="shared" si="110"/>
        <v>1.7827564785744636</v>
      </c>
      <c r="BE85" s="93">
        <f t="shared" si="110"/>
        <v>1.7107710367640032</v>
      </c>
      <c r="BF85" s="93">
        <f t="shared" si="110"/>
        <v>1.7769182055594135</v>
      </c>
      <c r="BG85" s="93">
        <f t="shared" si="110"/>
        <v>1.6599193446599161</v>
      </c>
      <c r="BH85" s="93">
        <f t="shared" si="110"/>
        <v>1.7273604128352869</v>
      </c>
      <c r="BI85" s="132">
        <f t="shared" si="110"/>
        <v>1.7914172587291679</v>
      </c>
      <c r="BJ85" s="93">
        <f t="shared" si="110"/>
        <v>1.4283592630569537</v>
      </c>
      <c r="BK85" s="93">
        <f t="shared" si="110"/>
        <v>1.7446878383082531</v>
      </c>
      <c r="BL85" s="93">
        <f t="shared" si="110"/>
        <v>1.9053746710218273</v>
      </c>
      <c r="BM85" s="93">
        <f t="shared" si="110"/>
        <v>1.4551371931041939</v>
      </c>
      <c r="BN85" s="93">
        <f t="shared" si="110"/>
        <v>1.5362933487434625</v>
      </c>
      <c r="BO85" s="93">
        <f t="shared" si="110"/>
        <v>1.6629782724281759</v>
      </c>
      <c r="BP85" s="93">
        <f t="shared" si="110"/>
        <v>1.8214049825473195</v>
      </c>
      <c r="BQ85" s="93">
        <f t="shared" si="110"/>
        <v>1.7608508124842199</v>
      </c>
      <c r="BR85" s="93">
        <f t="shared" si="110"/>
        <v>1.8271504310272526</v>
      </c>
      <c r="BS85" s="93">
        <f t="shared" si="110"/>
        <v>1.7070210530077699</v>
      </c>
      <c r="BT85" s="93">
        <f t="shared" si="110"/>
        <v>1.7763308514340443</v>
      </c>
      <c r="BU85" s="132">
        <f t="shared" si="110"/>
        <v>1.8391015805031237</v>
      </c>
      <c r="BV85" s="93">
        <f t="shared" si="110"/>
        <v>1.4776954493394687</v>
      </c>
      <c r="BW85" s="93">
        <f t="shared" si="110"/>
        <v>1.8082284937220825</v>
      </c>
      <c r="BX85" s="93">
        <f t="shared" si="110"/>
        <v>1.9699090669560686</v>
      </c>
      <c r="BY85" s="93">
        <f t="shared" si="110"/>
        <v>1.5065637412080999</v>
      </c>
      <c r="BZ85" s="93">
        <f t="shared" si="110"/>
        <v>1.5901647689532628</v>
      </c>
      <c r="CA85" s="93">
        <f t="shared" si="110"/>
        <v>1.721866330993175</v>
      </c>
      <c r="CB85" s="93">
        <f t="shared" si="110"/>
        <v>1.8794952556779607</v>
      </c>
      <c r="CC85" s="93">
        <f t="shared" si="110"/>
        <v>1.8260419443233864</v>
      </c>
      <c r="CD85" s="93">
        <f t="shared" si="110"/>
        <v>1.89428709327671</v>
      </c>
      <c r="CE85" s="93">
        <f t="shared" si="110"/>
        <v>1.7700986948707245</v>
      </c>
      <c r="CF85" s="93">
        <f t="shared" si="110"/>
        <v>1.8400352809583764</v>
      </c>
      <c r="CG85" s="132">
        <f t="shared" si="110"/>
        <v>1.9047390697486635</v>
      </c>
      <c r="CH85" s="93">
        <f t="shared" si="110"/>
        <v>1.5309253678525978</v>
      </c>
      <c r="CI85" s="93">
        <f t="shared" si="110"/>
        <v>1.8807091321343739</v>
      </c>
      <c r="CJ85" s="93">
        <f t="shared" si="110"/>
        <v>2.0422993033588508</v>
      </c>
      <c r="CK85" s="93">
        <f t="shared" si="110"/>
        <v>1.5648234067197671</v>
      </c>
      <c r="CL85" s="93">
        <f t="shared" ref="CL85:CS85" si="111">IFERROR(CL74/CL52,"")</f>
        <v>1.6540881727812369</v>
      </c>
      <c r="CM85" s="93">
        <f t="shared" si="111"/>
        <v>1.78957544427952</v>
      </c>
      <c r="CN85" s="93">
        <f t="shared" si="111"/>
        <v>1.9526063901508091</v>
      </c>
      <c r="CO85" s="93">
        <f t="shared" si="111"/>
        <v>1.8974814223228427</v>
      </c>
      <c r="CP85" s="93">
        <f t="shared" si="111"/>
        <v>1.9685452065555002</v>
      </c>
      <c r="CQ85" s="93">
        <f t="shared" si="111"/>
        <v>1.8348884425390508</v>
      </c>
      <c r="CR85" s="93">
        <f t="shared" si="111"/>
        <v>1.9120825178915284</v>
      </c>
      <c r="CS85" s="132">
        <f t="shared" si="111"/>
        <v>1.9792446703108644</v>
      </c>
    </row>
    <row r="86" spans="1:99" s="93" customFormat="1" x14ac:dyDescent="0.25">
      <c r="A86" s="93" t="s">
        <v>1</v>
      </c>
      <c r="B86" s="93">
        <f t="shared" si="103"/>
        <v>1</v>
      </c>
      <c r="C86" s="93">
        <f t="shared" si="103"/>
        <v>1.1864406779661016</v>
      </c>
      <c r="D86" s="93">
        <f t="shared" si="103"/>
        <v>1.4428571428571428</v>
      </c>
      <c r="E86" s="93">
        <f t="shared" si="103"/>
        <v>1.375</v>
      </c>
      <c r="F86" s="93">
        <f t="shared" si="103"/>
        <v>1.1901408450704225</v>
      </c>
      <c r="G86" s="93">
        <f t="shared" si="103"/>
        <v>1.1499999999999999</v>
      </c>
      <c r="H86" s="93">
        <f t="shared" si="103"/>
        <v>1.3972602739726028</v>
      </c>
      <c r="I86" s="93">
        <f t="shared" si="103"/>
        <v>1.2063492063492063</v>
      </c>
      <c r="J86" s="93">
        <f t="shared" si="103"/>
        <v>1.4178403755868545</v>
      </c>
      <c r="K86" s="93">
        <f t="shared" si="103"/>
        <v>1.2486486486486486</v>
      </c>
      <c r="L86" s="93">
        <f t="shared" si="103"/>
        <v>2.03125</v>
      </c>
      <c r="M86" s="132">
        <f t="shared" si="103"/>
        <v>1.7857142857142858</v>
      </c>
      <c r="N86" s="281">
        <f t="shared" si="103"/>
        <v>1.1717171717171717</v>
      </c>
      <c r="O86" s="281">
        <f t="shared" si="103"/>
        <v>1.2636363636363637</v>
      </c>
      <c r="P86" s="281">
        <f t="shared" si="103"/>
        <v>1.5767195767195767</v>
      </c>
      <c r="Q86" s="281">
        <f t="shared" si="103"/>
        <v>1.1793478260869565</v>
      </c>
      <c r="R86" s="281">
        <f t="shared" si="103"/>
        <v>1.4301075268817205</v>
      </c>
      <c r="S86" s="281">
        <f t="shared" si="103"/>
        <v>1.6779661016949152</v>
      </c>
      <c r="T86" s="281">
        <f t="shared" si="103"/>
        <v>1.347305389221557</v>
      </c>
      <c r="U86" s="281">
        <f t="shared" si="103"/>
        <v>1.5072992700729928</v>
      </c>
      <c r="V86" s="93">
        <f t="shared" si="103"/>
        <v>1.9202898550724639</v>
      </c>
      <c r="W86" s="93">
        <f t="shared" si="103"/>
        <v>1.7053571428571428</v>
      </c>
      <c r="X86" s="93">
        <f t="shared" si="103"/>
        <v>2.3006993006993008</v>
      </c>
      <c r="Y86" s="132">
        <f t="shared" si="103"/>
        <v>2.344758064516129</v>
      </c>
      <c r="Z86" s="93">
        <f t="shared" ref="Z86:CK86" si="112">IFERROR(Z75/Z53,"")</f>
        <v>1.0273972602739727</v>
      </c>
      <c r="AA86" s="93">
        <f t="shared" si="112"/>
        <v>1.1682242990654206</v>
      </c>
      <c r="AB86" s="93">
        <f t="shared" si="112"/>
        <v>1.3765060240963856</v>
      </c>
      <c r="AC86" s="93">
        <f t="shared" si="112"/>
        <v>1.7050359712230216</v>
      </c>
      <c r="AD86" s="93">
        <f t="shared" si="112"/>
        <v>7.406779661016949</v>
      </c>
      <c r="AE86" s="93">
        <f t="shared" si="112"/>
        <v>1.8974358974358974</v>
      </c>
      <c r="AF86" s="93">
        <f t="shared" si="112"/>
        <v>1.9368421052631579</v>
      </c>
      <c r="AG86" s="93">
        <f t="shared" si="112"/>
        <v>1.4349742226927054</v>
      </c>
      <c r="AH86" s="93">
        <f t="shared" si="112"/>
        <v>1.4999999999999998</v>
      </c>
      <c r="AI86" s="93">
        <f t="shared" si="112"/>
        <v>1.3786404832129249</v>
      </c>
      <c r="AJ86" s="93">
        <f t="shared" si="112"/>
        <v>1.4398036460293411</v>
      </c>
      <c r="AK86" s="132">
        <f t="shared" si="112"/>
        <v>1.5000000000000002</v>
      </c>
      <c r="AL86" s="93">
        <f t="shared" si="112"/>
        <v>1.0403642511409719</v>
      </c>
      <c r="AM86" s="93">
        <f t="shared" si="112"/>
        <v>1.1885229110277491</v>
      </c>
      <c r="AN86" s="93">
        <f t="shared" si="112"/>
        <v>1.4315324044044717</v>
      </c>
      <c r="AO86" s="93">
        <f t="shared" si="112"/>
        <v>1.975428322620904</v>
      </c>
      <c r="AP86" s="93">
        <f t="shared" si="112"/>
        <v>10.270770848690935</v>
      </c>
      <c r="AQ86" s="93">
        <f t="shared" si="112"/>
        <v>2.2641504423102599</v>
      </c>
      <c r="AR86" s="93">
        <f t="shared" si="112"/>
        <v>2.5527951284377046</v>
      </c>
      <c r="AS86" s="93">
        <f t="shared" si="112"/>
        <v>1.5439155327285323</v>
      </c>
      <c r="AT86" s="93">
        <f t="shared" si="112"/>
        <v>1.575</v>
      </c>
      <c r="AU86" s="93">
        <f t="shared" si="112"/>
        <v>1.4810089600783716</v>
      </c>
      <c r="AV86" s="93">
        <f t="shared" si="112"/>
        <v>1.5521531442255447</v>
      </c>
      <c r="AW86" s="132">
        <f t="shared" si="112"/>
        <v>1.5833687894022124</v>
      </c>
      <c r="AX86" s="93">
        <f t="shared" si="112"/>
        <v>1.0975200407896875</v>
      </c>
      <c r="AY86" s="93">
        <f t="shared" si="112"/>
        <v>1.2458505377098616</v>
      </c>
      <c r="AZ86" s="93">
        <f t="shared" si="112"/>
        <v>1.504049984007477</v>
      </c>
      <c r="BA86" s="93">
        <f t="shared" si="112"/>
        <v>2.0650208863973138</v>
      </c>
      <c r="BB86" s="93">
        <f t="shared" si="112"/>
        <v>10.983461086003468</v>
      </c>
      <c r="BC86" s="93">
        <f t="shared" si="112"/>
        <v>2.3840396028668671</v>
      </c>
      <c r="BD86" s="93">
        <f t="shared" si="112"/>
        <v>2.6861921690310657</v>
      </c>
      <c r="BE86" s="93">
        <f t="shared" si="112"/>
        <v>1.6220817916147612</v>
      </c>
      <c r="BF86" s="93">
        <f t="shared" si="112"/>
        <v>1.6537500000000001</v>
      </c>
      <c r="BG86" s="93">
        <f t="shared" si="112"/>
        <v>1.5553666118219174</v>
      </c>
      <c r="BH86" s="93">
        <f t="shared" si="112"/>
        <v>1.630417344265066</v>
      </c>
      <c r="BI86" s="132">
        <f t="shared" si="112"/>
        <v>1.6626158891472762</v>
      </c>
      <c r="BJ86" s="93">
        <f t="shared" si="112"/>
        <v>1.123553082786144</v>
      </c>
      <c r="BK86" s="93">
        <f t="shared" si="112"/>
        <v>1.2755855418207562</v>
      </c>
      <c r="BL86" s="93">
        <f t="shared" si="112"/>
        <v>1.5414891979277838</v>
      </c>
      <c r="BM86" s="93">
        <f t="shared" si="112"/>
        <v>2.1242857566119469</v>
      </c>
      <c r="BN86" s="93">
        <f t="shared" si="112"/>
        <v>11.347899949235597</v>
      </c>
      <c r="BO86" s="93">
        <f t="shared" si="112"/>
        <v>2.4506937598432628</v>
      </c>
      <c r="BP86" s="93">
        <f t="shared" si="112"/>
        <v>2.767404654203681</v>
      </c>
      <c r="BQ86" s="93">
        <f t="shared" si="112"/>
        <v>1.6664370447532713</v>
      </c>
      <c r="BR86" s="93">
        <f t="shared" si="112"/>
        <v>1.6986953322088241</v>
      </c>
      <c r="BS86" s="93">
        <f t="shared" si="112"/>
        <v>1.5979863310445088</v>
      </c>
      <c r="BT86" s="93">
        <f t="shared" si="112"/>
        <v>1.6753448831250595</v>
      </c>
      <c r="BU86" s="132">
        <f t="shared" si="112"/>
        <v>1.7076294759564103</v>
      </c>
      <c r="BV86" s="93">
        <f t="shared" si="112"/>
        <v>1.1654880294269729</v>
      </c>
      <c r="BW86" s="93">
        <f t="shared" si="112"/>
        <v>1.3174578333733131</v>
      </c>
      <c r="BX86" s="93">
        <f t="shared" si="112"/>
        <v>1.5977177189197698</v>
      </c>
      <c r="BY86" s="93">
        <f t="shared" si="112"/>
        <v>2.2152031745348286</v>
      </c>
      <c r="BZ86" s="93">
        <f t="shared" si="112"/>
        <v>11.943459855461992</v>
      </c>
      <c r="CA86" s="93">
        <f t="shared" si="112"/>
        <v>2.5608435771330811</v>
      </c>
      <c r="CB86" s="93">
        <f t="shared" si="112"/>
        <v>2.8934118182860442</v>
      </c>
      <c r="CC86" s="93">
        <f t="shared" si="112"/>
        <v>1.7292575107948827</v>
      </c>
      <c r="CD86" s="93">
        <f t="shared" si="112"/>
        <v>1.7620749604207717</v>
      </c>
      <c r="CE86" s="93">
        <f t="shared" si="112"/>
        <v>1.6580271696277726</v>
      </c>
      <c r="CF86" s="93">
        <f t="shared" si="112"/>
        <v>1.7381743060365198</v>
      </c>
      <c r="CG86" s="132">
        <f t="shared" si="112"/>
        <v>1.7712342966209134</v>
      </c>
      <c r="CH86" s="93">
        <f t="shared" si="112"/>
        <v>1.2097933230884175</v>
      </c>
      <c r="CI86" s="93">
        <f t="shared" si="112"/>
        <v>1.3677524954252163</v>
      </c>
      <c r="CJ86" s="93">
        <f t="shared" si="112"/>
        <v>1.6630377247516048</v>
      </c>
      <c r="CK86" s="93">
        <f t="shared" si="112"/>
        <v>2.312151056135932</v>
      </c>
      <c r="CL86" s="93">
        <f t="shared" ref="CL86:CS86" si="113">IFERROR(CL75/CL53,"")</f>
        <v>12.528274808172739</v>
      </c>
      <c r="CM86" s="93">
        <f t="shared" si="113"/>
        <v>2.6804532539246693</v>
      </c>
      <c r="CN86" s="93">
        <f t="shared" si="113"/>
        <v>3.0298688460049297</v>
      </c>
      <c r="CO86" s="93">
        <f t="shared" si="113"/>
        <v>1.8065471314130883</v>
      </c>
      <c r="CP86" s="93">
        <f t="shared" si="113"/>
        <v>1.8405429877813222</v>
      </c>
      <c r="CQ86" s="93">
        <f t="shared" si="113"/>
        <v>1.731510876543304</v>
      </c>
      <c r="CR86" s="93">
        <f t="shared" si="113"/>
        <v>1.8157723921509095</v>
      </c>
      <c r="CS86" s="132">
        <f t="shared" si="113"/>
        <v>1.8502354942759087</v>
      </c>
    </row>
    <row r="87" spans="1:99" s="93" customFormat="1" x14ac:dyDescent="0.25">
      <c r="A87" s="93" t="s">
        <v>2</v>
      </c>
      <c r="B87" s="93">
        <f t="shared" si="103"/>
        <v>1.1304347826086956</v>
      </c>
      <c r="C87" s="93">
        <f t="shared" si="103"/>
        <v>1.1764705882352942</v>
      </c>
      <c r="D87" s="93">
        <f t="shared" si="103"/>
        <v>1.3</v>
      </c>
      <c r="E87" s="93">
        <f t="shared" si="103"/>
        <v>1</v>
      </c>
      <c r="F87" s="93">
        <f t="shared" si="103"/>
        <v>1.0487804878048781</v>
      </c>
      <c r="G87" s="93">
        <f t="shared" si="103"/>
        <v>1.2124999999999999</v>
      </c>
      <c r="H87" s="93">
        <f t="shared" si="103"/>
        <v>1.2045454545454546</v>
      </c>
      <c r="I87" s="93">
        <f t="shared" si="103"/>
        <v>1.1634615384615385</v>
      </c>
      <c r="J87" s="93">
        <f t="shared" si="103"/>
        <v>1.2389380530973451</v>
      </c>
      <c r="K87" s="93">
        <f t="shared" si="103"/>
        <v>1.1623376623376624</v>
      </c>
      <c r="L87" s="93">
        <f t="shared" si="103"/>
        <v>2</v>
      </c>
      <c r="M87" s="132">
        <f t="shared" si="103"/>
        <v>2.0107142857142857</v>
      </c>
      <c r="N87" s="281">
        <f t="shared" si="103"/>
        <v>1.5614035087719298</v>
      </c>
      <c r="O87" s="281">
        <f t="shared" si="103"/>
        <v>1.4615384615384615</v>
      </c>
      <c r="P87" s="281">
        <f t="shared" si="103"/>
        <v>1.7358490566037736</v>
      </c>
      <c r="Q87" s="281">
        <f t="shared" si="103"/>
        <v>1.3294117647058823</v>
      </c>
      <c r="R87" s="281">
        <f t="shared" si="103"/>
        <v>1.3119266055045871</v>
      </c>
      <c r="S87" s="281">
        <f t="shared" si="103"/>
        <v>1.5485714285714285</v>
      </c>
      <c r="T87" s="281">
        <f t="shared" si="103"/>
        <v>1.2868852459016393</v>
      </c>
      <c r="U87" s="281">
        <f t="shared" si="103"/>
        <v>1.3576642335766422</v>
      </c>
      <c r="V87" s="93">
        <f t="shared" si="103"/>
        <v>1.8848684210526316</v>
      </c>
      <c r="W87" s="93">
        <f t="shared" si="103"/>
        <v>1.5227272727272727</v>
      </c>
      <c r="X87" s="93">
        <f t="shared" si="103"/>
        <v>1.9645161290322581</v>
      </c>
      <c r="Y87" s="132">
        <f t="shared" si="103"/>
        <v>2.3588235294117648</v>
      </c>
      <c r="Z87" s="93">
        <f t="shared" ref="Z87:CK87" si="114">IFERROR(Z76/Z54,"")</f>
        <v>1.4</v>
      </c>
      <c r="AA87" s="93">
        <f t="shared" si="114"/>
        <v>1.4565217391304348</v>
      </c>
      <c r="AB87" s="93">
        <f t="shared" si="114"/>
        <v>1.7</v>
      </c>
      <c r="AC87" s="93">
        <f t="shared" si="114"/>
        <v>1.9312977099236641</v>
      </c>
      <c r="AD87" s="93">
        <f t="shared" si="114"/>
        <v>2.0357142857142856</v>
      </c>
      <c r="AE87" s="93">
        <f t="shared" si="114"/>
        <v>2.0841584158415842</v>
      </c>
      <c r="AF87" s="93">
        <f t="shared" si="114"/>
        <v>1.9479166666666667</v>
      </c>
      <c r="AG87" s="93">
        <f t="shared" si="114"/>
        <v>1.569206818080233</v>
      </c>
      <c r="AH87" s="93">
        <f t="shared" si="114"/>
        <v>1.6403219090097134</v>
      </c>
      <c r="AI87" s="93">
        <f t="shared" si="114"/>
        <v>1.5011080384145279</v>
      </c>
      <c r="AJ87" s="93">
        <f t="shared" si="114"/>
        <v>1.5728970697900702</v>
      </c>
      <c r="AK87" s="132">
        <f t="shared" si="114"/>
        <v>1.6464338230901114</v>
      </c>
      <c r="AL87" s="93">
        <f t="shared" si="114"/>
        <v>1.3980083875682467</v>
      </c>
      <c r="AM87" s="93">
        <f t="shared" si="114"/>
        <v>1.5012744001118485</v>
      </c>
      <c r="AN87" s="93">
        <f t="shared" si="114"/>
        <v>1.6585820436708816</v>
      </c>
      <c r="AO87" s="93">
        <f t="shared" si="114"/>
        <v>1.9793106501707856</v>
      </c>
      <c r="AP87" s="93">
        <f t="shared" si="114"/>
        <v>2.0668137924027956</v>
      </c>
      <c r="AQ87" s="93">
        <f t="shared" si="114"/>
        <v>2.1315356576289521</v>
      </c>
      <c r="AR87" s="93">
        <f t="shared" si="114"/>
        <v>2.0394681700556556</v>
      </c>
      <c r="AS87" s="93">
        <f t="shared" si="114"/>
        <v>1.6310771949899794</v>
      </c>
      <c r="AT87" s="93">
        <f t="shared" si="114"/>
        <v>1.6899111788151682</v>
      </c>
      <c r="AU87" s="93">
        <f t="shared" si="114"/>
        <v>1.5731020406904614</v>
      </c>
      <c r="AV87" s="93">
        <f t="shared" si="114"/>
        <v>1.649979674613532</v>
      </c>
      <c r="AW87" s="132">
        <f t="shared" si="114"/>
        <v>1.7108383506802651</v>
      </c>
      <c r="AX87" s="93">
        <f t="shared" si="114"/>
        <v>1.4755594254622408</v>
      </c>
      <c r="AY87" s="93">
        <f t="shared" si="114"/>
        <v>1.5744208129007404</v>
      </c>
      <c r="AZ87" s="93">
        <f t="shared" si="114"/>
        <v>1.7631365950258129</v>
      </c>
      <c r="BA87" s="93">
        <f t="shared" si="114"/>
        <v>2.0787921193806365</v>
      </c>
      <c r="BB87" s="93">
        <f t="shared" si="114"/>
        <v>2.1831061865638208</v>
      </c>
      <c r="BC87" s="93">
        <f t="shared" si="114"/>
        <v>2.2476182925147592</v>
      </c>
      <c r="BD87" s="93">
        <f t="shared" si="114"/>
        <v>2.2148626854220437</v>
      </c>
      <c r="BE87" s="93">
        <f t="shared" si="114"/>
        <v>1.7021845156262225</v>
      </c>
      <c r="BF87" s="93">
        <f t="shared" si="114"/>
        <v>1.7500993831206881</v>
      </c>
      <c r="BG87" s="93">
        <f t="shared" si="114"/>
        <v>1.6346853723532606</v>
      </c>
      <c r="BH87" s="93">
        <f t="shared" si="114"/>
        <v>1.7160730877666466</v>
      </c>
      <c r="BI87" s="132">
        <f t="shared" si="114"/>
        <v>1.7643713626406841</v>
      </c>
      <c r="BJ87" s="93">
        <f t="shared" si="114"/>
        <v>1.530609735284254</v>
      </c>
      <c r="BK87" s="93">
        <f t="shared" si="114"/>
        <v>1.6067879707470429</v>
      </c>
      <c r="BL87" s="93">
        <f t="shared" si="114"/>
        <v>1.8516772932104106</v>
      </c>
      <c r="BM87" s="93">
        <f t="shared" si="114"/>
        <v>2.1295415298300684</v>
      </c>
      <c r="BN87" s="93">
        <f t="shared" si="114"/>
        <v>2.2440191711550663</v>
      </c>
      <c r="BO87" s="93">
        <f t="shared" si="114"/>
        <v>2.3036029491763368</v>
      </c>
      <c r="BP87" s="93">
        <f t="shared" si="114"/>
        <v>2.2454619285348727</v>
      </c>
      <c r="BQ87" s="93">
        <f t="shared" si="114"/>
        <v>1.7484332887578444</v>
      </c>
      <c r="BR87" s="93">
        <f t="shared" si="114"/>
        <v>1.7998854214135582</v>
      </c>
      <c r="BS87" s="93">
        <f t="shared" si="114"/>
        <v>1.6811380241977936</v>
      </c>
      <c r="BT87" s="93">
        <f t="shared" si="114"/>
        <v>1.7639169225859535</v>
      </c>
      <c r="BU87" s="132">
        <f t="shared" si="114"/>
        <v>1.8165909359158774</v>
      </c>
      <c r="BV87" s="93">
        <f t="shared" si="114"/>
        <v>1.5761208877740245</v>
      </c>
      <c r="BW87" s="93">
        <f t="shared" si="114"/>
        <v>1.661584193602706</v>
      </c>
      <c r="BX87" s="93">
        <f t="shared" si="114"/>
        <v>1.9077433592053457</v>
      </c>
      <c r="BY87" s="93">
        <f t="shared" si="114"/>
        <v>2.2019687887002282</v>
      </c>
      <c r="BZ87" s="93">
        <f t="shared" si="114"/>
        <v>2.3242352354585498</v>
      </c>
      <c r="CA87" s="93">
        <f t="shared" si="114"/>
        <v>2.3860016515432609</v>
      </c>
      <c r="CB87" s="93">
        <f t="shared" si="114"/>
        <v>2.3377135603538783</v>
      </c>
      <c r="CC87" s="93">
        <f t="shared" si="114"/>
        <v>1.8094232883038623</v>
      </c>
      <c r="CD87" s="93">
        <f t="shared" si="114"/>
        <v>1.8623337911049904</v>
      </c>
      <c r="CE87" s="93">
        <f t="shared" si="114"/>
        <v>1.7399005264739933</v>
      </c>
      <c r="CF87" s="93">
        <f t="shared" si="114"/>
        <v>1.8260468008868402</v>
      </c>
      <c r="CG87" s="132">
        <f t="shared" si="114"/>
        <v>1.8811560658009645</v>
      </c>
      <c r="CH87" s="93">
        <f t="shared" si="114"/>
        <v>1.6327650376381968</v>
      </c>
      <c r="CI87" s="93">
        <f t="shared" si="114"/>
        <v>1.7233113367452391</v>
      </c>
      <c r="CJ87" s="93">
        <f t="shared" si="114"/>
        <v>1.9785813557903651</v>
      </c>
      <c r="CK87" s="93">
        <f t="shared" si="114"/>
        <v>2.2855211785070426</v>
      </c>
      <c r="CL87" s="93">
        <f t="shared" ref="CL87:CS87" si="115">IFERROR(CL76/CL54,"")</f>
        <v>2.4136052516084381</v>
      </c>
      <c r="CM87" s="93">
        <f t="shared" si="115"/>
        <v>2.4806899505166018</v>
      </c>
      <c r="CN87" s="93">
        <f t="shared" si="115"/>
        <v>2.4328924934251233</v>
      </c>
      <c r="CO87" s="93">
        <f t="shared" si="115"/>
        <v>1.8829337513907969</v>
      </c>
      <c r="CP87" s="93">
        <f t="shared" si="115"/>
        <v>1.9381325581848567</v>
      </c>
      <c r="CQ87" s="93">
        <f t="shared" si="115"/>
        <v>1.8110481899960504</v>
      </c>
      <c r="CR87" s="93">
        <f t="shared" si="115"/>
        <v>1.9001306195190359</v>
      </c>
      <c r="CS87" s="132">
        <f t="shared" si="115"/>
        <v>1.957408392644731</v>
      </c>
    </row>
    <row r="88" spans="1:99" s="94" customFormat="1" x14ac:dyDescent="0.25">
      <c r="A88" s="94" t="s">
        <v>3</v>
      </c>
      <c r="B88" s="94">
        <f t="shared" si="103"/>
        <v>1.2441651705565531</v>
      </c>
      <c r="C88" s="94">
        <f t="shared" si="103"/>
        <v>1.2709677419354839</v>
      </c>
      <c r="D88" s="94">
        <f t="shared" si="103"/>
        <v>1.4953271028037383</v>
      </c>
      <c r="E88" s="94">
        <f t="shared" si="103"/>
        <v>1.5201612903225807</v>
      </c>
      <c r="F88" s="94">
        <f t="shared" si="103"/>
        <v>1.2985244040862656</v>
      </c>
      <c r="G88" s="94">
        <f t="shared" si="103"/>
        <v>1.3607214428857715</v>
      </c>
      <c r="H88" s="94">
        <f t="shared" si="103"/>
        <v>1.4390962671905698</v>
      </c>
      <c r="I88" s="94">
        <f t="shared" si="103"/>
        <v>1.265625</v>
      </c>
      <c r="J88" s="94">
        <f t="shared" si="103"/>
        <v>1.468475073313783</v>
      </c>
      <c r="K88" s="94">
        <f t="shared" si="103"/>
        <v>1.3637168141592921</v>
      </c>
      <c r="L88" s="94">
        <f t="shared" si="103"/>
        <v>1.8959706959706959</v>
      </c>
      <c r="M88" s="124">
        <f t="shared" si="103"/>
        <v>1.8730867346938775</v>
      </c>
      <c r="N88" s="282">
        <f t="shared" si="103"/>
        <v>1.2598425196850394</v>
      </c>
      <c r="O88" s="282">
        <f t="shared" si="103"/>
        <v>1.2983870967741935</v>
      </c>
      <c r="P88" s="282">
        <f t="shared" si="103"/>
        <v>1.7114695340501793</v>
      </c>
      <c r="Q88" s="282">
        <f t="shared" si="103"/>
        <v>1.5117466802860062</v>
      </c>
      <c r="R88" s="282">
        <f t="shared" si="103"/>
        <v>1.4751838235294117</v>
      </c>
      <c r="S88" s="282">
        <f t="shared" si="103"/>
        <v>1.6721311475409837</v>
      </c>
      <c r="T88" s="282">
        <f t="shared" si="103"/>
        <v>1.3503816793893131</v>
      </c>
      <c r="U88" s="282">
        <f t="shared" si="103"/>
        <v>1.4003521126760563</v>
      </c>
      <c r="V88" s="94">
        <f t="shared" si="103"/>
        <v>1.7303921568627452</v>
      </c>
      <c r="W88" s="94">
        <f t="shared" si="103"/>
        <v>1.4877216916780354</v>
      </c>
      <c r="X88" s="94">
        <f t="shared" si="103"/>
        <v>1.8060428849902534</v>
      </c>
      <c r="Y88" s="124">
        <f t="shared" si="103"/>
        <v>1.9392857142857143</v>
      </c>
      <c r="Z88" s="94">
        <f t="shared" ref="Z88:CK88" si="116">IFERROR(Z77/Z55,"")</f>
        <v>1.3496571988246817</v>
      </c>
      <c r="AA88" s="94">
        <f t="shared" si="116"/>
        <v>1.3304438280166435</v>
      </c>
      <c r="AB88" s="94">
        <f t="shared" si="116"/>
        <v>1.5835509138381201</v>
      </c>
      <c r="AC88" s="94">
        <f t="shared" si="116"/>
        <v>1.2700534759358288</v>
      </c>
      <c r="AD88" s="94">
        <f t="shared" si="116"/>
        <v>1.799931833674165</v>
      </c>
      <c r="AE88" s="94">
        <f t="shared" si="116"/>
        <v>1.409957627118644</v>
      </c>
      <c r="AF88" s="94">
        <f t="shared" si="116"/>
        <v>1.428721174004193</v>
      </c>
      <c r="AG88" s="94">
        <f t="shared" si="116"/>
        <v>1.3876718127922034</v>
      </c>
      <c r="AH88" s="94">
        <f t="shared" si="116"/>
        <v>1.4472235676415461</v>
      </c>
      <c r="AI88" s="94">
        <f t="shared" si="116"/>
        <v>1.3327303699393664</v>
      </c>
      <c r="AJ88" s="94">
        <f t="shared" si="116"/>
        <v>1.3964785958060955</v>
      </c>
      <c r="AK88" s="124">
        <f t="shared" si="116"/>
        <v>1.4680119318123372</v>
      </c>
      <c r="AL88" s="94">
        <f t="shared" si="116"/>
        <v>1.2785136208800569</v>
      </c>
      <c r="AM88" s="94">
        <f t="shared" si="116"/>
        <v>1.3431650438726084</v>
      </c>
      <c r="AN88" s="94">
        <f t="shared" si="116"/>
        <v>1.5950330449617185</v>
      </c>
      <c r="AO88" s="94">
        <f t="shared" si="116"/>
        <v>1.6615664250059448</v>
      </c>
      <c r="AP88" s="94">
        <f t="shared" si="116"/>
        <v>3.7121433706977354</v>
      </c>
      <c r="AQ88" s="94">
        <f t="shared" si="116"/>
        <v>1.7636567703010473</v>
      </c>
      <c r="AR88" s="94">
        <f t="shared" si="116"/>
        <v>1.8638249542687877</v>
      </c>
      <c r="AS88" s="94">
        <f t="shared" si="116"/>
        <v>1.6343449474791056</v>
      </c>
      <c r="AT88" s="94">
        <f t="shared" si="116"/>
        <v>1.6860687567151513</v>
      </c>
      <c r="AU88" s="94">
        <f t="shared" si="116"/>
        <v>1.5816536232170548</v>
      </c>
      <c r="AV88" s="94">
        <f t="shared" si="116"/>
        <v>1.6522180332793783</v>
      </c>
      <c r="AW88" s="124">
        <f t="shared" si="116"/>
        <v>1.7002946014035871</v>
      </c>
      <c r="AX88" s="94">
        <f t="shared" si="116"/>
        <v>1.3709687419504335</v>
      </c>
      <c r="AY88" s="94">
        <f t="shared" si="116"/>
        <v>1.4332511611705845</v>
      </c>
      <c r="AZ88" s="94">
        <f t="shared" si="116"/>
        <v>1.6823362108992252</v>
      </c>
      <c r="BA88" s="94">
        <f t="shared" si="116"/>
        <v>1.7269745698190078</v>
      </c>
      <c r="BB88" s="94">
        <f t="shared" si="116"/>
        <v>3.8358828926137378</v>
      </c>
      <c r="BC88" s="94">
        <f t="shared" si="116"/>
        <v>1.8468206502731581</v>
      </c>
      <c r="BD88" s="94">
        <f t="shared" si="116"/>
        <v>1.9592797100858612</v>
      </c>
      <c r="BE88" s="94">
        <f t="shared" si="116"/>
        <v>1.7005956204289896</v>
      </c>
      <c r="BF88" s="94">
        <f t="shared" si="116"/>
        <v>1.7548606949414047</v>
      </c>
      <c r="BG88" s="94">
        <f t="shared" si="116"/>
        <v>1.6397654994244122</v>
      </c>
      <c r="BH88" s="94">
        <f t="shared" si="116"/>
        <v>1.7147688407204693</v>
      </c>
      <c r="BI88" s="124">
        <f t="shared" si="116"/>
        <v>1.7688410781598629</v>
      </c>
      <c r="BJ88" s="94">
        <f t="shared" si="116"/>
        <v>1.3980923207940674</v>
      </c>
      <c r="BK88" s="94">
        <f t="shared" si="116"/>
        <v>1.4619678311459292</v>
      </c>
      <c r="BL88" s="94">
        <f t="shared" si="116"/>
        <v>1.7244500953018591</v>
      </c>
      <c r="BM88" s="94">
        <f t="shared" si="116"/>
        <v>1.7827250203622171</v>
      </c>
      <c r="BN88" s="94">
        <f t="shared" si="116"/>
        <v>4.1421696159626116</v>
      </c>
      <c r="BO88" s="94">
        <f t="shared" si="116"/>
        <v>1.9091330175899344</v>
      </c>
      <c r="BP88" s="94">
        <f t="shared" si="116"/>
        <v>2.0247358724852726</v>
      </c>
      <c r="BQ88" s="94">
        <f t="shared" si="116"/>
        <v>1.7421372837285027</v>
      </c>
      <c r="BR88" s="94">
        <f t="shared" si="116"/>
        <v>1.7975032363383616</v>
      </c>
      <c r="BS88" s="94">
        <f t="shared" si="116"/>
        <v>1.6799180750554532</v>
      </c>
      <c r="BT88" s="94">
        <f t="shared" si="116"/>
        <v>1.7562440054400452</v>
      </c>
      <c r="BU88" s="124">
        <f t="shared" si="116"/>
        <v>1.8102271089561</v>
      </c>
      <c r="BV88" s="94">
        <f t="shared" si="116"/>
        <v>1.4435656734857201</v>
      </c>
      <c r="BW88" s="94">
        <f t="shared" si="116"/>
        <v>1.5090495109084019</v>
      </c>
      <c r="BX88" s="94">
        <f t="shared" si="116"/>
        <v>1.7803814232685602</v>
      </c>
      <c r="BY88" s="94">
        <f t="shared" si="116"/>
        <v>1.8534919857835308</v>
      </c>
      <c r="BZ88" s="94">
        <f t="shared" si="116"/>
        <v>4.3248732603007314</v>
      </c>
      <c r="CA88" s="94">
        <f t="shared" si="116"/>
        <v>1.9809708026929131</v>
      </c>
      <c r="CB88" s="94">
        <f t="shared" si="116"/>
        <v>2.1001635604081259</v>
      </c>
      <c r="CC88" s="94">
        <f t="shared" si="116"/>
        <v>1.8044925544422181</v>
      </c>
      <c r="CD88" s="94">
        <f t="shared" si="116"/>
        <v>1.8616666087979432</v>
      </c>
      <c r="CE88" s="94">
        <f t="shared" si="116"/>
        <v>1.7400817654263689</v>
      </c>
      <c r="CF88" s="94">
        <f t="shared" si="116"/>
        <v>1.8187071392301046</v>
      </c>
      <c r="CG88" s="124">
        <f t="shared" si="116"/>
        <v>1.8741632579638738</v>
      </c>
      <c r="CH88" s="94">
        <f t="shared" si="116"/>
        <v>1.498893519863326</v>
      </c>
      <c r="CI88" s="94">
        <f t="shared" si="116"/>
        <v>1.5693888850592679</v>
      </c>
      <c r="CJ88" s="94">
        <f t="shared" si="116"/>
        <v>1.8468196896170921</v>
      </c>
      <c r="CK88" s="94">
        <f t="shared" si="116"/>
        <v>1.9242158312158977</v>
      </c>
      <c r="CL88" s="94">
        <f t="shared" ref="CL88:CS88" si="117">IFERROR(CL77/CL55,"")</f>
        <v>4.5479795702800274</v>
      </c>
      <c r="CM88" s="94">
        <f t="shared" si="117"/>
        <v>2.0599469167052757</v>
      </c>
      <c r="CN88" s="94">
        <f t="shared" si="117"/>
        <v>2.1893540167174228</v>
      </c>
      <c r="CO88" s="94">
        <f t="shared" si="117"/>
        <v>1.8769707138712819</v>
      </c>
      <c r="CP88" s="94">
        <f t="shared" si="117"/>
        <v>1.9364258763282169</v>
      </c>
      <c r="CQ88" s="94">
        <f t="shared" si="117"/>
        <v>1.8084013536771391</v>
      </c>
      <c r="CR88" s="94">
        <f t="shared" si="117"/>
        <v>1.8918208350713339</v>
      </c>
      <c r="CS88" s="124">
        <f t="shared" si="117"/>
        <v>1.9493806875861723</v>
      </c>
    </row>
    <row r="90" spans="1:99" s="4" customFormat="1" x14ac:dyDescent="0.25">
      <c r="A90"/>
      <c r="B90">
        <v>1</v>
      </c>
      <c r="C90" s="12">
        <v>2</v>
      </c>
      <c r="D90" s="12">
        <v>3</v>
      </c>
      <c r="E90" s="12">
        <v>4</v>
      </c>
      <c r="F90" s="12">
        <v>5</v>
      </c>
      <c r="G90" s="12">
        <v>6</v>
      </c>
      <c r="H90" s="12">
        <v>7</v>
      </c>
      <c r="I90" s="12">
        <v>8</v>
      </c>
      <c r="J90" s="12">
        <v>9</v>
      </c>
      <c r="K90" s="12">
        <v>10</v>
      </c>
      <c r="L90" s="12">
        <v>11</v>
      </c>
      <c r="M90" s="112">
        <v>12</v>
      </c>
      <c r="N90" s="265">
        <v>13</v>
      </c>
      <c r="O90" s="265">
        <v>14</v>
      </c>
      <c r="P90" s="265">
        <v>15</v>
      </c>
      <c r="Q90" s="265">
        <v>16</v>
      </c>
      <c r="R90" s="265">
        <v>17</v>
      </c>
      <c r="S90" s="265">
        <v>18</v>
      </c>
      <c r="T90" s="265">
        <v>19</v>
      </c>
      <c r="U90" s="265">
        <v>20</v>
      </c>
      <c r="V90" s="12">
        <v>21</v>
      </c>
      <c r="W90" s="12">
        <v>22</v>
      </c>
      <c r="X90" s="12">
        <v>23</v>
      </c>
      <c r="Y90" s="112">
        <v>24</v>
      </c>
      <c r="Z90" s="12">
        <v>25</v>
      </c>
      <c r="AA90" s="12">
        <v>26</v>
      </c>
      <c r="AB90" s="12">
        <v>27</v>
      </c>
      <c r="AC90" s="12">
        <v>28</v>
      </c>
      <c r="AD90" s="12">
        <v>29</v>
      </c>
      <c r="AE90" s="12">
        <v>30</v>
      </c>
      <c r="AF90" s="12">
        <v>31</v>
      </c>
      <c r="AG90" s="12">
        <v>32</v>
      </c>
      <c r="AH90" s="12">
        <v>33</v>
      </c>
      <c r="AI90" s="12">
        <v>34</v>
      </c>
      <c r="AJ90" s="12">
        <v>35</v>
      </c>
      <c r="AK90" s="112">
        <v>36</v>
      </c>
      <c r="AL90" s="12">
        <v>37</v>
      </c>
      <c r="AM90" s="12">
        <v>38</v>
      </c>
      <c r="AN90" s="12">
        <v>39</v>
      </c>
      <c r="AO90" s="12">
        <v>40</v>
      </c>
      <c r="AP90" s="12">
        <v>41</v>
      </c>
      <c r="AQ90" s="12">
        <v>42</v>
      </c>
      <c r="AR90" s="12">
        <v>43</v>
      </c>
      <c r="AS90" s="12">
        <v>44</v>
      </c>
      <c r="AT90" s="12">
        <v>45</v>
      </c>
      <c r="AU90" s="12">
        <v>46</v>
      </c>
      <c r="AV90" s="12">
        <v>47</v>
      </c>
      <c r="AW90" s="112">
        <v>48</v>
      </c>
      <c r="AX90" s="12">
        <v>49</v>
      </c>
      <c r="AY90" s="12">
        <v>50</v>
      </c>
      <c r="AZ90" s="12">
        <v>51</v>
      </c>
      <c r="BA90" s="12">
        <v>52</v>
      </c>
      <c r="BB90" s="12">
        <v>53</v>
      </c>
      <c r="BC90" s="12">
        <v>54</v>
      </c>
      <c r="BD90" s="12">
        <v>55</v>
      </c>
      <c r="BE90" s="12">
        <v>56</v>
      </c>
      <c r="BF90" s="12">
        <v>57</v>
      </c>
      <c r="BG90" s="12">
        <v>58</v>
      </c>
      <c r="BH90" s="12">
        <v>59</v>
      </c>
      <c r="BI90" s="112">
        <v>60</v>
      </c>
      <c r="BJ90" s="12">
        <v>61</v>
      </c>
      <c r="BK90" s="12">
        <v>62</v>
      </c>
      <c r="BL90" s="12">
        <v>63</v>
      </c>
      <c r="BM90" s="12">
        <v>64</v>
      </c>
      <c r="BN90" s="12">
        <v>65</v>
      </c>
      <c r="BO90" s="12">
        <v>66</v>
      </c>
      <c r="BP90" s="12">
        <v>67</v>
      </c>
      <c r="BQ90" s="12">
        <v>68</v>
      </c>
      <c r="BR90" s="12">
        <v>69</v>
      </c>
      <c r="BS90" s="12">
        <v>70</v>
      </c>
      <c r="BT90" s="12">
        <v>71</v>
      </c>
      <c r="BU90" s="112">
        <v>72</v>
      </c>
      <c r="BV90" s="12">
        <v>73</v>
      </c>
      <c r="BW90" s="12">
        <v>74</v>
      </c>
      <c r="BX90" s="12">
        <v>75</v>
      </c>
      <c r="BY90" s="12">
        <v>76</v>
      </c>
      <c r="BZ90" s="12">
        <v>77</v>
      </c>
      <c r="CA90" s="12">
        <v>78</v>
      </c>
      <c r="CB90" s="12">
        <v>79</v>
      </c>
      <c r="CC90" s="12">
        <v>80</v>
      </c>
      <c r="CD90" s="12">
        <v>81</v>
      </c>
      <c r="CE90" s="12">
        <v>82</v>
      </c>
      <c r="CF90" s="12">
        <v>83</v>
      </c>
      <c r="CG90" s="112">
        <v>84</v>
      </c>
      <c r="CH90" s="12">
        <v>85</v>
      </c>
      <c r="CI90" s="12">
        <v>86</v>
      </c>
      <c r="CJ90" s="12">
        <v>87</v>
      </c>
      <c r="CK90" s="12">
        <v>88</v>
      </c>
      <c r="CL90" s="12">
        <v>89</v>
      </c>
      <c r="CM90" s="12">
        <v>90</v>
      </c>
      <c r="CN90" s="12">
        <v>91</v>
      </c>
      <c r="CO90" s="12">
        <v>92</v>
      </c>
      <c r="CP90" s="12">
        <v>93</v>
      </c>
      <c r="CQ90" s="12">
        <v>94</v>
      </c>
      <c r="CR90" s="12">
        <v>95</v>
      </c>
      <c r="CS90" s="112">
        <v>96</v>
      </c>
    </row>
    <row r="91" spans="1:99" s="2" customFormat="1" x14ac:dyDescent="0.25">
      <c r="A91" s="2" t="s">
        <v>14</v>
      </c>
      <c r="B91" s="3">
        <f t="shared" ref="B91:BM91" si="118">B58</f>
        <v>42005</v>
      </c>
      <c r="C91" s="3">
        <f t="shared" si="118"/>
        <v>42036</v>
      </c>
      <c r="D91" s="3">
        <f t="shared" si="118"/>
        <v>42064</v>
      </c>
      <c r="E91" s="3">
        <f t="shared" si="118"/>
        <v>42095</v>
      </c>
      <c r="F91" s="3">
        <f t="shared" si="118"/>
        <v>42125</v>
      </c>
      <c r="G91" s="3">
        <f t="shared" si="118"/>
        <v>42156</v>
      </c>
      <c r="H91" s="3">
        <f t="shared" si="118"/>
        <v>42186</v>
      </c>
      <c r="I91" s="3">
        <f t="shared" si="118"/>
        <v>42217</v>
      </c>
      <c r="J91" s="3">
        <f t="shared" si="118"/>
        <v>42248</v>
      </c>
      <c r="K91" s="3">
        <f t="shared" si="118"/>
        <v>42278</v>
      </c>
      <c r="L91" s="3">
        <f t="shared" si="118"/>
        <v>42309</v>
      </c>
      <c r="M91" s="95">
        <f t="shared" si="118"/>
        <v>42339</v>
      </c>
      <c r="N91" s="275">
        <f t="shared" si="118"/>
        <v>42370</v>
      </c>
      <c r="O91" s="275">
        <f t="shared" si="118"/>
        <v>42401</v>
      </c>
      <c r="P91" s="275">
        <f t="shared" si="118"/>
        <v>42430</v>
      </c>
      <c r="Q91" s="275">
        <f t="shared" si="118"/>
        <v>42461</v>
      </c>
      <c r="R91" s="275">
        <f t="shared" si="118"/>
        <v>42491</v>
      </c>
      <c r="S91" s="275">
        <f t="shared" si="118"/>
        <v>42522</v>
      </c>
      <c r="T91" s="275">
        <f t="shared" si="118"/>
        <v>42552</v>
      </c>
      <c r="U91" s="275">
        <f t="shared" si="118"/>
        <v>42583</v>
      </c>
      <c r="V91" s="3">
        <f t="shared" si="118"/>
        <v>42614</v>
      </c>
      <c r="W91" s="3">
        <f t="shared" si="118"/>
        <v>42644</v>
      </c>
      <c r="X91" s="3">
        <f t="shared" si="118"/>
        <v>42675</v>
      </c>
      <c r="Y91" s="95">
        <f t="shared" si="118"/>
        <v>42705</v>
      </c>
      <c r="Z91" s="3">
        <f t="shared" si="118"/>
        <v>42752</v>
      </c>
      <c r="AA91" s="3">
        <f t="shared" si="118"/>
        <v>42783</v>
      </c>
      <c r="AB91" s="3">
        <f t="shared" si="118"/>
        <v>42811</v>
      </c>
      <c r="AC91" s="3">
        <f t="shared" si="118"/>
        <v>42842</v>
      </c>
      <c r="AD91" s="3">
        <f t="shared" si="118"/>
        <v>42872</v>
      </c>
      <c r="AE91" s="3">
        <f t="shared" si="118"/>
        <v>42903</v>
      </c>
      <c r="AF91" s="3">
        <f t="shared" si="118"/>
        <v>42933</v>
      </c>
      <c r="AG91" s="3">
        <f t="shared" si="118"/>
        <v>42964</v>
      </c>
      <c r="AH91" s="3">
        <f t="shared" si="118"/>
        <v>42995</v>
      </c>
      <c r="AI91" s="3">
        <f t="shared" si="118"/>
        <v>43025</v>
      </c>
      <c r="AJ91" s="3">
        <f t="shared" si="118"/>
        <v>43056</v>
      </c>
      <c r="AK91" s="95">
        <f t="shared" si="118"/>
        <v>43086</v>
      </c>
      <c r="AL91" s="3">
        <f t="shared" si="118"/>
        <v>43118</v>
      </c>
      <c r="AM91" s="3">
        <f t="shared" si="118"/>
        <v>43149</v>
      </c>
      <c r="AN91" s="3">
        <f t="shared" si="118"/>
        <v>43177</v>
      </c>
      <c r="AO91" s="3">
        <f t="shared" si="118"/>
        <v>43208</v>
      </c>
      <c r="AP91" s="3">
        <f t="shared" si="118"/>
        <v>43238</v>
      </c>
      <c r="AQ91" s="3">
        <f t="shared" si="118"/>
        <v>43269</v>
      </c>
      <c r="AR91" s="3">
        <f t="shared" si="118"/>
        <v>43299</v>
      </c>
      <c r="AS91" s="3">
        <f t="shared" si="118"/>
        <v>43330</v>
      </c>
      <c r="AT91" s="3">
        <f t="shared" si="118"/>
        <v>43361</v>
      </c>
      <c r="AU91" s="3">
        <f t="shared" si="118"/>
        <v>43391</v>
      </c>
      <c r="AV91" s="3">
        <f t="shared" si="118"/>
        <v>43422</v>
      </c>
      <c r="AW91" s="95">
        <f t="shared" si="118"/>
        <v>43452</v>
      </c>
      <c r="AX91" s="3">
        <f t="shared" si="118"/>
        <v>43483</v>
      </c>
      <c r="AY91" s="3">
        <f t="shared" si="118"/>
        <v>43514</v>
      </c>
      <c r="AZ91" s="3">
        <f t="shared" si="118"/>
        <v>43542</v>
      </c>
      <c r="BA91" s="3">
        <f t="shared" si="118"/>
        <v>43573</v>
      </c>
      <c r="BB91" s="3">
        <f t="shared" si="118"/>
        <v>43603</v>
      </c>
      <c r="BC91" s="3">
        <f t="shared" si="118"/>
        <v>43634</v>
      </c>
      <c r="BD91" s="3">
        <f t="shared" si="118"/>
        <v>43664</v>
      </c>
      <c r="BE91" s="3">
        <f t="shared" si="118"/>
        <v>43695</v>
      </c>
      <c r="BF91" s="3">
        <f t="shared" si="118"/>
        <v>43726</v>
      </c>
      <c r="BG91" s="3">
        <f t="shared" si="118"/>
        <v>43756</v>
      </c>
      <c r="BH91" s="3">
        <f t="shared" si="118"/>
        <v>43787</v>
      </c>
      <c r="BI91" s="95">
        <f t="shared" si="118"/>
        <v>43817</v>
      </c>
      <c r="BJ91" s="3">
        <f t="shared" si="118"/>
        <v>43848</v>
      </c>
      <c r="BK91" s="3">
        <f t="shared" si="118"/>
        <v>43879</v>
      </c>
      <c r="BL91" s="3">
        <f t="shared" si="118"/>
        <v>43908</v>
      </c>
      <c r="BM91" s="3">
        <f t="shared" si="118"/>
        <v>43939</v>
      </c>
      <c r="BN91" s="3">
        <f t="shared" ref="BN91:CS91" si="119">BN58</f>
        <v>43969</v>
      </c>
      <c r="BO91" s="3">
        <f t="shared" si="119"/>
        <v>44000</v>
      </c>
      <c r="BP91" s="3">
        <f t="shared" si="119"/>
        <v>44030</v>
      </c>
      <c r="BQ91" s="3">
        <f t="shared" si="119"/>
        <v>44061</v>
      </c>
      <c r="BR91" s="3">
        <f t="shared" si="119"/>
        <v>44092</v>
      </c>
      <c r="BS91" s="3">
        <f t="shared" si="119"/>
        <v>44122</v>
      </c>
      <c r="BT91" s="3">
        <f t="shared" si="119"/>
        <v>44153</v>
      </c>
      <c r="BU91" s="95">
        <f t="shared" si="119"/>
        <v>44183</v>
      </c>
      <c r="BV91" s="3">
        <f t="shared" si="119"/>
        <v>44214</v>
      </c>
      <c r="BW91" s="3">
        <f t="shared" si="119"/>
        <v>44245</v>
      </c>
      <c r="BX91" s="3">
        <f t="shared" si="119"/>
        <v>44273</v>
      </c>
      <c r="BY91" s="3">
        <f t="shared" si="119"/>
        <v>44304</v>
      </c>
      <c r="BZ91" s="3">
        <f t="shared" si="119"/>
        <v>44334</v>
      </c>
      <c r="CA91" s="3">
        <f t="shared" si="119"/>
        <v>44365</v>
      </c>
      <c r="CB91" s="3">
        <f t="shared" si="119"/>
        <v>44395</v>
      </c>
      <c r="CC91" s="3">
        <f t="shared" si="119"/>
        <v>44426</v>
      </c>
      <c r="CD91" s="3">
        <f t="shared" si="119"/>
        <v>44457</v>
      </c>
      <c r="CE91" s="3">
        <f t="shared" si="119"/>
        <v>44487</v>
      </c>
      <c r="CF91" s="3">
        <f t="shared" si="119"/>
        <v>44518</v>
      </c>
      <c r="CG91" s="95">
        <f t="shared" si="119"/>
        <v>44548</v>
      </c>
      <c r="CH91" s="3">
        <f t="shared" si="119"/>
        <v>44579</v>
      </c>
      <c r="CI91" s="3">
        <f t="shared" si="119"/>
        <v>44610</v>
      </c>
      <c r="CJ91" s="3">
        <f t="shared" si="119"/>
        <v>44638</v>
      </c>
      <c r="CK91" s="3">
        <f t="shared" si="119"/>
        <v>44669</v>
      </c>
      <c r="CL91" s="3">
        <f t="shared" si="119"/>
        <v>44699</v>
      </c>
      <c r="CM91" s="3">
        <f t="shared" si="119"/>
        <v>44730</v>
      </c>
      <c r="CN91" s="3">
        <f t="shared" si="119"/>
        <v>44760</v>
      </c>
      <c r="CO91" s="3">
        <f t="shared" si="119"/>
        <v>44791</v>
      </c>
      <c r="CP91" s="3">
        <f t="shared" si="119"/>
        <v>44822</v>
      </c>
      <c r="CQ91" s="3">
        <f t="shared" si="119"/>
        <v>44852</v>
      </c>
      <c r="CR91" s="3">
        <f t="shared" si="119"/>
        <v>44883</v>
      </c>
      <c r="CS91" s="95">
        <f t="shared" si="119"/>
        <v>44913</v>
      </c>
      <c r="CT91" s="3"/>
      <c r="CU91" s="3"/>
    </row>
    <row r="92" spans="1:99" s="13" customFormat="1" x14ac:dyDescent="0.25">
      <c r="A92" s="13" t="s">
        <v>4</v>
      </c>
      <c r="B92" s="13">
        <f t="shared" ref="B92:B99" si="120">IFERROR(B22/B70,"")</f>
        <v>25.032451219512197</v>
      </c>
      <c r="C92" s="13">
        <f t="shared" ref="C92:Y92" si="121">IFERROR(C22/C70,"")</f>
        <v>19.755242424242425</v>
      </c>
      <c r="D92" s="13">
        <f t="shared" si="121"/>
        <v>33.425615384615384</v>
      </c>
      <c r="E92" s="13">
        <f t="shared" si="121"/>
        <v>33.375156804733727</v>
      </c>
      <c r="F92" s="13">
        <f t="shared" si="121"/>
        <v>27.285160337552746</v>
      </c>
      <c r="G92" s="13">
        <f t="shared" si="121"/>
        <v>32.193661016949157</v>
      </c>
      <c r="H92" s="13">
        <f t="shared" si="121"/>
        <v>43.875194767441855</v>
      </c>
      <c r="I92" s="13">
        <f t="shared" si="121"/>
        <v>25.721978609625669</v>
      </c>
      <c r="J92" s="13">
        <f t="shared" si="121"/>
        <v>35.026007751937982</v>
      </c>
      <c r="K92" s="13">
        <f t="shared" si="121"/>
        <v>27.151162393162334</v>
      </c>
      <c r="L92" s="13">
        <f t="shared" si="121"/>
        <v>27.188452247191012</v>
      </c>
      <c r="M92" s="100">
        <f t="shared" si="121"/>
        <v>31.669962393162354</v>
      </c>
      <c r="N92" s="270">
        <f t="shared" si="121"/>
        <v>35.149828124999999</v>
      </c>
      <c r="O92" s="270">
        <f t="shared" si="121"/>
        <v>31.867835820895074</v>
      </c>
      <c r="P92" s="270">
        <f t="shared" si="121"/>
        <v>26.925121951219452</v>
      </c>
      <c r="Q92" s="270">
        <f t="shared" si="121"/>
        <v>37.592350282485882</v>
      </c>
      <c r="R92" s="270">
        <f t="shared" si="121"/>
        <v>31.795125000000002</v>
      </c>
      <c r="S92" s="270">
        <f t="shared" si="121"/>
        <v>27.800063432835824</v>
      </c>
      <c r="T92" s="270">
        <f t="shared" si="121"/>
        <v>31.257836363636365</v>
      </c>
      <c r="U92" s="270">
        <f t="shared" si="121"/>
        <v>25.938352657004828</v>
      </c>
      <c r="V92" s="13">
        <f t="shared" si="121"/>
        <v>25.281529010238909</v>
      </c>
      <c r="W92" s="13">
        <f t="shared" si="121"/>
        <v>27.026854700854699</v>
      </c>
      <c r="X92" s="13">
        <f t="shared" si="121"/>
        <v>28.059678700361012</v>
      </c>
      <c r="Y92" s="100">
        <f t="shared" si="121"/>
        <v>32.110261574074073</v>
      </c>
      <c r="Z92" s="13">
        <f t="shared" ref="Z92:CK92" si="122">IFERROR(Z22/Z70,"")</f>
        <v>22.4601875</v>
      </c>
      <c r="AA92" s="13">
        <f t="shared" si="122"/>
        <v>32.71586585365857</v>
      </c>
      <c r="AB92" s="13">
        <f t="shared" si="122"/>
        <v>26.061524547803621</v>
      </c>
      <c r="AC92" s="13">
        <f t="shared" si="122"/>
        <v>20.095620998719589</v>
      </c>
      <c r="AD92" s="13">
        <f t="shared" si="122"/>
        <v>21.665062362435805</v>
      </c>
      <c r="AE92" s="13">
        <f t="shared" si="122"/>
        <v>21.616416978776531</v>
      </c>
      <c r="AF92" s="13">
        <f t="shared" si="122"/>
        <v>20.286642402183805</v>
      </c>
      <c r="AG92" s="13">
        <f t="shared" si="122"/>
        <v>20.783285941923285</v>
      </c>
      <c r="AH92" s="13">
        <f t="shared" si="122"/>
        <v>20.679275161821312</v>
      </c>
      <c r="AI92" s="13">
        <f t="shared" si="122"/>
        <v>20.741650330938878</v>
      </c>
      <c r="AJ92" s="13">
        <f t="shared" si="122"/>
        <v>20.730676469251762</v>
      </c>
      <c r="AK92" s="100">
        <f t="shared" si="122"/>
        <v>20.679275161821316</v>
      </c>
      <c r="AL92" s="13">
        <f t="shared" si="122"/>
        <v>24.367803049195849</v>
      </c>
      <c r="AM92" s="13">
        <f t="shared" si="122"/>
        <v>24.200078815519948</v>
      </c>
      <c r="AN92" s="13">
        <f t="shared" si="122"/>
        <v>22.594483360119558</v>
      </c>
      <c r="AO92" s="13">
        <f t="shared" si="122"/>
        <v>22.505923997153211</v>
      </c>
      <c r="AP92" s="13">
        <f t="shared" si="122"/>
        <v>23.823290081028901</v>
      </c>
      <c r="AQ92" s="13">
        <f t="shared" si="122"/>
        <v>24.694003766448112</v>
      </c>
      <c r="AR92" s="13">
        <f t="shared" si="122"/>
        <v>24.156684077513667</v>
      </c>
      <c r="AS92" s="13">
        <f t="shared" si="122"/>
        <v>24.564140627811259</v>
      </c>
      <c r="AT92" s="13">
        <f t="shared" si="122"/>
        <v>24.48182193046128</v>
      </c>
      <c r="AU92" s="13">
        <f t="shared" si="122"/>
        <v>24.505188869078733</v>
      </c>
      <c r="AV92" s="13">
        <f t="shared" si="122"/>
        <v>24.496337414817265</v>
      </c>
      <c r="AW92" s="100">
        <f t="shared" si="122"/>
        <v>27.174250423061906</v>
      </c>
      <c r="AX92" s="13">
        <f t="shared" si="122"/>
        <v>26.27096376533822</v>
      </c>
      <c r="AY92" s="13">
        <f t="shared" si="122"/>
        <v>26.120760854890911</v>
      </c>
      <c r="AZ92" s="13">
        <f t="shared" si="122"/>
        <v>24.665085717050456</v>
      </c>
      <c r="BA92" s="13">
        <f t="shared" si="122"/>
        <v>24.532492414939252</v>
      </c>
      <c r="BB92" s="13">
        <f t="shared" si="122"/>
        <v>25.70472528640337</v>
      </c>
      <c r="BC92" s="13">
        <f t="shared" si="122"/>
        <v>26.522473921493066</v>
      </c>
      <c r="BD92" s="13">
        <f t="shared" si="122"/>
        <v>26.021641098162476</v>
      </c>
      <c r="BE92" s="13">
        <f t="shared" si="122"/>
        <v>26.400460191735451</v>
      </c>
      <c r="BF92" s="13">
        <f t="shared" si="122"/>
        <v>26.323439040023381</v>
      </c>
      <c r="BG92" s="13">
        <f t="shared" si="122"/>
        <v>26.345276927422532</v>
      </c>
      <c r="BH92" s="13">
        <f t="shared" si="122"/>
        <v>26.337002325588973</v>
      </c>
      <c r="BI92" s="100">
        <f t="shared" si="122"/>
        <v>26.281217327045358</v>
      </c>
      <c r="BJ92" s="13">
        <f t="shared" si="122"/>
        <v>27.778291123251215</v>
      </c>
      <c r="BK92" s="13">
        <f t="shared" si="122"/>
        <v>27.612353043343248</v>
      </c>
      <c r="BL92" s="13">
        <f t="shared" si="122"/>
        <v>26.034801891226522</v>
      </c>
      <c r="BM92" s="13">
        <f t="shared" si="122"/>
        <v>25.92499457089874</v>
      </c>
      <c r="BN92" s="13">
        <f t="shared" si="122"/>
        <v>27.181810552276755</v>
      </c>
      <c r="BO92" s="13">
        <f t="shared" si="122"/>
        <v>28.073651357699656</v>
      </c>
      <c r="BP92" s="13">
        <f t="shared" si="122"/>
        <v>27.52572800596279</v>
      </c>
      <c r="BQ92" s="13">
        <f t="shared" si="122"/>
        <v>27.939608022985464</v>
      </c>
      <c r="BR92" s="13">
        <f t="shared" si="122"/>
        <v>27.873484741835679</v>
      </c>
      <c r="BS92" s="13">
        <f t="shared" si="122"/>
        <v>27.897104853866487</v>
      </c>
      <c r="BT92" s="13">
        <f t="shared" si="122"/>
        <v>27.888154299817877</v>
      </c>
      <c r="BU92" s="100">
        <f t="shared" si="122"/>
        <v>27.82783287979084</v>
      </c>
      <c r="BV92" s="13">
        <f t="shared" si="122"/>
        <v>29.948423724159106</v>
      </c>
      <c r="BW92" s="13">
        <f t="shared" si="122"/>
        <v>29.76430219966246</v>
      </c>
      <c r="BX92" s="13">
        <f t="shared" si="122"/>
        <v>28.03691466773293</v>
      </c>
      <c r="BY92" s="13">
        <f t="shared" si="122"/>
        <v>27.918207629102589</v>
      </c>
      <c r="BZ92" s="13">
        <f t="shared" si="122"/>
        <v>29.358178517998397</v>
      </c>
      <c r="CA92" s="13">
        <f t="shared" si="122"/>
        <v>30.320674493418558</v>
      </c>
      <c r="CB92" s="13">
        <f t="shared" si="122"/>
        <v>29.72938422465581</v>
      </c>
      <c r="CC92" s="13">
        <f t="shared" si="122"/>
        <v>30.156667580384337</v>
      </c>
      <c r="CD92" s="13">
        <f t="shared" si="122"/>
        <v>30.084401843040538</v>
      </c>
      <c r="CE92" s="13">
        <f t="shared" si="122"/>
        <v>30.110212879172625</v>
      </c>
      <c r="CF92" s="13">
        <f t="shared" si="122"/>
        <v>30.090446341291791</v>
      </c>
      <c r="CG92" s="100">
        <f t="shared" si="122"/>
        <v>29.972793222987313</v>
      </c>
      <c r="CH92" s="13">
        <f t="shared" si="122"/>
        <v>32.614834585764029</v>
      </c>
      <c r="CI92" s="13">
        <f t="shared" si="122"/>
        <v>32.41147712637202</v>
      </c>
      <c r="CJ92" s="13">
        <f t="shared" si="122"/>
        <v>30.51632529585698</v>
      </c>
      <c r="CK92" s="13">
        <f t="shared" si="122"/>
        <v>30.386926524515189</v>
      </c>
      <c r="CL92" s="13">
        <f t="shared" ref="CL92:CS92" si="123">IFERROR(CL22/CL70,"")</f>
        <v>31.963850505285134</v>
      </c>
      <c r="CM92" s="13">
        <f t="shared" si="123"/>
        <v>33.026779102236745</v>
      </c>
      <c r="CN92" s="13">
        <f t="shared" si="123"/>
        <v>32.372940725699401</v>
      </c>
      <c r="CO92" s="13">
        <f t="shared" si="123"/>
        <v>32.845151217049654</v>
      </c>
      <c r="CP92" s="13">
        <f t="shared" si="123"/>
        <v>32.765187555831751</v>
      </c>
      <c r="CQ92" s="13">
        <f t="shared" si="123"/>
        <v>32.771384803589662</v>
      </c>
      <c r="CR92" s="13">
        <f t="shared" si="123"/>
        <v>32.771874374996784</v>
      </c>
      <c r="CS92" s="100">
        <f t="shared" si="123"/>
        <v>32.641769746054401</v>
      </c>
    </row>
    <row r="93" spans="1:99" s="13" customFormat="1" x14ac:dyDescent="0.25">
      <c r="A93" s="13" t="s">
        <v>5</v>
      </c>
      <c r="B93" s="13">
        <f t="shared" si="120"/>
        <v>14.38318181818182</v>
      </c>
      <c r="C93" s="13">
        <f t="shared" ref="C93:Y93" si="124">IFERROR(C23/C71,"")</f>
        <v>13.360600000000002</v>
      </c>
      <c r="D93" s="13">
        <f t="shared" si="124"/>
        <v>14.565520100502512</v>
      </c>
      <c r="E93" s="13">
        <f t="shared" si="124"/>
        <v>20.581070833333335</v>
      </c>
      <c r="F93" s="13">
        <f t="shared" si="124"/>
        <v>16.455992366412215</v>
      </c>
      <c r="G93" s="13">
        <f t="shared" si="124"/>
        <v>14.468648351648351</v>
      </c>
      <c r="H93" s="13">
        <f t="shared" si="124"/>
        <v>13.00454</v>
      </c>
      <c r="I93" s="13">
        <f t="shared" si="124"/>
        <v>13.077528634361235</v>
      </c>
      <c r="J93" s="13">
        <f t="shared" si="124"/>
        <v>15.813219211822659</v>
      </c>
      <c r="K93" s="13">
        <f t="shared" si="124"/>
        <v>14.314713754646842</v>
      </c>
      <c r="L93" s="13">
        <f t="shared" si="124"/>
        <v>14.269789223454881</v>
      </c>
      <c r="M93" s="100">
        <f t="shared" si="124"/>
        <v>17.062187022900762</v>
      </c>
      <c r="N93" s="270">
        <f t="shared" si="124"/>
        <v>16.685963414634145</v>
      </c>
      <c r="O93" s="270">
        <f t="shared" si="124"/>
        <v>13.424341463414635</v>
      </c>
      <c r="P93" s="270">
        <f t="shared" si="124"/>
        <v>17.039792910447765</v>
      </c>
      <c r="Q93" s="270">
        <f t="shared" si="124"/>
        <v>21.221091168091196</v>
      </c>
      <c r="R93" s="270">
        <f t="shared" si="124"/>
        <v>15.061581280788179</v>
      </c>
      <c r="S93" s="270">
        <f t="shared" si="124"/>
        <v>13.264700523560283</v>
      </c>
      <c r="T93" s="270">
        <f t="shared" si="124"/>
        <v>13.084938369781332</v>
      </c>
      <c r="U93" s="270">
        <f t="shared" si="124"/>
        <v>13.785278065630431</v>
      </c>
      <c r="V93" s="13">
        <f t="shared" si="124"/>
        <v>14.281856843209281</v>
      </c>
      <c r="W93" s="13">
        <f t="shared" si="124"/>
        <v>13.349836606441508</v>
      </c>
      <c r="X93" s="13">
        <f t="shared" si="124"/>
        <v>15.22481029810305</v>
      </c>
      <c r="Y93" s="100">
        <f t="shared" si="124"/>
        <v>14.360200000000079</v>
      </c>
      <c r="Z93" s="13">
        <f t="shared" ref="Z93:CK93" si="125">IFERROR(Z23/Z71,"")</f>
        <v>14.10920350877193</v>
      </c>
      <c r="AA93" s="13">
        <f t="shared" si="125"/>
        <v>13.761591549295796</v>
      </c>
      <c r="AB93" s="13">
        <f t="shared" si="125"/>
        <v>14.575081135902636</v>
      </c>
      <c r="AC93" s="13">
        <f t="shared" si="125"/>
        <v>14.734702627939141</v>
      </c>
      <c r="AD93" s="13">
        <f t="shared" si="125"/>
        <v>14.356526237989653</v>
      </c>
      <c r="AE93" s="13">
        <f t="shared" si="125"/>
        <v>13.787705035971223</v>
      </c>
      <c r="AF93" s="13">
        <f t="shared" si="125"/>
        <v>14.037916666666668</v>
      </c>
      <c r="AG93" s="13">
        <f t="shared" si="125"/>
        <v>14.194430912553269</v>
      </c>
      <c r="AH93" s="13">
        <f t="shared" si="125"/>
        <v>14.167361507097</v>
      </c>
      <c r="AI93" s="13">
        <f t="shared" si="125"/>
        <v>14.246289138398867</v>
      </c>
      <c r="AJ93" s="13">
        <f t="shared" si="125"/>
        <v>14.217478526916866</v>
      </c>
      <c r="AK93" s="100">
        <f t="shared" si="125"/>
        <v>14.185374643104284</v>
      </c>
      <c r="AL93" s="13">
        <f t="shared" si="125"/>
        <v>14.455547768863282</v>
      </c>
      <c r="AM93" s="13">
        <f t="shared" si="125"/>
        <v>14.587574688590006</v>
      </c>
      <c r="AN93" s="13">
        <f t="shared" si="125"/>
        <v>14.105463320647756</v>
      </c>
      <c r="AO93" s="13">
        <f t="shared" si="125"/>
        <v>14.271383466864636</v>
      </c>
      <c r="AP93" s="13">
        <f t="shared" si="125"/>
        <v>14.123080953906435</v>
      </c>
      <c r="AQ93" s="13">
        <f t="shared" si="125"/>
        <v>14.082517517258784</v>
      </c>
      <c r="AR93" s="13">
        <f t="shared" si="125"/>
        <v>14.27300359695167</v>
      </c>
      <c r="AS93" s="13">
        <f t="shared" si="125"/>
        <v>14.336794084190636</v>
      </c>
      <c r="AT93" s="13">
        <f t="shared" si="125"/>
        <v>14.344313509789387</v>
      </c>
      <c r="AU93" s="13">
        <f t="shared" si="125"/>
        <v>14.374796521754794</v>
      </c>
      <c r="AV93" s="13">
        <f t="shared" si="125"/>
        <v>14.333697077617016</v>
      </c>
      <c r="AW93" s="100">
        <f t="shared" si="125"/>
        <v>14.313880218745796</v>
      </c>
      <c r="AX93" s="13">
        <f t="shared" si="125"/>
        <v>15.145077929411698</v>
      </c>
      <c r="AY93" s="13">
        <f t="shared" si="125"/>
        <v>15.2865230293515</v>
      </c>
      <c r="AZ93" s="13">
        <f t="shared" si="125"/>
        <v>14.813296122344784</v>
      </c>
      <c r="BA93" s="13">
        <f t="shared" si="125"/>
        <v>14.904217494847371</v>
      </c>
      <c r="BB93" s="13">
        <f t="shared" si="125"/>
        <v>14.798748481623647</v>
      </c>
      <c r="BC93" s="13">
        <f t="shared" si="125"/>
        <v>14.752205121448029</v>
      </c>
      <c r="BD93" s="13">
        <f t="shared" si="125"/>
        <v>14.900664155738504</v>
      </c>
      <c r="BE93" s="13">
        <f t="shared" si="125"/>
        <v>15.011658910969855</v>
      </c>
      <c r="BF93" s="13">
        <f t="shared" si="125"/>
        <v>15.007812941586794</v>
      </c>
      <c r="BG93" s="13">
        <f t="shared" si="125"/>
        <v>14.996488280669471</v>
      </c>
      <c r="BH93" s="13">
        <f t="shared" si="125"/>
        <v>15.003836271523637</v>
      </c>
      <c r="BI93" s="100">
        <f t="shared" si="125"/>
        <v>15.000346765577055</v>
      </c>
      <c r="BJ93" s="13">
        <f t="shared" si="125"/>
        <v>16.066116788155252</v>
      </c>
      <c r="BK93" s="13">
        <f t="shared" si="125"/>
        <v>16.215202083608233</v>
      </c>
      <c r="BL93" s="13">
        <f t="shared" si="125"/>
        <v>15.707058329302804</v>
      </c>
      <c r="BM93" s="13">
        <f t="shared" si="125"/>
        <v>15.810588413749413</v>
      </c>
      <c r="BN93" s="13">
        <f t="shared" si="125"/>
        <v>15.69637072234263</v>
      </c>
      <c r="BO93" s="13">
        <f t="shared" si="125"/>
        <v>15.633163173024874</v>
      </c>
      <c r="BP93" s="13">
        <f t="shared" si="125"/>
        <v>15.802842447981488</v>
      </c>
      <c r="BQ93" s="13">
        <f t="shared" si="125"/>
        <v>15.919956162904127</v>
      </c>
      <c r="BR93" s="13">
        <f t="shared" si="125"/>
        <v>15.903787090266817</v>
      </c>
      <c r="BS93" s="13">
        <f t="shared" si="125"/>
        <v>15.906505386679589</v>
      </c>
      <c r="BT93" s="13">
        <f t="shared" si="125"/>
        <v>15.913048261176653</v>
      </c>
      <c r="BU93" s="100">
        <f t="shared" si="125"/>
        <v>15.891064004155588</v>
      </c>
      <c r="BV93" s="13">
        <f t="shared" si="125"/>
        <v>17.366088798772157</v>
      </c>
      <c r="BW93" s="13">
        <f t="shared" si="125"/>
        <v>17.525890402953024</v>
      </c>
      <c r="BX93" s="13">
        <f t="shared" si="125"/>
        <v>16.975061192845565</v>
      </c>
      <c r="BY93" s="13">
        <f t="shared" si="125"/>
        <v>17.089116420920334</v>
      </c>
      <c r="BZ93" s="13">
        <f t="shared" si="125"/>
        <v>16.963764469232029</v>
      </c>
      <c r="CA93" s="13">
        <f t="shared" si="125"/>
        <v>16.894135546119823</v>
      </c>
      <c r="CB93" s="13">
        <f t="shared" si="125"/>
        <v>17.081129887318298</v>
      </c>
      <c r="CC93" s="13">
        <f t="shared" si="125"/>
        <v>17.201394558740919</v>
      </c>
      <c r="CD93" s="13">
        <f t="shared" si="125"/>
        <v>17.183863973559156</v>
      </c>
      <c r="CE93" s="13">
        <f t="shared" si="125"/>
        <v>17.187093224322847</v>
      </c>
      <c r="CF93" s="13">
        <f t="shared" si="125"/>
        <v>17.190472592052693</v>
      </c>
      <c r="CG93" s="100">
        <f t="shared" si="125"/>
        <v>17.166609137623091</v>
      </c>
      <c r="CH93" s="13">
        <f t="shared" si="125"/>
        <v>18.929291110744945</v>
      </c>
      <c r="CI93" s="13">
        <f t="shared" si="125"/>
        <v>19.103458646312134</v>
      </c>
      <c r="CJ93" s="13">
        <f t="shared" si="125"/>
        <v>18.503360828330077</v>
      </c>
      <c r="CK93" s="13">
        <f t="shared" si="125"/>
        <v>18.627791459273094</v>
      </c>
      <c r="CL93" s="13">
        <f t="shared" ref="CL93:CS93" si="126">IFERROR(CL23/CL71,"")</f>
        <v>18.491097218390099</v>
      </c>
      <c r="CM93" s="13">
        <f t="shared" si="126"/>
        <v>18.415164418281275</v>
      </c>
      <c r="CN93" s="13">
        <f t="shared" si="126"/>
        <v>18.619247865432346</v>
      </c>
      <c r="CO93" s="13">
        <f t="shared" si="126"/>
        <v>18.750434532667121</v>
      </c>
      <c r="CP93" s="13">
        <f t="shared" si="126"/>
        <v>18.731354198855694</v>
      </c>
      <c r="CQ93" s="13">
        <f t="shared" si="126"/>
        <v>18.726902721981652</v>
      </c>
      <c r="CR93" s="13">
        <f t="shared" si="126"/>
        <v>18.738664130469552</v>
      </c>
      <c r="CS93" s="100">
        <f t="shared" si="126"/>
        <v>18.712699905994178</v>
      </c>
    </row>
    <row r="94" spans="1:99" s="13" customFormat="1" x14ac:dyDescent="0.25">
      <c r="A94" s="13" t="s">
        <v>6</v>
      </c>
      <c r="B94" s="13">
        <f t="shared" si="120"/>
        <v>12.821111888111886</v>
      </c>
      <c r="C94" s="13">
        <f t="shared" ref="C94:Y94" si="127">IFERROR(C24/C72,"")</f>
        <v>14.199015384615377</v>
      </c>
      <c r="D94" s="13">
        <f t="shared" si="127"/>
        <v>18.394213675213674</v>
      </c>
      <c r="E94" s="13">
        <f t="shared" si="127"/>
        <v>16.393338383838383</v>
      </c>
      <c r="F94" s="13">
        <f t="shared" si="127"/>
        <v>14.638915433403806</v>
      </c>
      <c r="G94" s="13">
        <f t="shared" si="127"/>
        <v>16.364360730593607</v>
      </c>
      <c r="H94" s="13">
        <f t="shared" si="127"/>
        <v>14.968020746887968</v>
      </c>
      <c r="I94" s="13">
        <f t="shared" si="127"/>
        <v>14.499375000000002</v>
      </c>
      <c r="J94" s="13">
        <f t="shared" si="127"/>
        <v>15.49359265442404</v>
      </c>
      <c r="K94" s="13">
        <f t="shared" si="127"/>
        <v>16.29332638888889</v>
      </c>
      <c r="L94" s="13">
        <f t="shared" si="127"/>
        <v>13.280004329004329</v>
      </c>
      <c r="M94" s="100">
        <f t="shared" si="127"/>
        <v>14.402994295028542</v>
      </c>
      <c r="N94" s="270">
        <f t="shared" si="127"/>
        <v>14.015318518518503</v>
      </c>
      <c r="O94" s="270">
        <f t="shared" si="127"/>
        <v>12.947682926829268</v>
      </c>
      <c r="P94" s="270">
        <f t="shared" si="127"/>
        <v>17.606922222222224</v>
      </c>
      <c r="Q94" s="270">
        <f t="shared" si="127"/>
        <v>15.754151999999999</v>
      </c>
      <c r="R94" s="270">
        <f t="shared" si="127"/>
        <v>14.32756640625</v>
      </c>
      <c r="S94" s="270">
        <f t="shared" si="127"/>
        <v>14.885038062283739</v>
      </c>
      <c r="T94" s="270">
        <f t="shared" si="127"/>
        <v>13.415937343358395</v>
      </c>
      <c r="U94" s="270">
        <f t="shared" si="127"/>
        <v>11.805724035608309</v>
      </c>
      <c r="V94" s="13">
        <f t="shared" si="127"/>
        <v>14.304618962432953</v>
      </c>
      <c r="W94" s="13">
        <f t="shared" si="127"/>
        <v>17.98480137772675</v>
      </c>
      <c r="X94" s="13">
        <f t="shared" si="127"/>
        <v>15.971150608044923</v>
      </c>
      <c r="Y94" s="100">
        <f t="shared" si="127"/>
        <v>14.917952871870428</v>
      </c>
      <c r="Z94" s="13">
        <f t="shared" ref="Z94:CK94" si="128">IFERROR(Z24/Z72,"")</f>
        <v>13.037231617647059</v>
      </c>
      <c r="AA94" s="13">
        <f t="shared" si="128"/>
        <v>14.310935135135136</v>
      </c>
      <c r="AB94" s="13">
        <f t="shared" si="128"/>
        <v>14.639875518672198</v>
      </c>
      <c r="AC94" s="13">
        <f t="shared" si="128"/>
        <v>13.724873096446702</v>
      </c>
      <c r="AD94" s="13">
        <f t="shared" si="128"/>
        <v>16.369635854341738</v>
      </c>
      <c r="AE94" s="13">
        <f t="shared" si="128"/>
        <v>14.090345963756178</v>
      </c>
      <c r="AF94" s="13">
        <f t="shared" si="128"/>
        <v>15.488538681948423</v>
      </c>
      <c r="AG94" s="13">
        <f t="shared" si="128"/>
        <v>15.384350585557298</v>
      </c>
      <c r="AH94" s="13">
        <f t="shared" si="128"/>
        <v>15.290030257036086</v>
      </c>
      <c r="AI94" s="13">
        <f t="shared" si="128"/>
        <v>15.329720411399173</v>
      </c>
      <c r="AJ94" s="13">
        <f t="shared" si="128"/>
        <v>15.470556436058981</v>
      </c>
      <c r="AK94" s="100">
        <f t="shared" si="128"/>
        <v>15.339861797225232</v>
      </c>
      <c r="AL94" s="13">
        <f t="shared" si="128"/>
        <v>14.828747400643325</v>
      </c>
      <c r="AM94" s="13">
        <f t="shared" si="128"/>
        <v>14.99092853690091</v>
      </c>
      <c r="AN94" s="13">
        <f t="shared" si="128"/>
        <v>14.927386244135493</v>
      </c>
      <c r="AO94" s="13">
        <f t="shared" si="128"/>
        <v>14.756076270353361</v>
      </c>
      <c r="AP94" s="13">
        <f t="shared" si="128"/>
        <v>15.597761331796658</v>
      </c>
      <c r="AQ94" s="13">
        <f t="shared" si="128"/>
        <v>15.355188765735562</v>
      </c>
      <c r="AR94" s="13">
        <f t="shared" si="128"/>
        <v>15.585463961357179</v>
      </c>
      <c r="AS94" s="13">
        <f t="shared" si="128"/>
        <v>15.502454851765886</v>
      </c>
      <c r="AT94" s="13">
        <f t="shared" si="128"/>
        <v>15.321677965792315</v>
      </c>
      <c r="AU94" s="13">
        <f t="shared" si="128"/>
        <v>15.424247919672569</v>
      </c>
      <c r="AV94" s="13">
        <f t="shared" si="128"/>
        <v>15.494673157025884</v>
      </c>
      <c r="AW94" s="100">
        <f t="shared" si="128"/>
        <v>15.313162952300294</v>
      </c>
      <c r="AX94" s="13">
        <f t="shared" si="128"/>
        <v>15.980684133933924</v>
      </c>
      <c r="AY94" s="13">
        <f t="shared" si="128"/>
        <v>15.655892311134837</v>
      </c>
      <c r="AZ94" s="13">
        <f t="shared" si="128"/>
        <v>15.568215255772115</v>
      </c>
      <c r="BA94" s="13">
        <f t="shared" si="128"/>
        <v>15.471971237377918</v>
      </c>
      <c r="BB94" s="13">
        <f t="shared" si="128"/>
        <v>16.140589219772977</v>
      </c>
      <c r="BC94" s="13">
        <f t="shared" si="128"/>
        <v>16.025350886611172</v>
      </c>
      <c r="BD94" s="13">
        <f t="shared" si="128"/>
        <v>16.233792536780594</v>
      </c>
      <c r="BE94" s="13">
        <f t="shared" si="128"/>
        <v>16.024234971343667</v>
      </c>
      <c r="BF94" s="13">
        <f t="shared" si="128"/>
        <v>15.971873181645709</v>
      </c>
      <c r="BG94" s="13">
        <f t="shared" si="128"/>
        <v>16.046539493764442</v>
      </c>
      <c r="BH94" s="13">
        <f t="shared" si="128"/>
        <v>16.001386743437241</v>
      </c>
      <c r="BI94" s="100">
        <f t="shared" si="128"/>
        <v>15.950159621627863</v>
      </c>
      <c r="BJ94" s="13">
        <f t="shared" si="128"/>
        <v>16.872427050339752</v>
      </c>
      <c r="BK94" s="13">
        <f t="shared" si="128"/>
        <v>16.626318599218703</v>
      </c>
      <c r="BL94" s="13">
        <f t="shared" si="128"/>
        <v>16.532045455463031</v>
      </c>
      <c r="BM94" s="13">
        <f t="shared" si="128"/>
        <v>16.431684623194108</v>
      </c>
      <c r="BN94" s="13">
        <f t="shared" si="128"/>
        <v>17.14593250611858</v>
      </c>
      <c r="BO94" s="13">
        <f t="shared" si="128"/>
        <v>17.021254049636454</v>
      </c>
      <c r="BP94" s="13">
        <f t="shared" si="128"/>
        <v>17.190960433680118</v>
      </c>
      <c r="BQ94" s="13">
        <f t="shared" si="128"/>
        <v>17.010499309545974</v>
      </c>
      <c r="BR94" s="13">
        <f t="shared" si="128"/>
        <v>16.96969701531113</v>
      </c>
      <c r="BS94" s="13">
        <f t="shared" si="128"/>
        <v>16.996741214006789</v>
      </c>
      <c r="BT94" s="13">
        <f t="shared" si="128"/>
        <v>16.990132289573424</v>
      </c>
      <c r="BU94" s="100">
        <f t="shared" si="128"/>
        <v>16.932098568317148</v>
      </c>
      <c r="BV94" s="13">
        <f t="shared" si="128"/>
        <v>18.20443527704505</v>
      </c>
      <c r="BW94" s="13">
        <f t="shared" si="128"/>
        <v>17.993823952266986</v>
      </c>
      <c r="BX94" s="13">
        <f t="shared" si="128"/>
        <v>17.890192154667211</v>
      </c>
      <c r="BY94" s="13">
        <f t="shared" si="128"/>
        <v>17.780555487405842</v>
      </c>
      <c r="BZ94" s="13">
        <f t="shared" si="128"/>
        <v>18.558754925012913</v>
      </c>
      <c r="CA94" s="13">
        <f t="shared" si="128"/>
        <v>18.423733877821231</v>
      </c>
      <c r="CB94" s="13">
        <f t="shared" si="128"/>
        <v>18.607181156110691</v>
      </c>
      <c r="CC94" s="13">
        <f t="shared" si="128"/>
        <v>18.393179192391727</v>
      </c>
      <c r="CD94" s="13">
        <f t="shared" si="128"/>
        <v>18.349007762414445</v>
      </c>
      <c r="CE94" s="13">
        <f t="shared" si="128"/>
        <v>18.378247340852731</v>
      </c>
      <c r="CF94" s="13">
        <f t="shared" si="128"/>
        <v>18.361737080883692</v>
      </c>
      <c r="CG94" s="100">
        <f t="shared" si="128"/>
        <v>18.298808510829314</v>
      </c>
      <c r="CH94" s="13">
        <f t="shared" si="128"/>
        <v>19.844949175919222</v>
      </c>
      <c r="CI94" s="13">
        <f t="shared" si="128"/>
        <v>19.613919746870732</v>
      </c>
      <c r="CJ94" s="13">
        <f t="shared" si="128"/>
        <v>19.500945106548912</v>
      </c>
      <c r="CK94" s="13">
        <f t="shared" si="128"/>
        <v>19.382435633181874</v>
      </c>
      <c r="CL94" s="13">
        <f t="shared" ref="CL94:CS94" si="129">IFERROR(CL24/CL72,"")</f>
        <v>20.230998449652635</v>
      </c>
      <c r="CM94" s="13">
        <f t="shared" si="129"/>
        <v>20.083925051163956</v>
      </c>
      <c r="CN94" s="13">
        <f t="shared" si="129"/>
        <v>20.284009060432371</v>
      </c>
      <c r="CO94" s="13">
        <f t="shared" si="129"/>
        <v>20.051015423053688</v>
      </c>
      <c r="CP94" s="13">
        <f t="shared" si="129"/>
        <v>20.002950683642997</v>
      </c>
      <c r="CQ94" s="13">
        <f t="shared" si="129"/>
        <v>20.01246309002557</v>
      </c>
      <c r="CR94" s="13">
        <f t="shared" si="129"/>
        <v>20.017106740595533</v>
      </c>
      <c r="CS94" s="100">
        <f t="shared" si="129"/>
        <v>19.948607512520457</v>
      </c>
    </row>
    <row r="95" spans="1:99" s="13" customFormat="1" x14ac:dyDescent="0.25">
      <c r="A95" s="13" t="s">
        <v>7</v>
      </c>
      <c r="B95" s="13">
        <f t="shared" si="120"/>
        <v>13.623292993630573</v>
      </c>
      <c r="C95" s="13">
        <f t="shared" ref="C95:Y95" si="130">IFERROR(C25/C73,"")</f>
        <v>13.41305298013245</v>
      </c>
      <c r="D95" s="13">
        <f t="shared" si="130"/>
        <v>16.542400826446279</v>
      </c>
      <c r="E95" s="13">
        <f t="shared" si="130"/>
        <v>14.258792452830189</v>
      </c>
      <c r="F95" s="13">
        <f t="shared" si="130"/>
        <v>14.454697406340056</v>
      </c>
      <c r="G95" s="13">
        <f t="shared" si="130"/>
        <v>16.507064935064907</v>
      </c>
      <c r="H95" s="13">
        <f t="shared" si="130"/>
        <v>14.52706811145511</v>
      </c>
      <c r="I95" s="13">
        <f t="shared" si="130"/>
        <v>13.658375661375661</v>
      </c>
      <c r="J95" s="13">
        <f t="shared" si="130"/>
        <v>14.382189258312019</v>
      </c>
      <c r="K95" s="13">
        <f t="shared" si="130"/>
        <v>16.290571428571429</v>
      </c>
      <c r="L95" s="13">
        <f t="shared" si="130"/>
        <v>14.782255905511812</v>
      </c>
      <c r="M95" s="100">
        <f t="shared" si="130"/>
        <v>15.924003194888178</v>
      </c>
      <c r="N95" s="270">
        <f t="shared" si="130"/>
        <v>12.943695290858725</v>
      </c>
      <c r="O95" s="270">
        <f t="shared" si="130"/>
        <v>15.047127753303966</v>
      </c>
      <c r="P95" s="270">
        <f t="shared" si="130"/>
        <v>17.881479020979022</v>
      </c>
      <c r="Q95" s="270">
        <f t="shared" si="130"/>
        <v>16.666140624999993</v>
      </c>
      <c r="R95" s="270">
        <f t="shared" si="130"/>
        <v>17.071319391634979</v>
      </c>
      <c r="S95" s="270">
        <f t="shared" si="130"/>
        <v>15.519449003517</v>
      </c>
      <c r="T95" s="270">
        <f t="shared" si="130"/>
        <v>17.0267625</v>
      </c>
      <c r="U95" s="270">
        <f t="shared" si="130"/>
        <v>13.299110132158612</v>
      </c>
      <c r="V95" s="13">
        <f t="shared" si="130"/>
        <v>13.886956414473685</v>
      </c>
      <c r="W95" s="13">
        <f t="shared" si="130"/>
        <v>14.546522471910112</v>
      </c>
      <c r="X95" s="13">
        <f t="shared" si="130"/>
        <v>19.605523172905563</v>
      </c>
      <c r="Y95" s="100">
        <f t="shared" si="130"/>
        <v>22.160822840410084</v>
      </c>
      <c r="Z95" s="13">
        <f t="shared" ref="Z95:CK95" si="131">IFERROR(Z25/Z73,"")</f>
        <v>14.96110787878788</v>
      </c>
      <c r="AA95" s="13">
        <f t="shared" si="131"/>
        <v>15.934097600000014</v>
      </c>
      <c r="AB95" s="13">
        <f t="shared" si="131"/>
        <v>13.984021052631579</v>
      </c>
      <c r="AC95" s="13">
        <f t="shared" si="131"/>
        <v>14.176143790849672</v>
      </c>
      <c r="AD95" s="13">
        <f t="shared" si="131"/>
        <v>14.057727272727272</v>
      </c>
      <c r="AE95" s="13">
        <f t="shared" si="131"/>
        <v>16.143562005277044</v>
      </c>
      <c r="AF95" s="13">
        <f t="shared" si="131"/>
        <v>17.25676595744681</v>
      </c>
      <c r="AG95" s="13">
        <f t="shared" si="131"/>
        <v>17.037233153693226</v>
      </c>
      <c r="AH95" s="13">
        <f t="shared" si="131"/>
        <v>17.272534214754632</v>
      </c>
      <c r="AI95" s="13">
        <f t="shared" si="131"/>
        <v>17.275650059061991</v>
      </c>
      <c r="AJ95" s="13">
        <f t="shared" si="131"/>
        <v>17.277613822965801</v>
      </c>
      <c r="AK95" s="100">
        <f t="shared" si="131"/>
        <v>17.383021627534124</v>
      </c>
      <c r="AL95" s="13">
        <f t="shared" si="131"/>
        <v>16.259643077350461</v>
      </c>
      <c r="AM95" s="13">
        <f t="shared" si="131"/>
        <v>16.514946143807865</v>
      </c>
      <c r="AN95" s="13">
        <f t="shared" si="131"/>
        <v>17.189578759266748</v>
      </c>
      <c r="AO95" s="13">
        <f t="shared" si="131"/>
        <v>17.099758707100925</v>
      </c>
      <c r="AP95" s="13">
        <f t="shared" si="131"/>
        <v>16.864766873513762</v>
      </c>
      <c r="AQ95" s="13">
        <f t="shared" si="131"/>
        <v>17.859210801622744</v>
      </c>
      <c r="AR95" s="13">
        <f t="shared" si="131"/>
        <v>17.466093856900915</v>
      </c>
      <c r="AS95" s="13">
        <f t="shared" si="131"/>
        <v>17.78387289772019</v>
      </c>
      <c r="AT95" s="13">
        <f t="shared" si="131"/>
        <v>17.799419575641846</v>
      </c>
      <c r="AU95" s="13">
        <f t="shared" si="131"/>
        <v>17.660983411915211</v>
      </c>
      <c r="AV95" s="13">
        <f t="shared" si="131"/>
        <v>17.777533492370612</v>
      </c>
      <c r="AW95" s="100">
        <f t="shared" si="131"/>
        <v>17.789090676305666</v>
      </c>
      <c r="AX95" s="13">
        <f t="shared" si="131"/>
        <v>17.664312499124705</v>
      </c>
      <c r="AY95" s="13">
        <f t="shared" si="131"/>
        <v>17.977088453150134</v>
      </c>
      <c r="AZ95" s="13">
        <f t="shared" si="131"/>
        <v>17.874820988178893</v>
      </c>
      <c r="BA95" s="13">
        <f t="shared" si="131"/>
        <v>17.732041048542087</v>
      </c>
      <c r="BB95" s="13">
        <f t="shared" si="131"/>
        <v>17.683097855265913</v>
      </c>
      <c r="BC95" s="13">
        <f t="shared" si="131"/>
        <v>18.442511381302698</v>
      </c>
      <c r="BD95" s="13">
        <f t="shared" si="131"/>
        <v>18.198799954883409</v>
      </c>
      <c r="BE95" s="13">
        <f t="shared" si="131"/>
        <v>18.494486271862073</v>
      </c>
      <c r="BF95" s="13">
        <f t="shared" si="131"/>
        <v>18.340450378815074</v>
      </c>
      <c r="BG95" s="13">
        <f t="shared" si="131"/>
        <v>18.38178001521727</v>
      </c>
      <c r="BH95" s="13">
        <f t="shared" si="131"/>
        <v>18.463378438539806</v>
      </c>
      <c r="BI95" s="100">
        <f t="shared" si="131"/>
        <v>18.307640020653093</v>
      </c>
      <c r="BJ95" s="13">
        <f t="shared" si="131"/>
        <v>18.549428760869212</v>
      </c>
      <c r="BK95" s="13">
        <f t="shared" si="131"/>
        <v>18.955079280676095</v>
      </c>
      <c r="BL95" s="13">
        <f t="shared" si="131"/>
        <v>18.996963921190137</v>
      </c>
      <c r="BM95" s="13">
        <f t="shared" si="131"/>
        <v>18.873456989068735</v>
      </c>
      <c r="BN95" s="13">
        <f t="shared" si="131"/>
        <v>18.798047084816247</v>
      </c>
      <c r="BO95" s="13">
        <f t="shared" si="131"/>
        <v>19.600410933212409</v>
      </c>
      <c r="BP95" s="13">
        <f t="shared" si="131"/>
        <v>19.340388158237424</v>
      </c>
      <c r="BQ95" s="13">
        <f t="shared" si="131"/>
        <v>19.580752387682072</v>
      </c>
      <c r="BR95" s="13">
        <f t="shared" si="131"/>
        <v>19.502526607420101</v>
      </c>
      <c r="BS95" s="13">
        <f t="shared" si="131"/>
        <v>19.54077835575406</v>
      </c>
      <c r="BT95" s="13">
        <f t="shared" si="131"/>
        <v>19.55354080292398</v>
      </c>
      <c r="BU95" s="100">
        <f t="shared" si="131"/>
        <v>19.44723142669617</v>
      </c>
      <c r="BV95" s="13">
        <f t="shared" si="131"/>
        <v>20.088491375490051</v>
      </c>
      <c r="BW95" s="13">
        <f t="shared" si="131"/>
        <v>20.444612556793746</v>
      </c>
      <c r="BX95" s="13">
        <f t="shared" si="131"/>
        <v>20.575813779454329</v>
      </c>
      <c r="BY95" s="13">
        <f t="shared" si="131"/>
        <v>20.441427434917834</v>
      </c>
      <c r="BZ95" s="13">
        <f t="shared" si="131"/>
        <v>20.36015652129651</v>
      </c>
      <c r="CA95" s="13">
        <f t="shared" si="131"/>
        <v>21.225135764099335</v>
      </c>
      <c r="CB95" s="13">
        <f t="shared" si="131"/>
        <v>20.946345219188149</v>
      </c>
      <c r="CC95" s="13">
        <f t="shared" si="131"/>
        <v>21.175364327695839</v>
      </c>
      <c r="CD95" s="13">
        <f t="shared" si="131"/>
        <v>21.093534785973183</v>
      </c>
      <c r="CE95" s="13">
        <f t="shared" si="131"/>
        <v>21.134588823272264</v>
      </c>
      <c r="CF95" s="13">
        <f t="shared" si="131"/>
        <v>21.134098703571588</v>
      </c>
      <c r="CG95" s="100">
        <f t="shared" si="131"/>
        <v>21.02069345964248</v>
      </c>
      <c r="CH95" s="13">
        <f t="shared" si="131"/>
        <v>21.899937635120367</v>
      </c>
      <c r="CI95" s="13">
        <f t="shared" si="131"/>
        <v>22.287827011646694</v>
      </c>
      <c r="CJ95" s="13">
        <f t="shared" si="131"/>
        <v>22.42866043113273</v>
      </c>
      <c r="CK95" s="13">
        <f t="shared" si="131"/>
        <v>22.282187457188066</v>
      </c>
      <c r="CL95" s="13">
        <f t="shared" ref="CL95:CS95" si="132">IFERROR(CL25/CL73,"")</f>
        <v>22.195318327784477</v>
      </c>
      <c r="CM95" s="13">
        <f t="shared" si="132"/>
        <v>23.138078449489267</v>
      </c>
      <c r="CN95" s="13">
        <f t="shared" si="132"/>
        <v>22.83446223825672</v>
      </c>
      <c r="CO95" s="13">
        <f t="shared" si="132"/>
        <v>23.084170192240951</v>
      </c>
      <c r="CP95" s="13">
        <f t="shared" si="132"/>
        <v>22.995397415725929</v>
      </c>
      <c r="CQ95" s="13">
        <f t="shared" si="132"/>
        <v>23.008770845665154</v>
      </c>
      <c r="CR95" s="13">
        <f t="shared" si="132"/>
        <v>23.039850878507707</v>
      </c>
      <c r="CS95" s="100">
        <f t="shared" si="132"/>
        <v>22.916561749511718</v>
      </c>
    </row>
    <row r="96" spans="1:99" s="13" customFormat="1" x14ac:dyDescent="0.25">
      <c r="A96" s="13" t="s">
        <v>8</v>
      </c>
      <c r="B96" s="13">
        <f t="shared" si="120"/>
        <v>9.9205000000000005</v>
      </c>
      <c r="C96" s="13">
        <f t="shared" ref="C96:Y96" si="133">IFERROR(C26/C74,"")</f>
        <v>14.821272727272728</v>
      </c>
      <c r="D96" s="13">
        <f t="shared" si="133"/>
        <v>16.569893749999999</v>
      </c>
      <c r="E96" s="13">
        <f t="shared" si="133"/>
        <v>18.924866028708134</v>
      </c>
      <c r="F96" s="13">
        <f t="shared" si="133"/>
        <v>13.80003982300885</v>
      </c>
      <c r="G96" s="13">
        <f t="shared" si="133"/>
        <v>16.231237288135592</v>
      </c>
      <c r="H96" s="13">
        <f t="shared" si="133"/>
        <v>21.444955357142856</v>
      </c>
      <c r="I96" s="13">
        <f t="shared" si="133"/>
        <v>16.448185393258427</v>
      </c>
      <c r="J96" s="13">
        <f t="shared" si="133"/>
        <v>14.69251083591328</v>
      </c>
      <c r="K96" s="13">
        <f t="shared" si="133"/>
        <v>16.266487234042554</v>
      </c>
      <c r="L96" s="13">
        <f t="shared" si="133"/>
        <v>15.04112853470437</v>
      </c>
      <c r="M96" s="100">
        <f t="shared" si="133"/>
        <v>20.783073891625616</v>
      </c>
      <c r="N96" s="270">
        <f t="shared" si="133"/>
        <v>13.189109634551496</v>
      </c>
      <c r="O96" s="270">
        <f t="shared" si="133"/>
        <v>12.130409722222222</v>
      </c>
      <c r="P96" s="270">
        <f t="shared" si="133"/>
        <v>14.262681818181818</v>
      </c>
      <c r="Q96" s="270">
        <f t="shared" si="133"/>
        <v>20.813052044609663</v>
      </c>
      <c r="R96" s="270">
        <f t="shared" si="133"/>
        <v>16.29884699453552</v>
      </c>
      <c r="S96" s="270">
        <f t="shared" si="133"/>
        <v>15.619860465116279</v>
      </c>
      <c r="T96" s="270">
        <f t="shared" si="133"/>
        <v>15.944375757575758</v>
      </c>
      <c r="U96" s="270">
        <f t="shared" si="133"/>
        <v>17.497730088495576</v>
      </c>
      <c r="V96" s="13">
        <f t="shared" si="133"/>
        <v>18.37955707762557</v>
      </c>
      <c r="W96" s="13">
        <f t="shared" si="133"/>
        <v>21.015051908396948</v>
      </c>
      <c r="X96" s="13">
        <f t="shared" si="133"/>
        <v>14.7541008</v>
      </c>
      <c r="Y96" s="100">
        <f t="shared" si="133"/>
        <v>16.40985188431204</v>
      </c>
      <c r="Z96" s="13">
        <f t="shared" ref="Z96:CK96" si="134">IFERROR(Z26/Z74,"")</f>
        <v>15.878233243967829</v>
      </c>
      <c r="AA96" s="13">
        <f t="shared" si="134"/>
        <v>17.531092307692308</v>
      </c>
      <c r="AB96" s="13">
        <f t="shared" si="134"/>
        <v>16.372525732383213</v>
      </c>
      <c r="AC96" s="13">
        <f t="shared" si="134"/>
        <v>14.472962138084632</v>
      </c>
      <c r="AD96" s="13">
        <f t="shared" si="134"/>
        <v>17.503464052287583</v>
      </c>
      <c r="AE96" s="13">
        <f t="shared" si="134"/>
        <v>15.781464968152866</v>
      </c>
      <c r="AF96" s="13">
        <f t="shared" si="134"/>
        <v>15.145666666666665</v>
      </c>
      <c r="AG96" s="13">
        <f t="shared" si="134"/>
        <v>15.407131866569665</v>
      </c>
      <c r="AH96" s="13">
        <f t="shared" si="134"/>
        <v>15.222602912117368</v>
      </c>
      <c r="AI96" s="13">
        <f t="shared" si="134"/>
        <v>15.257184240437256</v>
      </c>
      <c r="AJ96" s="13">
        <f t="shared" si="134"/>
        <v>15.253987158018187</v>
      </c>
      <c r="AK96" s="100">
        <f t="shared" si="134"/>
        <v>15.246043173706424</v>
      </c>
      <c r="AL96" s="13">
        <f t="shared" si="134"/>
        <v>16.125144573255945</v>
      </c>
      <c r="AM96" s="13">
        <f t="shared" si="134"/>
        <v>16.851061636849327</v>
      </c>
      <c r="AN96" s="13">
        <f t="shared" si="134"/>
        <v>16.220818588199819</v>
      </c>
      <c r="AO96" s="13">
        <f t="shared" si="134"/>
        <v>16.808246962966216</v>
      </c>
      <c r="AP96" s="13">
        <f t="shared" si="134"/>
        <v>16.843816247199612</v>
      </c>
      <c r="AQ96" s="13">
        <f t="shared" si="134"/>
        <v>16.919245664837469</v>
      </c>
      <c r="AR96" s="13">
        <f t="shared" si="134"/>
        <v>16.61380945936245</v>
      </c>
      <c r="AS96" s="13">
        <f t="shared" si="134"/>
        <v>17.334563128749469</v>
      </c>
      <c r="AT96" s="13">
        <f t="shared" si="134"/>
        <v>17.313359106096637</v>
      </c>
      <c r="AU96" s="13">
        <f t="shared" si="134"/>
        <v>17.355189063193951</v>
      </c>
      <c r="AV96" s="13">
        <f t="shared" si="134"/>
        <v>17.375216877864418</v>
      </c>
      <c r="AW96" s="100">
        <f t="shared" si="134"/>
        <v>17.312367228873732</v>
      </c>
      <c r="AX96" s="13">
        <f t="shared" si="134"/>
        <v>17.391154522555446</v>
      </c>
      <c r="AY96" s="13">
        <f t="shared" si="134"/>
        <v>18.189216635125192</v>
      </c>
      <c r="AZ96" s="13">
        <f t="shared" si="134"/>
        <v>17.42751786333308</v>
      </c>
      <c r="BA96" s="13">
        <f t="shared" si="134"/>
        <v>17.939634265901617</v>
      </c>
      <c r="BB96" s="13">
        <f t="shared" si="134"/>
        <v>17.837707054468769</v>
      </c>
      <c r="BC96" s="13">
        <f t="shared" si="134"/>
        <v>17.700390128348833</v>
      </c>
      <c r="BD96" s="13">
        <f t="shared" si="134"/>
        <v>17.313596391724953</v>
      </c>
      <c r="BE96" s="13">
        <f t="shared" si="134"/>
        <v>18.080522109840917</v>
      </c>
      <c r="BF96" s="13">
        <f t="shared" si="134"/>
        <v>18.025250984224471</v>
      </c>
      <c r="BG96" s="13">
        <f t="shared" si="134"/>
        <v>18.049162097059366</v>
      </c>
      <c r="BH96" s="13">
        <f t="shared" si="134"/>
        <v>18.073591272021815</v>
      </c>
      <c r="BI96" s="100">
        <f t="shared" si="134"/>
        <v>18.003499385240936</v>
      </c>
      <c r="BJ96" s="13">
        <f t="shared" si="134"/>
        <v>18.259042354924652</v>
      </c>
      <c r="BK96" s="13">
        <f t="shared" si="134"/>
        <v>19.101291010573803</v>
      </c>
      <c r="BL96" s="13">
        <f t="shared" si="134"/>
        <v>18.334699371011283</v>
      </c>
      <c r="BM96" s="13">
        <f t="shared" si="134"/>
        <v>18.960095003091521</v>
      </c>
      <c r="BN96" s="13">
        <f t="shared" si="134"/>
        <v>18.901941717347754</v>
      </c>
      <c r="BO96" s="13">
        <f t="shared" si="134"/>
        <v>18.807274222652861</v>
      </c>
      <c r="BP96" s="13">
        <f t="shared" si="134"/>
        <v>18.391143964513777</v>
      </c>
      <c r="BQ96" s="13">
        <f t="shared" si="134"/>
        <v>19.202972547410923</v>
      </c>
      <c r="BR96" s="13">
        <f t="shared" si="134"/>
        <v>19.141817484912391</v>
      </c>
      <c r="BS96" s="13">
        <f t="shared" si="134"/>
        <v>19.165616968488312</v>
      </c>
      <c r="BT96" s="13">
        <f t="shared" si="134"/>
        <v>19.189502782299162</v>
      </c>
      <c r="BU96" s="100">
        <f t="shared" si="134"/>
        <v>19.104742881742684</v>
      </c>
      <c r="BV96" s="13">
        <f t="shared" si="134"/>
        <v>19.748477173648222</v>
      </c>
      <c r="BW96" s="13">
        <f t="shared" si="134"/>
        <v>20.657936254913626</v>
      </c>
      <c r="BX96" s="13">
        <f t="shared" si="134"/>
        <v>19.817661143917867</v>
      </c>
      <c r="BY96" s="13">
        <f t="shared" si="134"/>
        <v>20.489757920463795</v>
      </c>
      <c r="BZ96" s="13">
        <f t="shared" si="134"/>
        <v>20.421524395512073</v>
      </c>
      <c r="CA96" s="13">
        <f t="shared" si="134"/>
        <v>20.354184216163613</v>
      </c>
      <c r="CB96" s="13">
        <f t="shared" si="134"/>
        <v>19.903264759537524</v>
      </c>
      <c r="CC96" s="13">
        <f t="shared" si="134"/>
        <v>20.759979348156214</v>
      </c>
      <c r="CD96" s="13">
        <f t="shared" si="134"/>
        <v>20.694653921793652</v>
      </c>
      <c r="CE96" s="13">
        <f t="shared" si="134"/>
        <v>20.720845663167296</v>
      </c>
      <c r="CF96" s="13">
        <f t="shared" si="134"/>
        <v>20.736444768305503</v>
      </c>
      <c r="CG96" s="100">
        <f t="shared" si="134"/>
        <v>20.645548245859043</v>
      </c>
      <c r="CH96" s="13">
        <f t="shared" si="134"/>
        <v>21.527790579524446</v>
      </c>
      <c r="CI96" s="13">
        <f t="shared" si="134"/>
        <v>22.519479762983359</v>
      </c>
      <c r="CJ96" s="13">
        <f t="shared" si="134"/>
        <v>21.603596862494442</v>
      </c>
      <c r="CK96" s="13">
        <f t="shared" si="134"/>
        <v>22.335956903761925</v>
      </c>
      <c r="CL96" s="13">
        <f t="shared" ref="CL96:CS96" si="135">IFERROR(CL26/CL74,"")</f>
        <v>22.261041100285087</v>
      </c>
      <c r="CM96" s="13">
        <f t="shared" si="135"/>
        <v>22.187640866256725</v>
      </c>
      <c r="CN96" s="13">
        <f t="shared" si="135"/>
        <v>21.696376059459602</v>
      </c>
      <c r="CO96" s="13">
        <f t="shared" si="135"/>
        <v>22.63043979269456</v>
      </c>
      <c r="CP96" s="13">
        <f t="shared" si="135"/>
        <v>22.559368021409387</v>
      </c>
      <c r="CQ96" s="13">
        <f t="shared" si="135"/>
        <v>22.564300187570581</v>
      </c>
      <c r="CR96" s="13">
        <f t="shared" si="135"/>
        <v>22.60526408428462</v>
      </c>
      <c r="CS96" s="100">
        <f t="shared" si="135"/>
        <v>22.506367734303502</v>
      </c>
    </row>
    <row r="97" spans="1:97" s="13" customFormat="1" x14ac:dyDescent="0.25">
      <c r="A97" s="13" t="s">
        <v>1</v>
      </c>
      <c r="B97" s="13">
        <f t="shared" si="120"/>
        <v>14.515539682539684</v>
      </c>
      <c r="C97" s="13">
        <f t="shared" ref="C97:Y97" si="136">IFERROR(C27/C75,"")</f>
        <v>17.330071428571429</v>
      </c>
      <c r="D97" s="13">
        <f t="shared" si="136"/>
        <v>14.175559405940595</v>
      </c>
      <c r="E97" s="13">
        <f t="shared" si="136"/>
        <v>21.785724025974027</v>
      </c>
      <c r="F97" s="13">
        <f t="shared" si="136"/>
        <v>15.040053254437872</v>
      </c>
      <c r="G97" s="13">
        <f t="shared" si="136"/>
        <v>30.79588115942029</v>
      </c>
      <c r="H97" s="13">
        <f t="shared" si="136"/>
        <v>20.45842156862745</v>
      </c>
      <c r="I97" s="13">
        <f t="shared" si="136"/>
        <v>14.96850657894737</v>
      </c>
      <c r="J97" s="13">
        <f t="shared" si="136"/>
        <v>18.397269867549671</v>
      </c>
      <c r="K97" s="13">
        <f t="shared" si="136"/>
        <v>20.364541125541123</v>
      </c>
      <c r="L97" s="13">
        <f t="shared" si="136"/>
        <v>17.526171428571452</v>
      </c>
      <c r="M97" s="100">
        <f t="shared" si="136"/>
        <v>19.476502222222244</v>
      </c>
      <c r="N97" s="270">
        <f t="shared" si="136"/>
        <v>13.938275862068966</v>
      </c>
      <c r="O97" s="270">
        <f t="shared" si="136"/>
        <v>14.878309352517986</v>
      </c>
      <c r="P97" s="270">
        <f t="shared" si="136"/>
        <v>16.780355704697989</v>
      </c>
      <c r="Q97" s="270">
        <f t="shared" si="136"/>
        <v>15.887009216589862</v>
      </c>
      <c r="R97" s="270">
        <f t="shared" si="136"/>
        <v>17.507304511278193</v>
      </c>
      <c r="S97" s="270">
        <f t="shared" si="136"/>
        <v>14.745431818181819</v>
      </c>
      <c r="T97" s="270">
        <f t="shared" si="136"/>
        <v>18.476511111111112</v>
      </c>
      <c r="U97" s="270">
        <f t="shared" si="136"/>
        <v>17.759150121065378</v>
      </c>
      <c r="V97" s="13">
        <f t="shared" si="136"/>
        <v>17.430626415094341</v>
      </c>
      <c r="W97" s="13">
        <f t="shared" si="136"/>
        <v>18.974675392670157</v>
      </c>
      <c r="X97" s="13">
        <f t="shared" si="136"/>
        <v>21.009267477203643</v>
      </c>
      <c r="Y97" s="100">
        <f t="shared" si="136"/>
        <v>23.733288048151369</v>
      </c>
      <c r="Z97" s="13">
        <f t="shared" ref="Z97:CK97" si="137">IFERROR(Z27/Z75,"")</f>
        <v>13.23024</v>
      </c>
      <c r="AA97" s="13">
        <f t="shared" si="137"/>
        <v>13.600952000000001</v>
      </c>
      <c r="AB97" s="13">
        <f t="shared" si="137"/>
        <v>15.020087527352299</v>
      </c>
      <c r="AC97" s="13">
        <f t="shared" si="137"/>
        <v>18.393375527426159</v>
      </c>
      <c r="AD97" s="13">
        <f t="shared" si="137"/>
        <v>10.625011441647597</v>
      </c>
      <c r="AE97" s="13">
        <f t="shared" si="137"/>
        <v>16.27927927927928</v>
      </c>
      <c r="AF97" s="13">
        <f t="shared" si="137"/>
        <v>18.19125</v>
      </c>
      <c r="AG97" s="13">
        <f t="shared" si="137"/>
        <v>16.562032251842901</v>
      </c>
      <c r="AH97" s="13">
        <f t="shared" si="137"/>
        <v>16.575186561598745</v>
      </c>
      <c r="AI97" s="13">
        <f t="shared" si="137"/>
        <v>16.744942638583851</v>
      </c>
      <c r="AJ97" s="13">
        <f t="shared" si="137"/>
        <v>16.870323304978943</v>
      </c>
      <c r="AK97" s="100">
        <f t="shared" si="137"/>
        <v>16.557493200700936</v>
      </c>
      <c r="AL97" s="13">
        <f t="shared" si="137"/>
        <v>16.3582688620372</v>
      </c>
      <c r="AM97" s="13">
        <f t="shared" si="137"/>
        <v>16.398503296763245</v>
      </c>
      <c r="AN97" s="13">
        <f t="shared" si="137"/>
        <v>17.075536306591676</v>
      </c>
      <c r="AO97" s="13">
        <f t="shared" si="137"/>
        <v>17.793164482954392</v>
      </c>
      <c r="AP97" s="13">
        <f t="shared" si="137"/>
        <v>19.001757430600509</v>
      </c>
      <c r="AQ97" s="13">
        <f t="shared" si="137"/>
        <v>18.461387815973207</v>
      </c>
      <c r="AR97" s="13">
        <f t="shared" si="137"/>
        <v>18.570128655259879</v>
      </c>
      <c r="AS97" s="13">
        <f t="shared" si="137"/>
        <v>17.954652518210935</v>
      </c>
      <c r="AT97" s="13">
        <f t="shared" si="137"/>
        <v>17.925049669157605</v>
      </c>
      <c r="AU97" s="13">
        <f t="shared" si="137"/>
        <v>17.93010537556043</v>
      </c>
      <c r="AV97" s="13">
        <f t="shared" si="137"/>
        <v>17.93417411617369</v>
      </c>
      <c r="AW97" s="100">
        <f t="shared" si="137"/>
        <v>17.950542889922012</v>
      </c>
      <c r="AX97" s="13">
        <f t="shared" si="137"/>
        <v>17.260398452537572</v>
      </c>
      <c r="AY97" s="13">
        <f t="shared" si="137"/>
        <v>17.289468150259211</v>
      </c>
      <c r="AZ97" s="13">
        <f t="shared" si="137"/>
        <v>17.969798037259686</v>
      </c>
      <c r="BA97" s="13">
        <f t="shared" si="137"/>
        <v>18.643100228247462</v>
      </c>
      <c r="BB97" s="13">
        <f t="shared" si="137"/>
        <v>19.966325862417445</v>
      </c>
      <c r="BC97" s="13">
        <f t="shared" si="137"/>
        <v>19.398695071970057</v>
      </c>
      <c r="BD97" s="13">
        <f t="shared" si="137"/>
        <v>19.507630797529547</v>
      </c>
      <c r="BE97" s="13">
        <f t="shared" si="137"/>
        <v>18.893296331974618</v>
      </c>
      <c r="BF97" s="13">
        <f t="shared" si="137"/>
        <v>18.846853626593106</v>
      </c>
      <c r="BG97" s="13">
        <f t="shared" si="137"/>
        <v>18.85327859115819</v>
      </c>
      <c r="BH97" s="13">
        <f t="shared" si="137"/>
        <v>18.868943238534253</v>
      </c>
      <c r="BI97" s="100">
        <f t="shared" si="137"/>
        <v>18.836015290794698</v>
      </c>
      <c r="BJ97" s="13">
        <f t="shared" si="137"/>
        <v>18.305321143190561</v>
      </c>
      <c r="BK97" s="13">
        <f t="shared" si="137"/>
        <v>18.341032246239216</v>
      </c>
      <c r="BL97" s="13">
        <f t="shared" si="137"/>
        <v>19.033982898043661</v>
      </c>
      <c r="BM97" s="13">
        <f t="shared" si="137"/>
        <v>19.790239502867589</v>
      </c>
      <c r="BN97" s="13">
        <f t="shared" si="137"/>
        <v>21.169536152597821</v>
      </c>
      <c r="BO97" s="13">
        <f t="shared" si="137"/>
        <v>20.56763846884105</v>
      </c>
      <c r="BP97" s="13">
        <f t="shared" si="137"/>
        <v>20.691349756998658</v>
      </c>
      <c r="BQ97" s="13">
        <f t="shared" si="137"/>
        <v>20.041507613087138</v>
      </c>
      <c r="BR97" s="13">
        <f t="shared" si="137"/>
        <v>19.991771579563807</v>
      </c>
      <c r="BS97" s="13">
        <f t="shared" si="137"/>
        <v>20.018253320192507</v>
      </c>
      <c r="BT97" s="13">
        <f t="shared" si="137"/>
        <v>20.038679218567456</v>
      </c>
      <c r="BU97" s="100">
        <f t="shared" si="137"/>
        <v>20.016002879972351</v>
      </c>
      <c r="BV97" s="13">
        <f t="shared" si="137"/>
        <v>19.846148181760835</v>
      </c>
      <c r="BW97" s="13">
        <f t="shared" si="137"/>
        <v>19.884501651616571</v>
      </c>
      <c r="BX97" s="13">
        <f t="shared" si="137"/>
        <v>20.635840179093972</v>
      </c>
      <c r="BY97" s="13">
        <f t="shared" si="137"/>
        <v>21.441504775843036</v>
      </c>
      <c r="BZ97" s="13">
        <f t="shared" si="137"/>
        <v>22.876309319824699</v>
      </c>
      <c r="CA97" s="13">
        <f t="shared" si="137"/>
        <v>22.255908864763807</v>
      </c>
      <c r="CB97" s="13">
        <f t="shared" si="137"/>
        <v>22.383993349999177</v>
      </c>
      <c r="CC97" s="13">
        <f t="shared" si="137"/>
        <v>21.678790881313841</v>
      </c>
      <c r="CD97" s="13">
        <f t="shared" si="137"/>
        <v>21.632450158808467</v>
      </c>
      <c r="CE97" s="13">
        <f t="shared" si="137"/>
        <v>21.661119710731086</v>
      </c>
      <c r="CF97" s="13">
        <f t="shared" si="137"/>
        <v>21.668096417165234</v>
      </c>
      <c r="CG97" s="100">
        <f t="shared" si="137"/>
        <v>21.6484314508102</v>
      </c>
      <c r="CH97" s="13">
        <f t="shared" si="137"/>
        <v>21.659703717106915</v>
      </c>
      <c r="CI97" s="13">
        <f t="shared" si="137"/>
        <v>21.701319589601194</v>
      </c>
      <c r="CJ97" s="13">
        <f t="shared" si="137"/>
        <v>22.52020101515841</v>
      </c>
      <c r="CK97" s="13">
        <f t="shared" si="137"/>
        <v>23.394790730310874</v>
      </c>
      <c r="CL97" s="13">
        <f t="shared" ref="CL97:CS97" si="138">IFERROR(CL27/CL75,"")</f>
        <v>24.940046521112443</v>
      </c>
      <c r="CM97" s="13">
        <f t="shared" si="138"/>
        <v>24.273561387068842</v>
      </c>
      <c r="CN97" s="13">
        <f t="shared" si="138"/>
        <v>24.411333826601915</v>
      </c>
      <c r="CO97" s="13">
        <f t="shared" si="138"/>
        <v>23.651095353787266</v>
      </c>
      <c r="CP97" s="13">
        <f t="shared" si="138"/>
        <v>23.599957854595008</v>
      </c>
      <c r="CQ97" s="13">
        <f t="shared" si="138"/>
        <v>23.60785747222819</v>
      </c>
      <c r="CR97" s="13">
        <f t="shared" si="138"/>
        <v>23.638513167060793</v>
      </c>
      <c r="CS97" s="100">
        <f t="shared" si="138"/>
        <v>23.61877747960521</v>
      </c>
    </row>
    <row r="98" spans="1:97" s="13" customFormat="1" x14ac:dyDescent="0.25">
      <c r="A98" s="13" t="s">
        <v>2</v>
      </c>
      <c r="B98" s="13">
        <f t="shared" si="120"/>
        <v>14.244923076923076</v>
      </c>
      <c r="C98" s="13">
        <f t="shared" ref="C98:Y98" si="139">IFERROR(C28/C76,"")</f>
        <v>19.196199999999997</v>
      </c>
      <c r="D98" s="13">
        <f t="shared" si="139"/>
        <v>25.099384615384615</v>
      </c>
      <c r="E98" s="13">
        <f t="shared" si="139"/>
        <v>20.727619047619051</v>
      </c>
      <c r="F98" s="13">
        <f t="shared" si="139"/>
        <v>11.367197674418604</v>
      </c>
      <c r="G98" s="13">
        <f t="shared" si="139"/>
        <v>23.063701030927835</v>
      </c>
      <c r="H98" s="13">
        <f t="shared" si="139"/>
        <v>19.34801886792453</v>
      </c>
      <c r="I98" s="13">
        <f t="shared" si="139"/>
        <v>18.10702479338843</v>
      </c>
      <c r="J98" s="13">
        <f t="shared" si="139"/>
        <v>36.527242857142859</v>
      </c>
      <c r="K98" s="13">
        <f t="shared" si="139"/>
        <v>-8.5061955307262558</v>
      </c>
      <c r="L98" s="13">
        <f t="shared" si="139"/>
        <v>17.967310000000001</v>
      </c>
      <c r="M98" s="100">
        <f t="shared" si="139"/>
        <v>23.5915044404973</v>
      </c>
      <c r="N98" s="270">
        <f t="shared" si="139"/>
        <v>15.620685393258427</v>
      </c>
      <c r="O98" s="270">
        <f t="shared" si="139"/>
        <v>29.54078947368421</v>
      </c>
      <c r="P98" s="270">
        <f t="shared" si="139"/>
        <v>17.873385869565219</v>
      </c>
      <c r="Q98" s="270">
        <f t="shared" si="139"/>
        <v>14.394761061946902</v>
      </c>
      <c r="R98" s="270">
        <f t="shared" si="139"/>
        <v>18.74334965034965</v>
      </c>
      <c r="S98" s="270">
        <f t="shared" si="139"/>
        <v>15.425485239852398</v>
      </c>
      <c r="T98" s="270">
        <f t="shared" si="139"/>
        <v>15.309630573248409</v>
      </c>
      <c r="U98" s="270">
        <f t="shared" si="139"/>
        <v>19.093811827956991</v>
      </c>
      <c r="V98" s="13">
        <f t="shared" si="139"/>
        <v>16.193139616055845</v>
      </c>
      <c r="W98" s="13">
        <f t="shared" si="139"/>
        <v>21.071503198294241</v>
      </c>
      <c r="X98" s="13">
        <f t="shared" si="139"/>
        <v>15.918067323481115</v>
      </c>
      <c r="Y98" s="100">
        <f t="shared" si="139"/>
        <v>21.330109725685819</v>
      </c>
      <c r="Z98" s="13">
        <f t="shared" ref="Z98:CK98" si="140">IFERROR(Z28/Z76,"")</f>
        <v>19.774513605442177</v>
      </c>
      <c r="AA98" s="13">
        <f t="shared" si="140"/>
        <v>17.623847761194028</v>
      </c>
      <c r="AB98" s="13">
        <f t="shared" si="140"/>
        <v>17.462570806100221</v>
      </c>
      <c r="AC98" s="13">
        <f t="shared" si="140"/>
        <v>17.76173913043478</v>
      </c>
      <c r="AD98" s="13">
        <f t="shared" si="140"/>
        <v>19.874166666666664</v>
      </c>
      <c r="AE98" s="13">
        <f t="shared" si="140"/>
        <v>20.181092636579571</v>
      </c>
      <c r="AF98" s="13">
        <f t="shared" si="140"/>
        <v>24.10417112299465</v>
      </c>
      <c r="AG98" s="13">
        <f t="shared" si="140"/>
        <v>23.185355643619769</v>
      </c>
      <c r="AH98" s="13">
        <f t="shared" si="140"/>
        <v>23.113609668268072</v>
      </c>
      <c r="AI98" s="13">
        <f t="shared" si="140"/>
        <v>23.074695553566677</v>
      </c>
      <c r="AJ98" s="13">
        <f t="shared" si="140"/>
        <v>23.06553884852552</v>
      </c>
      <c r="AK98" s="100">
        <f t="shared" si="140"/>
        <v>23.01726115513037</v>
      </c>
      <c r="AL98" s="13">
        <f t="shared" si="140"/>
        <v>21.791582551613249</v>
      </c>
      <c r="AM98" s="13">
        <f t="shared" si="140"/>
        <v>21.806721428652835</v>
      </c>
      <c r="AN98" s="13">
        <f t="shared" si="140"/>
        <v>22.268366059405391</v>
      </c>
      <c r="AO98" s="13">
        <f t="shared" si="140"/>
        <v>22.002934850379301</v>
      </c>
      <c r="AP98" s="13">
        <f t="shared" si="140"/>
        <v>22.244081513096255</v>
      </c>
      <c r="AQ98" s="13">
        <f t="shared" si="140"/>
        <v>22.266247430970996</v>
      </c>
      <c r="AR98" s="13">
        <f t="shared" si="140"/>
        <v>22.610504309264705</v>
      </c>
      <c r="AS98" s="13">
        <f t="shared" si="140"/>
        <v>22.295785764219893</v>
      </c>
      <c r="AT98" s="13">
        <f t="shared" si="140"/>
        <v>22.22479374795849</v>
      </c>
      <c r="AU98" s="13">
        <f t="shared" si="140"/>
        <v>22.25064211429882</v>
      </c>
      <c r="AV98" s="13">
        <f t="shared" si="140"/>
        <v>22.250538028639728</v>
      </c>
      <c r="AW98" s="100">
        <f t="shared" si="140"/>
        <v>22.189359930958759</v>
      </c>
      <c r="AX98" s="13">
        <f t="shared" si="140"/>
        <v>22.98365623710815</v>
      </c>
      <c r="AY98" s="13">
        <f t="shared" si="140"/>
        <v>22.983469266821835</v>
      </c>
      <c r="AZ98" s="13">
        <f t="shared" si="140"/>
        <v>23.483362776024091</v>
      </c>
      <c r="BA98" s="13">
        <f t="shared" si="140"/>
        <v>23.213610116239263</v>
      </c>
      <c r="BB98" s="13">
        <f t="shared" si="140"/>
        <v>23.462061297019439</v>
      </c>
      <c r="BC98" s="13">
        <f t="shared" si="140"/>
        <v>23.575846225621113</v>
      </c>
      <c r="BD98" s="13">
        <f t="shared" si="140"/>
        <v>23.961380219836947</v>
      </c>
      <c r="BE98" s="13">
        <f t="shared" si="140"/>
        <v>23.6639181523636</v>
      </c>
      <c r="BF98" s="13">
        <f t="shared" si="140"/>
        <v>23.630020245860244</v>
      </c>
      <c r="BG98" s="13">
        <f t="shared" si="140"/>
        <v>23.671654400472296</v>
      </c>
      <c r="BH98" s="13">
        <f t="shared" si="140"/>
        <v>23.667754769521139</v>
      </c>
      <c r="BI98" s="100">
        <f t="shared" si="140"/>
        <v>23.631497082503383</v>
      </c>
      <c r="BJ98" s="13">
        <f t="shared" si="140"/>
        <v>24.639561143899247</v>
      </c>
      <c r="BK98" s="13">
        <f t="shared" si="140"/>
        <v>24.602698253678316</v>
      </c>
      <c r="BL98" s="13">
        <f t="shared" si="140"/>
        <v>25.103343941904605</v>
      </c>
      <c r="BM98" s="13">
        <f t="shared" si="140"/>
        <v>24.727325512925198</v>
      </c>
      <c r="BN98" s="13">
        <f t="shared" si="140"/>
        <v>24.931805138123007</v>
      </c>
      <c r="BO98" s="13">
        <f t="shared" si="140"/>
        <v>24.988744857305647</v>
      </c>
      <c r="BP98" s="13">
        <f t="shared" si="140"/>
        <v>25.321862115891932</v>
      </c>
      <c r="BQ98" s="13">
        <f t="shared" si="140"/>
        <v>25.003638940254575</v>
      </c>
      <c r="BR98" s="13">
        <f t="shared" si="140"/>
        <v>24.979699594505281</v>
      </c>
      <c r="BS98" s="13">
        <f t="shared" si="140"/>
        <v>24.997370715046642</v>
      </c>
      <c r="BT98" s="13">
        <f t="shared" si="140"/>
        <v>25.00383438064835</v>
      </c>
      <c r="BU98" s="100">
        <f t="shared" si="140"/>
        <v>24.968229538299116</v>
      </c>
      <c r="BV98" s="13">
        <f t="shared" si="140"/>
        <v>26.539042483686625</v>
      </c>
      <c r="BW98" s="13">
        <f t="shared" si="140"/>
        <v>26.519450182801922</v>
      </c>
      <c r="BX98" s="13">
        <f t="shared" si="140"/>
        <v>27.075064428679564</v>
      </c>
      <c r="BY98" s="13">
        <f t="shared" si="140"/>
        <v>26.691946551917422</v>
      </c>
      <c r="BZ98" s="13">
        <f t="shared" si="140"/>
        <v>26.948207845478077</v>
      </c>
      <c r="CA98" s="13">
        <f t="shared" si="140"/>
        <v>27.020368136362098</v>
      </c>
      <c r="CB98" s="13">
        <f t="shared" si="140"/>
        <v>27.387098980216255</v>
      </c>
      <c r="CC98" s="13">
        <f t="shared" si="140"/>
        <v>27.029786408744496</v>
      </c>
      <c r="CD98" s="13">
        <f t="shared" si="140"/>
        <v>26.996222943859372</v>
      </c>
      <c r="CE98" s="13">
        <f t="shared" si="140"/>
        <v>27.012443012368546</v>
      </c>
      <c r="CF98" s="13">
        <f t="shared" si="140"/>
        <v>27.008858695123923</v>
      </c>
      <c r="CG98" s="100">
        <f t="shared" si="140"/>
        <v>26.961139432792745</v>
      </c>
      <c r="CH98" s="13">
        <f t="shared" si="140"/>
        <v>28.917499202546264</v>
      </c>
      <c r="CI98" s="13">
        <f t="shared" si="140"/>
        <v>28.893215928644047</v>
      </c>
      <c r="CJ98" s="13">
        <f t="shared" si="140"/>
        <v>29.496143260698833</v>
      </c>
      <c r="CK98" s="13">
        <f t="shared" si="140"/>
        <v>29.084929431896551</v>
      </c>
      <c r="CL98" s="13">
        <f t="shared" ref="CL98:CS98" si="141">IFERROR(CL28/CL76,"")</f>
        <v>29.363997683611117</v>
      </c>
      <c r="CM98" s="13">
        <f t="shared" si="141"/>
        <v>29.443251720973159</v>
      </c>
      <c r="CN98" s="13">
        <f t="shared" si="141"/>
        <v>29.851744500381916</v>
      </c>
      <c r="CO98" s="13">
        <f t="shared" si="141"/>
        <v>29.462530688234928</v>
      </c>
      <c r="CP98" s="13">
        <f t="shared" si="141"/>
        <v>29.426215748612496</v>
      </c>
      <c r="CQ98" s="13">
        <f t="shared" si="141"/>
        <v>29.427853132059443</v>
      </c>
      <c r="CR98" s="13">
        <f t="shared" si="141"/>
        <v>29.440643222741187</v>
      </c>
      <c r="CS98" s="100">
        <f t="shared" si="141"/>
        <v>29.388876020886123</v>
      </c>
    </row>
    <row r="99" spans="1:97" s="14" customFormat="1" x14ac:dyDescent="0.25">
      <c r="A99" s="14" t="s">
        <v>3</v>
      </c>
      <c r="B99" s="14">
        <f t="shared" si="120"/>
        <v>15.032668109668109</v>
      </c>
      <c r="C99" s="14">
        <f t="shared" ref="C99:Y99" si="142">IFERROR(C29/C77,"")</f>
        <v>15.311348561759726</v>
      </c>
      <c r="D99" s="14">
        <f t="shared" si="142"/>
        <v>19.795642708333332</v>
      </c>
      <c r="E99" s="14">
        <f t="shared" si="142"/>
        <v>21.077335101679925</v>
      </c>
      <c r="F99" s="14">
        <f t="shared" si="142"/>
        <v>16.2467263986014</v>
      </c>
      <c r="G99" s="14">
        <f t="shared" si="142"/>
        <v>20.107368924889538</v>
      </c>
      <c r="H99" s="14">
        <f t="shared" si="142"/>
        <v>19.931313310580201</v>
      </c>
      <c r="I99" s="14">
        <f t="shared" si="142"/>
        <v>15.959536562203228</v>
      </c>
      <c r="J99" s="14">
        <f t="shared" si="142"/>
        <v>19.409354468297551</v>
      </c>
      <c r="K99" s="14">
        <f t="shared" si="142"/>
        <v>16.709336794289417</v>
      </c>
      <c r="L99" s="14">
        <f t="shared" si="142"/>
        <v>16.513942426584251</v>
      </c>
      <c r="M99" s="101">
        <f t="shared" si="142"/>
        <v>19.870605720122569</v>
      </c>
      <c r="N99" s="283">
        <f t="shared" si="142"/>
        <v>16.047856249999999</v>
      </c>
      <c r="O99" s="283">
        <f t="shared" si="142"/>
        <v>17.109705590062077</v>
      </c>
      <c r="P99" s="283">
        <f t="shared" si="142"/>
        <v>17.897929842931934</v>
      </c>
      <c r="Q99" s="283">
        <f t="shared" si="142"/>
        <v>20.842603378378385</v>
      </c>
      <c r="R99" s="283">
        <f t="shared" si="142"/>
        <v>17.541184423676011</v>
      </c>
      <c r="S99" s="283">
        <f t="shared" si="142"/>
        <v>15.312570806100243</v>
      </c>
      <c r="T99" s="283">
        <f t="shared" si="142"/>
        <v>16.966228377614478</v>
      </c>
      <c r="U99" s="283">
        <f t="shared" si="142"/>
        <v>16.020025647472984</v>
      </c>
      <c r="V99" s="14">
        <f t="shared" si="142"/>
        <v>16.349668721879709</v>
      </c>
      <c r="W99" s="14">
        <f t="shared" si="142"/>
        <v>18.3943677212288</v>
      </c>
      <c r="X99" s="14">
        <f t="shared" si="142"/>
        <v>18.358413743479073</v>
      </c>
      <c r="Y99" s="101">
        <f t="shared" si="142"/>
        <v>19.704674442398264</v>
      </c>
      <c r="Z99" s="14">
        <f t="shared" ref="Z99:CK99" si="143">IFERROR(Z29/Z77,"")</f>
        <v>18.599565312046444</v>
      </c>
      <c r="AA99" s="14">
        <f t="shared" si="143"/>
        <v>20.509494396664078</v>
      </c>
      <c r="AB99" s="14">
        <f t="shared" si="143"/>
        <v>18.44506842539159</v>
      </c>
      <c r="AC99" s="14">
        <f t="shared" si="143"/>
        <v>22.547602339181285</v>
      </c>
      <c r="AD99" s="14">
        <f t="shared" si="143"/>
        <v>19.604169664836203</v>
      </c>
      <c r="AE99" s="14">
        <f t="shared" si="143"/>
        <v>21.492975206611575</v>
      </c>
      <c r="AF99" s="14">
        <f t="shared" si="143"/>
        <v>21.684979212521402</v>
      </c>
      <c r="AG99" s="14">
        <f t="shared" si="143"/>
        <v>21.116956092258096</v>
      </c>
      <c r="AH99" s="14">
        <f t="shared" si="143"/>
        <v>20.641543527772324</v>
      </c>
      <c r="AI99" s="14">
        <f t="shared" si="143"/>
        <v>20.961323242140285</v>
      </c>
      <c r="AJ99" s="14">
        <f t="shared" si="143"/>
        <v>20.848989169076845</v>
      </c>
      <c r="AK99" s="101">
        <f t="shared" si="143"/>
        <v>20.348308508373382</v>
      </c>
      <c r="AL99" s="14">
        <f t="shared" si="143"/>
        <v>20.195606903126261</v>
      </c>
      <c r="AM99" s="14">
        <f t="shared" si="143"/>
        <v>20.71126707839252</v>
      </c>
      <c r="AN99" s="14">
        <f t="shared" si="143"/>
        <v>18.051074315822024</v>
      </c>
      <c r="AO99" s="14">
        <f t="shared" si="143"/>
        <v>18.489574254549776</v>
      </c>
      <c r="AP99" s="14">
        <f t="shared" si="143"/>
        <v>18.742207024289801</v>
      </c>
      <c r="AQ99" s="14">
        <f t="shared" si="143"/>
        <v>18.140780739800057</v>
      </c>
      <c r="AR99" s="14">
        <f t="shared" si="143"/>
        <v>18.466799857550455</v>
      </c>
      <c r="AS99" s="14">
        <f t="shared" si="143"/>
        <v>18.269574097341689</v>
      </c>
      <c r="AT99" s="14">
        <f t="shared" si="143"/>
        <v>18.078628790897319</v>
      </c>
      <c r="AU99" s="14">
        <f t="shared" si="143"/>
        <v>18.214561424072851</v>
      </c>
      <c r="AV99" s="14">
        <f t="shared" si="143"/>
        <v>18.21600021735475</v>
      </c>
      <c r="AW99" s="101">
        <f t="shared" si="143"/>
        <v>18.18254804431303</v>
      </c>
      <c r="AX99" s="14">
        <f t="shared" si="143"/>
        <v>21.503090346120516</v>
      </c>
      <c r="AY99" s="14">
        <f t="shared" si="143"/>
        <v>21.9522156569072</v>
      </c>
      <c r="AZ99" s="14">
        <f t="shared" si="143"/>
        <v>19.049998946025223</v>
      </c>
      <c r="BA99" s="14">
        <f t="shared" si="143"/>
        <v>19.338007952009761</v>
      </c>
      <c r="BB99" s="14">
        <f t="shared" si="143"/>
        <v>19.674432319742774</v>
      </c>
      <c r="BC99" s="14">
        <f t="shared" si="143"/>
        <v>19.072248398886703</v>
      </c>
      <c r="BD99" s="14">
        <f t="shared" si="143"/>
        <v>19.38597607805621</v>
      </c>
      <c r="BE99" s="14">
        <f t="shared" si="143"/>
        <v>19.217456270787284</v>
      </c>
      <c r="BF99" s="14">
        <f t="shared" si="143"/>
        <v>19.13306908370453</v>
      </c>
      <c r="BG99" s="14">
        <f t="shared" si="143"/>
        <v>19.183027223793832</v>
      </c>
      <c r="BH99" s="14">
        <f t="shared" si="143"/>
        <v>19.200307012742762</v>
      </c>
      <c r="BI99" s="101">
        <f t="shared" si="143"/>
        <v>19.045645961268242</v>
      </c>
      <c r="BJ99" s="14">
        <f t="shared" si="143"/>
        <v>22.601297994147412</v>
      </c>
      <c r="BK99" s="14">
        <f t="shared" si="143"/>
        <v>23.083245722611519</v>
      </c>
      <c r="BL99" s="14">
        <f t="shared" si="143"/>
        <v>20.261964472807151</v>
      </c>
      <c r="BM99" s="14">
        <f t="shared" si="143"/>
        <v>20.620406505733801</v>
      </c>
      <c r="BN99" s="14">
        <f t="shared" si="143"/>
        <v>20.938256006987338</v>
      </c>
      <c r="BO99" s="14">
        <f t="shared" si="143"/>
        <v>20.338726081807934</v>
      </c>
      <c r="BP99" s="14">
        <f t="shared" si="143"/>
        <v>20.648058779449915</v>
      </c>
      <c r="BQ99" s="14">
        <f t="shared" si="143"/>
        <v>20.475909958508026</v>
      </c>
      <c r="BR99" s="14">
        <f t="shared" si="143"/>
        <v>20.437041864765455</v>
      </c>
      <c r="BS99" s="14">
        <f t="shared" si="143"/>
        <v>20.501438194445466</v>
      </c>
      <c r="BT99" s="14">
        <f t="shared" si="143"/>
        <v>20.519335392881139</v>
      </c>
      <c r="BU99" s="101">
        <f t="shared" si="143"/>
        <v>20.386128298153658</v>
      </c>
      <c r="BV99" s="14">
        <f t="shared" si="143"/>
        <v>24.557977639915723</v>
      </c>
      <c r="BW99" s="14">
        <f t="shared" si="143"/>
        <v>25.043374136331384</v>
      </c>
      <c r="BX99" s="14">
        <f t="shared" si="143"/>
        <v>22.015248925250177</v>
      </c>
      <c r="BY99" s="14">
        <f t="shared" si="143"/>
        <v>22.379320786253537</v>
      </c>
      <c r="BZ99" s="14">
        <f t="shared" si="143"/>
        <v>22.671345024002076</v>
      </c>
      <c r="CA99" s="14">
        <f t="shared" si="143"/>
        <v>22.082393199987681</v>
      </c>
      <c r="CB99" s="14">
        <f t="shared" si="143"/>
        <v>22.388428312409914</v>
      </c>
      <c r="CC99" s="14">
        <f t="shared" si="143"/>
        <v>22.160718299564678</v>
      </c>
      <c r="CD99" s="14">
        <f t="shared" si="143"/>
        <v>22.10993170901974</v>
      </c>
      <c r="CE99" s="14">
        <f t="shared" si="143"/>
        <v>22.154237545931473</v>
      </c>
      <c r="CF99" s="14">
        <f t="shared" si="143"/>
        <v>22.143435573626601</v>
      </c>
      <c r="CG99" s="101">
        <f t="shared" si="143"/>
        <v>21.9987221512677</v>
      </c>
      <c r="CH99" s="14">
        <f t="shared" si="143"/>
        <v>26.686484468264034</v>
      </c>
      <c r="CI99" s="14">
        <f t="shared" si="143"/>
        <v>27.224651744260495</v>
      </c>
      <c r="CJ99" s="14">
        <f t="shared" si="143"/>
        <v>23.938046454143716</v>
      </c>
      <c r="CK99" s="14">
        <f t="shared" si="143"/>
        <v>24.344409810948626</v>
      </c>
      <c r="CL99" s="14">
        <f t="shared" ref="CL99:CS99" si="144">IFERROR(CL29/CL77,"")</f>
        <v>24.696053728990037</v>
      </c>
      <c r="CM99" s="14">
        <f t="shared" si="144"/>
        <v>24.02941741065213</v>
      </c>
      <c r="CN99" s="14">
        <f t="shared" si="144"/>
        <v>24.379670700092035</v>
      </c>
      <c r="CO99" s="14">
        <f t="shared" si="144"/>
        <v>24.129647188984276</v>
      </c>
      <c r="CP99" s="14">
        <f t="shared" si="144"/>
        <v>24.078084574541002</v>
      </c>
      <c r="CQ99" s="14">
        <f t="shared" si="144"/>
        <v>24.101476176769946</v>
      </c>
      <c r="CR99" s="14">
        <f t="shared" si="144"/>
        <v>24.125234686849264</v>
      </c>
      <c r="CS99" s="101">
        <f t="shared" si="144"/>
        <v>23.973108687342751</v>
      </c>
    </row>
    <row r="101" spans="1:97" s="4" customFormat="1" x14ac:dyDescent="0.25">
      <c r="A101"/>
      <c r="B101">
        <v>1</v>
      </c>
      <c r="C101" s="12">
        <v>2</v>
      </c>
      <c r="D101" s="12">
        <v>3</v>
      </c>
      <c r="E101" s="12">
        <v>4</v>
      </c>
      <c r="F101" s="12">
        <v>5</v>
      </c>
      <c r="G101" s="12">
        <v>6</v>
      </c>
      <c r="H101" s="12">
        <v>7</v>
      </c>
      <c r="I101" s="12">
        <v>8</v>
      </c>
      <c r="J101" s="12">
        <v>9</v>
      </c>
      <c r="K101" s="12">
        <v>10</v>
      </c>
      <c r="L101" s="12">
        <v>11</v>
      </c>
      <c r="M101" s="112">
        <v>12</v>
      </c>
      <c r="N101" s="265">
        <v>13</v>
      </c>
      <c r="O101" s="265">
        <v>14</v>
      </c>
      <c r="P101" s="265">
        <v>15</v>
      </c>
      <c r="Q101" s="265">
        <v>16</v>
      </c>
      <c r="R101" s="265">
        <v>17</v>
      </c>
      <c r="S101" s="265">
        <v>18</v>
      </c>
      <c r="T101" s="265">
        <v>19</v>
      </c>
      <c r="U101" s="265">
        <v>20</v>
      </c>
      <c r="V101" s="12">
        <v>21</v>
      </c>
      <c r="W101" s="12">
        <v>22</v>
      </c>
      <c r="X101" s="12">
        <v>23</v>
      </c>
      <c r="Y101" s="112">
        <v>24</v>
      </c>
      <c r="Z101" s="12">
        <v>25</v>
      </c>
      <c r="AA101" s="12">
        <v>26</v>
      </c>
      <c r="AB101" s="12">
        <v>27</v>
      </c>
      <c r="AC101" s="12">
        <v>28</v>
      </c>
      <c r="AD101" s="12">
        <v>29</v>
      </c>
      <c r="AE101" s="12">
        <v>30</v>
      </c>
      <c r="AF101" s="12">
        <v>31</v>
      </c>
      <c r="AG101" s="12">
        <v>32</v>
      </c>
      <c r="AH101" s="12">
        <v>33</v>
      </c>
      <c r="AI101" s="12">
        <v>34</v>
      </c>
      <c r="AJ101" s="12">
        <v>35</v>
      </c>
      <c r="AK101" s="112">
        <v>36</v>
      </c>
      <c r="AL101" s="12">
        <v>37</v>
      </c>
      <c r="AM101" s="12">
        <v>38</v>
      </c>
      <c r="AN101" s="12">
        <v>39</v>
      </c>
      <c r="AO101" s="12">
        <v>40</v>
      </c>
      <c r="AP101" s="12">
        <v>41</v>
      </c>
      <c r="AQ101" s="12">
        <v>42</v>
      </c>
      <c r="AR101" s="12">
        <v>43</v>
      </c>
      <c r="AS101" s="12">
        <v>44</v>
      </c>
      <c r="AT101" s="12">
        <v>45</v>
      </c>
      <c r="AU101" s="12">
        <v>46</v>
      </c>
      <c r="AV101" s="12">
        <v>47</v>
      </c>
      <c r="AW101" s="112">
        <v>48</v>
      </c>
      <c r="AX101" s="12">
        <v>49</v>
      </c>
      <c r="AY101" s="12">
        <v>50</v>
      </c>
      <c r="AZ101" s="12">
        <v>51</v>
      </c>
      <c r="BA101" s="12">
        <v>52</v>
      </c>
      <c r="BB101" s="12">
        <v>53</v>
      </c>
      <c r="BC101" s="12">
        <v>54</v>
      </c>
      <c r="BD101" s="12">
        <v>55</v>
      </c>
      <c r="BE101" s="12">
        <v>56</v>
      </c>
      <c r="BF101" s="12">
        <v>57</v>
      </c>
      <c r="BG101" s="12">
        <v>58</v>
      </c>
      <c r="BH101" s="12">
        <v>59</v>
      </c>
      <c r="BI101" s="112">
        <v>60</v>
      </c>
      <c r="BJ101" s="12">
        <v>61</v>
      </c>
      <c r="BK101" s="12">
        <v>62</v>
      </c>
      <c r="BL101" s="12">
        <v>63</v>
      </c>
      <c r="BM101" s="12">
        <v>64</v>
      </c>
      <c r="BN101" s="12">
        <v>65</v>
      </c>
      <c r="BO101" s="12">
        <v>66</v>
      </c>
      <c r="BP101" s="12">
        <v>67</v>
      </c>
      <c r="BQ101" s="12">
        <v>68</v>
      </c>
      <c r="BR101" s="12">
        <v>69</v>
      </c>
      <c r="BS101" s="12">
        <v>70</v>
      </c>
      <c r="BT101" s="12">
        <v>71</v>
      </c>
      <c r="BU101" s="112">
        <v>72</v>
      </c>
      <c r="BV101" s="12">
        <v>73</v>
      </c>
      <c r="BW101" s="12">
        <v>74</v>
      </c>
      <c r="BX101" s="12">
        <v>75</v>
      </c>
      <c r="BY101" s="12">
        <v>76</v>
      </c>
      <c r="BZ101" s="12">
        <v>77</v>
      </c>
      <c r="CA101" s="12">
        <v>78</v>
      </c>
      <c r="CB101" s="12">
        <v>79</v>
      </c>
      <c r="CC101" s="12">
        <v>80</v>
      </c>
      <c r="CD101" s="12">
        <v>81</v>
      </c>
      <c r="CE101" s="12">
        <v>82</v>
      </c>
      <c r="CF101" s="12">
        <v>83</v>
      </c>
      <c r="CG101" s="112">
        <v>84</v>
      </c>
      <c r="CH101" s="12">
        <v>85</v>
      </c>
      <c r="CI101" s="12">
        <v>86</v>
      </c>
      <c r="CJ101" s="12">
        <v>87</v>
      </c>
      <c r="CK101" s="12">
        <v>88</v>
      </c>
      <c r="CL101" s="12">
        <v>89</v>
      </c>
      <c r="CM101" s="12">
        <v>90</v>
      </c>
      <c r="CN101" s="12">
        <v>91</v>
      </c>
      <c r="CO101" s="12">
        <v>92</v>
      </c>
      <c r="CP101" s="12">
        <v>93</v>
      </c>
      <c r="CQ101" s="12">
        <v>94</v>
      </c>
      <c r="CR101" s="12">
        <v>95</v>
      </c>
      <c r="CS101" s="112">
        <v>96</v>
      </c>
    </row>
    <row r="102" spans="1:97" s="10" customFormat="1" x14ac:dyDescent="0.25">
      <c r="A102" s="2" t="s">
        <v>15</v>
      </c>
      <c r="B102" s="3">
        <f t="shared" ref="B102:BM102" si="145">B47</f>
        <v>42005</v>
      </c>
      <c r="C102" s="3">
        <f t="shared" si="145"/>
        <v>42036</v>
      </c>
      <c r="D102" s="3">
        <f t="shared" si="145"/>
        <v>42064</v>
      </c>
      <c r="E102" s="3">
        <f t="shared" si="145"/>
        <v>42095</v>
      </c>
      <c r="F102" s="3">
        <f t="shared" si="145"/>
        <v>42125</v>
      </c>
      <c r="G102" s="3">
        <f t="shared" si="145"/>
        <v>42156</v>
      </c>
      <c r="H102" s="3">
        <f t="shared" si="145"/>
        <v>42186</v>
      </c>
      <c r="I102" s="3">
        <f t="shared" si="145"/>
        <v>42217</v>
      </c>
      <c r="J102" s="3">
        <f t="shared" si="145"/>
        <v>42248</v>
      </c>
      <c r="K102" s="3">
        <f t="shared" si="145"/>
        <v>42278</v>
      </c>
      <c r="L102" s="3">
        <f t="shared" si="145"/>
        <v>42309</v>
      </c>
      <c r="M102" s="95">
        <f t="shared" si="145"/>
        <v>42339</v>
      </c>
      <c r="N102" s="275">
        <f t="shared" si="145"/>
        <v>42370</v>
      </c>
      <c r="O102" s="275">
        <f t="shared" si="145"/>
        <v>42401</v>
      </c>
      <c r="P102" s="275">
        <f t="shared" si="145"/>
        <v>42430</v>
      </c>
      <c r="Q102" s="275">
        <f t="shared" si="145"/>
        <v>42461</v>
      </c>
      <c r="R102" s="275">
        <f t="shared" si="145"/>
        <v>42491</v>
      </c>
      <c r="S102" s="275">
        <f t="shared" si="145"/>
        <v>42522</v>
      </c>
      <c r="T102" s="275">
        <f t="shared" si="145"/>
        <v>42552</v>
      </c>
      <c r="U102" s="275">
        <f t="shared" si="145"/>
        <v>42583</v>
      </c>
      <c r="V102" s="3">
        <f t="shared" si="145"/>
        <v>42614</v>
      </c>
      <c r="W102" s="3">
        <f t="shared" si="145"/>
        <v>42644</v>
      </c>
      <c r="X102" s="3">
        <f t="shared" si="145"/>
        <v>42675</v>
      </c>
      <c r="Y102" s="95">
        <f t="shared" si="145"/>
        <v>42705</v>
      </c>
      <c r="Z102" s="3">
        <f t="shared" si="145"/>
        <v>42752</v>
      </c>
      <c r="AA102" s="3">
        <f t="shared" si="145"/>
        <v>42783</v>
      </c>
      <c r="AB102" s="3">
        <f t="shared" si="145"/>
        <v>42811</v>
      </c>
      <c r="AC102" s="3">
        <f t="shared" si="145"/>
        <v>42842</v>
      </c>
      <c r="AD102" s="3">
        <f t="shared" si="145"/>
        <v>42872</v>
      </c>
      <c r="AE102" s="3">
        <f t="shared" si="145"/>
        <v>42903</v>
      </c>
      <c r="AF102" s="3">
        <f t="shared" si="145"/>
        <v>42933</v>
      </c>
      <c r="AG102" s="3">
        <f t="shared" si="145"/>
        <v>42964</v>
      </c>
      <c r="AH102" s="3">
        <f t="shared" si="145"/>
        <v>42995</v>
      </c>
      <c r="AI102" s="3">
        <f t="shared" si="145"/>
        <v>43025</v>
      </c>
      <c r="AJ102" s="3">
        <f t="shared" si="145"/>
        <v>43056</v>
      </c>
      <c r="AK102" s="95">
        <f t="shared" si="145"/>
        <v>43086</v>
      </c>
      <c r="AL102" s="3">
        <f t="shared" si="145"/>
        <v>43118</v>
      </c>
      <c r="AM102" s="3">
        <f t="shared" si="145"/>
        <v>43149</v>
      </c>
      <c r="AN102" s="3">
        <f t="shared" si="145"/>
        <v>43177</v>
      </c>
      <c r="AO102" s="3">
        <f t="shared" si="145"/>
        <v>43208</v>
      </c>
      <c r="AP102" s="3">
        <f t="shared" si="145"/>
        <v>43238</v>
      </c>
      <c r="AQ102" s="3">
        <f t="shared" si="145"/>
        <v>43269</v>
      </c>
      <c r="AR102" s="3">
        <f t="shared" si="145"/>
        <v>43299</v>
      </c>
      <c r="AS102" s="3">
        <f t="shared" si="145"/>
        <v>43330</v>
      </c>
      <c r="AT102" s="3">
        <f t="shared" si="145"/>
        <v>43361</v>
      </c>
      <c r="AU102" s="3">
        <f t="shared" si="145"/>
        <v>43391</v>
      </c>
      <c r="AV102" s="3">
        <f t="shared" si="145"/>
        <v>43422</v>
      </c>
      <c r="AW102" s="95">
        <f t="shared" si="145"/>
        <v>43452</v>
      </c>
      <c r="AX102" s="3">
        <f t="shared" si="145"/>
        <v>43483</v>
      </c>
      <c r="AY102" s="3">
        <f t="shared" si="145"/>
        <v>43514</v>
      </c>
      <c r="AZ102" s="3">
        <f t="shared" si="145"/>
        <v>43542</v>
      </c>
      <c r="BA102" s="3">
        <f t="shared" si="145"/>
        <v>43573</v>
      </c>
      <c r="BB102" s="3">
        <f t="shared" si="145"/>
        <v>43603</v>
      </c>
      <c r="BC102" s="3">
        <f t="shared" si="145"/>
        <v>43634</v>
      </c>
      <c r="BD102" s="3">
        <f t="shared" si="145"/>
        <v>43664</v>
      </c>
      <c r="BE102" s="3">
        <f t="shared" si="145"/>
        <v>43695</v>
      </c>
      <c r="BF102" s="3">
        <f t="shared" si="145"/>
        <v>43726</v>
      </c>
      <c r="BG102" s="3">
        <f t="shared" si="145"/>
        <v>43756</v>
      </c>
      <c r="BH102" s="3">
        <f t="shared" si="145"/>
        <v>43787</v>
      </c>
      <c r="BI102" s="95">
        <f t="shared" si="145"/>
        <v>43817</v>
      </c>
      <c r="BJ102" s="3">
        <f t="shared" si="145"/>
        <v>43848</v>
      </c>
      <c r="BK102" s="3">
        <f t="shared" si="145"/>
        <v>43879</v>
      </c>
      <c r="BL102" s="3">
        <f t="shared" si="145"/>
        <v>43908</v>
      </c>
      <c r="BM102" s="3">
        <f t="shared" si="145"/>
        <v>43939</v>
      </c>
      <c r="BN102" s="3">
        <f t="shared" ref="BN102:CS102" si="146">BN47</f>
        <v>43969</v>
      </c>
      <c r="BO102" s="3">
        <f t="shared" si="146"/>
        <v>44000</v>
      </c>
      <c r="BP102" s="3">
        <f t="shared" si="146"/>
        <v>44030</v>
      </c>
      <c r="BQ102" s="3">
        <f t="shared" si="146"/>
        <v>44061</v>
      </c>
      <c r="BR102" s="3">
        <f t="shared" si="146"/>
        <v>44092</v>
      </c>
      <c r="BS102" s="3">
        <f t="shared" si="146"/>
        <v>44122</v>
      </c>
      <c r="BT102" s="3">
        <f t="shared" si="146"/>
        <v>44153</v>
      </c>
      <c r="BU102" s="95">
        <f t="shared" si="146"/>
        <v>44183</v>
      </c>
      <c r="BV102" s="3">
        <f t="shared" si="146"/>
        <v>44214</v>
      </c>
      <c r="BW102" s="3">
        <f t="shared" si="146"/>
        <v>44245</v>
      </c>
      <c r="BX102" s="3">
        <f t="shared" si="146"/>
        <v>44273</v>
      </c>
      <c r="BY102" s="3">
        <f t="shared" si="146"/>
        <v>44304</v>
      </c>
      <c r="BZ102" s="3">
        <f t="shared" si="146"/>
        <v>44334</v>
      </c>
      <c r="CA102" s="3">
        <f t="shared" si="146"/>
        <v>44365</v>
      </c>
      <c r="CB102" s="3">
        <f t="shared" si="146"/>
        <v>44395</v>
      </c>
      <c r="CC102" s="3">
        <f t="shared" si="146"/>
        <v>44426</v>
      </c>
      <c r="CD102" s="3">
        <f t="shared" si="146"/>
        <v>44457</v>
      </c>
      <c r="CE102" s="3">
        <f t="shared" si="146"/>
        <v>44487</v>
      </c>
      <c r="CF102" s="3">
        <f t="shared" si="146"/>
        <v>44518</v>
      </c>
      <c r="CG102" s="95">
        <f t="shared" si="146"/>
        <v>44548</v>
      </c>
      <c r="CH102" s="3">
        <f t="shared" si="146"/>
        <v>44579</v>
      </c>
      <c r="CI102" s="3">
        <f t="shared" si="146"/>
        <v>44610</v>
      </c>
      <c r="CJ102" s="3">
        <f t="shared" si="146"/>
        <v>44638</v>
      </c>
      <c r="CK102" s="3">
        <f t="shared" si="146"/>
        <v>44669</v>
      </c>
      <c r="CL102" s="3">
        <f t="shared" si="146"/>
        <v>44699</v>
      </c>
      <c r="CM102" s="3">
        <f t="shared" si="146"/>
        <v>44730</v>
      </c>
      <c r="CN102" s="3">
        <f t="shared" si="146"/>
        <v>44760</v>
      </c>
      <c r="CO102" s="3">
        <f t="shared" si="146"/>
        <v>44791</v>
      </c>
      <c r="CP102" s="3">
        <f t="shared" si="146"/>
        <v>44822</v>
      </c>
      <c r="CQ102" s="3">
        <f t="shared" si="146"/>
        <v>44852</v>
      </c>
      <c r="CR102" s="3">
        <f t="shared" si="146"/>
        <v>44883</v>
      </c>
      <c r="CS102" s="95">
        <f t="shared" si="146"/>
        <v>44913</v>
      </c>
    </row>
    <row r="103" spans="1:97" s="13" customFormat="1" x14ac:dyDescent="0.25">
      <c r="A103" s="13" t="s">
        <v>4</v>
      </c>
      <c r="B103" s="13">
        <f t="shared" ref="B103:R103" si="147">IFERROR(B22/B48,"")</f>
        <v>54.017394736842107</v>
      </c>
      <c r="C103" s="13">
        <f t="shared" si="147"/>
        <v>43.461533333333335</v>
      </c>
      <c r="D103" s="13">
        <f t="shared" si="147"/>
        <v>127.18039024390244</v>
      </c>
      <c r="E103" s="13">
        <f t="shared" si="147"/>
        <v>106.42266981132076</v>
      </c>
      <c r="F103" s="13">
        <f t="shared" si="147"/>
        <v>54.801550847457634</v>
      </c>
      <c r="G103" s="13">
        <f t="shared" si="147"/>
        <v>87.936388888888899</v>
      </c>
      <c r="H103" s="13">
        <f t="shared" si="147"/>
        <v>145.12564423076921</v>
      </c>
      <c r="I103" s="13">
        <f t="shared" si="147"/>
        <v>51.170319148936173</v>
      </c>
      <c r="J103" s="13">
        <f t="shared" si="147"/>
        <v>104.26973076923076</v>
      </c>
      <c r="K103" s="13">
        <f t="shared" si="147"/>
        <v>78.115229508196549</v>
      </c>
      <c r="L103" s="13">
        <f t="shared" si="147"/>
        <v>89.621194444444441</v>
      </c>
      <c r="M103" s="100">
        <f t="shared" si="147"/>
        <v>162.51691228070158</v>
      </c>
      <c r="N103" s="270">
        <f t="shared" si="147"/>
        <v>49.990866666666662</v>
      </c>
      <c r="O103" s="270">
        <f t="shared" si="147"/>
        <v>52.07670731707244</v>
      </c>
      <c r="P103" s="270">
        <f t="shared" si="147"/>
        <v>67.934153846153691</v>
      </c>
      <c r="Q103" s="270">
        <f t="shared" si="147"/>
        <v>130.46756862745099</v>
      </c>
      <c r="R103" s="270">
        <f t="shared" si="147"/>
        <v>71.221080000000001</v>
      </c>
      <c r="S103" s="270">
        <f t="shared" ref="S103:Y103" si="148">IFERROR(S22/S48,"")</f>
        <v>58.206382812500003</v>
      </c>
      <c r="T103" s="270">
        <f t="shared" si="148"/>
        <v>74.747</v>
      </c>
      <c r="U103" s="270">
        <f t="shared" si="148"/>
        <v>57.119563829787232</v>
      </c>
      <c r="V103" s="13">
        <f t="shared" si="148"/>
        <v>72.622431372549016</v>
      </c>
      <c r="W103" s="13">
        <f t="shared" si="148"/>
        <v>75.289095238095229</v>
      </c>
      <c r="X103" s="13">
        <f t="shared" si="148"/>
        <v>92.530130952380958</v>
      </c>
      <c r="Y103" s="100">
        <f t="shared" si="148"/>
        <v>135.99640196078431</v>
      </c>
      <c r="Z103" s="13">
        <f t="shared" ref="Z103:CK103" si="149">IFERROR(Z22/Z48,"")</f>
        <v>62.11212345679013</v>
      </c>
      <c r="AA103" s="13">
        <f t="shared" si="149"/>
        <v>93.894535000000104</v>
      </c>
      <c r="AB103" s="13">
        <f t="shared" si="149"/>
        <v>95.149150943396236</v>
      </c>
      <c r="AC103" s="13">
        <f t="shared" si="149"/>
        <v>51.457967213114756</v>
      </c>
      <c r="AD103" s="13">
        <f t="shared" si="149"/>
        <v>58.823665338645419</v>
      </c>
      <c r="AE103" s="13">
        <f t="shared" si="149"/>
        <v>74.312231759656655</v>
      </c>
      <c r="AF103" s="13">
        <f t="shared" si="149"/>
        <v>62.626460674157308</v>
      </c>
      <c r="AG103" s="13">
        <f t="shared" si="149"/>
        <v>63.606931230495164</v>
      </c>
      <c r="AH103" s="13">
        <f t="shared" si="149"/>
        <v>64.776178851886428</v>
      </c>
      <c r="AI103" s="13">
        <f t="shared" si="149"/>
        <v>60.865052526992145</v>
      </c>
      <c r="AJ103" s="13">
        <f t="shared" si="149"/>
        <v>64.191555041190796</v>
      </c>
      <c r="AK103" s="100">
        <f t="shared" si="149"/>
        <v>64.776178851886428</v>
      </c>
      <c r="AL103" s="13">
        <f t="shared" si="149"/>
        <v>71.534944634022835</v>
      </c>
      <c r="AM103" s="13">
        <f t="shared" si="149"/>
        <v>72.105832479835556</v>
      </c>
      <c r="AN103" s="13">
        <f t="shared" si="149"/>
        <v>81.290679139245881</v>
      </c>
      <c r="AO103" s="13">
        <f t="shared" si="149"/>
        <v>58.65590723720841</v>
      </c>
      <c r="AP103" s="13">
        <f t="shared" si="149"/>
        <v>67.706665863020078</v>
      </c>
      <c r="AQ103" s="13">
        <f t="shared" si="149"/>
        <v>94.72357754854157</v>
      </c>
      <c r="AR103" s="13">
        <f t="shared" si="149"/>
        <v>79.045574729504892</v>
      </c>
      <c r="AS103" s="13">
        <f t="shared" si="149"/>
        <v>83.951180094986597</v>
      </c>
      <c r="AT103" s="13">
        <f t="shared" si="149"/>
        <v>84.852704027241884</v>
      </c>
      <c r="AU103" s="13">
        <f t="shared" si="149"/>
        <v>80.180032171525951</v>
      </c>
      <c r="AV103" s="13">
        <f t="shared" si="149"/>
        <v>84.497481532828985</v>
      </c>
      <c r="AW103" s="100">
        <f t="shared" si="149"/>
        <v>94.408770384585296</v>
      </c>
      <c r="AX103" s="13">
        <f t="shared" si="149"/>
        <v>80.533223458223176</v>
      </c>
      <c r="AY103" s="13">
        <f t="shared" si="149"/>
        <v>81.606274659017743</v>
      </c>
      <c r="AZ103" s="13">
        <f t="shared" si="149"/>
        <v>92.665313499331688</v>
      </c>
      <c r="BA103" s="13">
        <f t="shared" si="149"/>
        <v>66.318859013380418</v>
      </c>
      <c r="BB103" s="13">
        <f t="shared" si="149"/>
        <v>76.234940054581116</v>
      </c>
      <c r="BC103" s="13">
        <f t="shared" si="149"/>
        <v>104.61979406276866</v>
      </c>
      <c r="BD103" s="13">
        <f t="shared" si="149"/>
        <v>89.1510240310283</v>
      </c>
      <c r="BE103" s="13">
        <f t="shared" si="149"/>
        <v>93.696308585033066</v>
      </c>
      <c r="BF103" s="13">
        <f t="shared" si="149"/>
        <v>94.8969270029244</v>
      </c>
      <c r="BG103" s="13">
        <f t="shared" si="149"/>
        <v>89.597522153200529</v>
      </c>
      <c r="BH103" s="13">
        <f t="shared" si="149"/>
        <v>94.442927753309576</v>
      </c>
      <c r="BI103" s="100">
        <f t="shared" si="149"/>
        <v>94.866932022977551</v>
      </c>
      <c r="BJ103" s="13">
        <f t="shared" si="149"/>
        <v>86.980080731114938</v>
      </c>
      <c r="BK103" s="13">
        <f t="shared" si="149"/>
        <v>88.515493157433468</v>
      </c>
      <c r="BL103" s="13">
        <f t="shared" si="149"/>
        <v>99.844187885319059</v>
      </c>
      <c r="BM103" s="13">
        <f t="shared" si="149"/>
        <v>71.462343621465166</v>
      </c>
      <c r="BN103" s="13">
        <f t="shared" si="149"/>
        <v>82.567423833388432</v>
      </c>
      <c r="BO103" s="13">
        <f t="shared" si="149"/>
        <v>112.73952450565235</v>
      </c>
      <c r="BP103" s="13">
        <f t="shared" si="149"/>
        <v>96.771926743945016</v>
      </c>
      <c r="BQ103" s="13">
        <f t="shared" si="149"/>
        <v>101.40882869394095</v>
      </c>
      <c r="BR103" s="13">
        <f t="shared" si="149"/>
        <v>102.98993054587073</v>
      </c>
      <c r="BS103" s="13">
        <f t="shared" si="149"/>
        <v>97.221315694434551</v>
      </c>
      <c r="BT103" s="13">
        <f t="shared" si="149"/>
        <v>102.48285339457671</v>
      </c>
      <c r="BU103" s="100">
        <f t="shared" si="149"/>
        <v>102.95355769778675</v>
      </c>
      <c r="BV103" s="13">
        <f t="shared" si="149"/>
        <v>96.863099279690616</v>
      </c>
      <c r="BW103" s="13">
        <f t="shared" si="149"/>
        <v>98.877936611586236</v>
      </c>
      <c r="BX103" s="13">
        <f t="shared" si="149"/>
        <v>110.93728249880991</v>
      </c>
      <c r="BY103" s="13">
        <f t="shared" si="149"/>
        <v>79.239507972366212</v>
      </c>
      <c r="BZ103" s="13">
        <f t="shared" si="149"/>
        <v>92.44501214691158</v>
      </c>
      <c r="CA103" s="13">
        <f t="shared" si="149"/>
        <v>126.26492062103067</v>
      </c>
      <c r="CB103" s="13">
        <f t="shared" si="149"/>
        <v>108.4263548849414</v>
      </c>
      <c r="CC103" s="13">
        <f t="shared" si="149"/>
        <v>113.34150256157817</v>
      </c>
      <c r="CD103" s="13">
        <f t="shared" si="149"/>
        <v>115.13991275096996</v>
      </c>
      <c r="CE103" s="13">
        <f t="shared" si="149"/>
        <v>108.67837738727253</v>
      </c>
      <c r="CF103" s="13">
        <f t="shared" si="149"/>
        <v>114.42872725776523</v>
      </c>
      <c r="CG103" s="100">
        <f t="shared" si="149"/>
        <v>114.3283452733865</v>
      </c>
      <c r="CH103" s="13">
        <f t="shared" si="149"/>
        <v>109.89516143977401</v>
      </c>
      <c r="CI103" s="13">
        <f t="shared" si="149"/>
        <v>112.41589488733371</v>
      </c>
      <c r="CJ103" s="13">
        <f t="shared" si="149"/>
        <v>125.26586351498852</v>
      </c>
      <c r="CK103" s="13">
        <f t="shared" si="149"/>
        <v>89.319619381578434</v>
      </c>
      <c r="CL103" s="13">
        <f t="shared" ref="CL103:CS103" si="150">IFERROR(CL22/CL48,"")</f>
        <v>104.845063966784</v>
      </c>
      <c r="CM103" s="13">
        <f t="shared" si="150"/>
        <v>142.89116463146863</v>
      </c>
      <c r="CN103" s="13">
        <f t="shared" si="150"/>
        <v>123.24541916376216</v>
      </c>
      <c r="CO103" s="13">
        <f t="shared" si="150"/>
        <v>128.634051368591</v>
      </c>
      <c r="CP103" s="13">
        <f t="shared" si="150"/>
        <v>130.72467874302603</v>
      </c>
      <c r="CQ103" s="13">
        <f t="shared" si="150"/>
        <v>123.05899534941965</v>
      </c>
      <c r="CR103" s="13">
        <f t="shared" si="150"/>
        <v>129.89305371352046</v>
      </c>
      <c r="CS103" s="100">
        <f t="shared" si="150"/>
        <v>129.75008184369142</v>
      </c>
    </row>
    <row r="104" spans="1:97" s="13" customFormat="1" x14ac:dyDescent="0.25">
      <c r="A104" s="13" t="s">
        <v>5</v>
      </c>
      <c r="B104" s="13">
        <f t="shared" ref="B104:R104" si="151">IFERROR(B23/B49,"")</f>
        <v>18.155819672131148</v>
      </c>
      <c r="C104" s="13">
        <f t="shared" si="151"/>
        <v>15.772930555555556</v>
      </c>
      <c r="D104" s="13">
        <f t="shared" si="151"/>
        <v>20.703846428571428</v>
      </c>
      <c r="E104" s="13">
        <f t="shared" si="151"/>
        <v>29.755765060240964</v>
      </c>
      <c r="F104" s="13">
        <f t="shared" si="151"/>
        <v>20.337122641509435</v>
      </c>
      <c r="G104" s="13">
        <f t="shared" si="151"/>
        <v>19.268004878048778</v>
      </c>
      <c r="H104" s="13">
        <f t="shared" si="151"/>
        <v>18.808219008264462</v>
      </c>
      <c r="I104" s="13">
        <f t="shared" si="151"/>
        <v>16.963422857142859</v>
      </c>
      <c r="J104" s="13">
        <f t="shared" si="151"/>
        <v>23.866791821561335</v>
      </c>
      <c r="K104" s="13">
        <f t="shared" si="151"/>
        <v>19.062663366336636</v>
      </c>
      <c r="L104" s="13">
        <f t="shared" si="151"/>
        <v>23.947438829787313</v>
      </c>
      <c r="M104" s="100">
        <f t="shared" si="151"/>
        <v>32.393427536231883</v>
      </c>
      <c r="N104" s="270">
        <f t="shared" si="151"/>
        <v>23.190661016949154</v>
      </c>
      <c r="O104" s="270">
        <f t="shared" si="151"/>
        <v>17.472952380952382</v>
      </c>
      <c r="P104" s="270">
        <f t="shared" si="151"/>
        <v>30.34328571428572</v>
      </c>
      <c r="Q104" s="270">
        <f t="shared" si="151"/>
        <v>30.527061475409877</v>
      </c>
      <c r="R104" s="270">
        <f t="shared" si="151"/>
        <v>20.451511705685618</v>
      </c>
      <c r="S104" s="270">
        <f t="shared" ref="S104:Y104" si="152">IFERROR(S23/S49,"")</f>
        <v>21.992689236111232</v>
      </c>
      <c r="T104" s="270">
        <f t="shared" si="152"/>
        <v>18.333493036211728</v>
      </c>
      <c r="U104" s="270">
        <f t="shared" si="152"/>
        <v>19.515100244498825</v>
      </c>
      <c r="V104" s="13">
        <f t="shared" si="152"/>
        <v>24.580777075812364</v>
      </c>
      <c r="W104" s="13">
        <f t="shared" si="152"/>
        <v>19.578735023041521</v>
      </c>
      <c r="X104" s="13">
        <f t="shared" si="152"/>
        <v>27.606658476658602</v>
      </c>
      <c r="Y104" s="100">
        <f t="shared" si="152"/>
        <v>26.53111886304924</v>
      </c>
      <c r="Z104" s="13">
        <f t="shared" ref="Z104:CK104" si="153">IFERROR(Z23/Z49,"")</f>
        <v>25.13201875</v>
      </c>
      <c r="AA104" s="13">
        <f t="shared" si="153"/>
        <v>18.038270769230799</v>
      </c>
      <c r="AB104" s="13">
        <f t="shared" si="153"/>
        <v>24.316463620981384</v>
      </c>
      <c r="AC104" s="13">
        <f t="shared" si="153"/>
        <v>23.159108695652172</v>
      </c>
      <c r="AD104" s="13">
        <f t="shared" si="153"/>
        <v>22.639137529137532</v>
      </c>
      <c r="AE104" s="13">
        <f t="shared" si="153"/>
        <v>20.968172866520788</v>
      </c>
      <c r="AF104" s="13">
        <f t="shared" si="153"/>
        <v>21.588407766990294</v>
      </c>
      <c r="AG104" s="13">
        <f t="shared" si="153"/>
        <v>21.718914505955141</v>
      </c>
      <c r="AH104" s="13">
        <f t="shared" si="153"/>
        <v>22.629017501945107</v>
      </c>
      <c r="AI104" s="13">
        <f t="shared" si="153"/>
        <v>21.077022337517683</v>
      </c>
      <c r="AJ104" s="13">
        <f t="shared" si="153"/>
        <v>21.832102329079596</v>
      </c>
      <c r="AK104" s="100">
        <f t="shared" si="153"/>
        <v>22.704068857694356</v>
      </c>
      <c r="AL104" s="13">
        <f t="shared" si="153"/>
        <v>27.258233716608544</v>
      </c>
      <c r="AM104" s="13">
        <f t="shared" si="153"/>
        <v>19.47073519754889</v>
      </c>
      <c r="AN104" s="13">
        <f t="shared" si="153"/>
        <v>24.177531819651701</v>
      </c>
      <c r="AO104" s="13">
        <f t="shared" si="153"/>
        <v>23.191041929637059</v>
      </c>
      <c r="AP104" s="13">
        <f t="shared" si="153"/>
        <v>23.048792335609932</v>
      </c>
      <c r="AQ104" s="13">
        <f t="shared" si="153"/>
        <v>22.012554925188297</v>
      </c>
      <c r="AR104" s="13">
        <f t="shared" si="153"/>
        <v>22.732090759142476</v>
      </c>
      <c r="AS104" s="13">
        <f t="shared" si="153"/>
        <v>23.375281985783037</v>
      </c>
      <c r="AT104" s="13">
        <f t="shared" si="153"/>
        <v>24.418331117879063</v>
      </c>
      <c r="AU104" s="13">
        <f t="shared" si="153"/>
        <v>22.877594862950399</v>
      </c>
      <c r="AV104" s="13">
        <f t="shared" si="153"/>
        <v>23.630286376413736</v>
      </c>
      <c r="AW104" s="100">
        <f t="shared" si="153"/>
        <v>24.546560915861768</v>
      </c>
      <c r="AX104" s="13">
        <f t="shared" si="153"/>
        <v>29.916326497156291</v>
      </c>
      <c r="AY104" s="13">
        <f t="shared" si="153"/>
        <v>21.437841449049003</v>
      </c>
      <c r="AZ104" s="13">
        <f t="shared" si="153"/>
        <v>26.665549820324006</v>
      </c>
      <c r="BA104" s="13">
        <f t="shared" si="153"/>
        <v>25.182809388991167</v>
      </c>
      <c r="BB104" s="13">
        <f t="shared" si="153"/>
        <v>25.460900224493031</v>
      </c>
      <c r="BC104" s="13">
        <f t="shared" si="153"/>
        <v>24.167949599347242</v>
      </c>
      <c r="BD104" s="13">
        <f t="shared" si="153"/>
        <v>25.076088939125022</v>
      </c>
      <c r="BE104" s="13">
        <f t="shared" si="153"/>
        <v>25.50303730418856</v>
      </c>
      <c r="BF104" s="13">
        <f t="shared" si="153"/>
        <v>26.633411573656375</v>
      </c>
      <c r="BG104" s="13">
        <f t="shared" si="153"/>
        <v>24.676522572835697</v>
      </c>
      <c r="BH104" s="13">
        <f t="shared" si="153"/>
        <v>25.768085920916089</v>
      </c>
      <c r="BI104" s="100">
        <f t="shared" si="153"/>
        <v>26.915633276532841</v>
      </c>
      <c r="BJ104" s="13">
        <f t="shared" si="153"/>
        <v>32.553612909829774</v>
      </c>
      <c r="BK104" s="13">
        <f t="shared" si="153"/>
        <v>23.332559332661145</v>
      </c>
      <c r="BL104" s="13">
        <f t="shared" si="153"/>
        <v>28.91967306795561</v>
      </c>
      <c r="BM104" s="13">
        <f t="shared" si="153"/>
        <v>27.366845502308301</v>
      </c>
      <c r="BN104" s="13">
        <f t="shared" si="153"/>
        <v>27.590927671121101</v>
      </c>
      <c r="BO104" s="13">
        <f t="shared" si="153"/>
        <v>26.169636953709013</v>
      </c>
      <c r="BP104" s="13">
        <f t="shared" si="153"/>
        <v>27.205128209968404</v>
      </c>
      <c r="BQ104" s="13">
        <f t="shared" si="153"/>
        <v>27.7192644665571</v>
      </c>
      <c r="BR104" s="13">
        <f t="shared" si="153"/>
        <v>28.873278671601742</v>
      </c>
      <c r="BS104" s="13">
        <f t="shared" si="153"/>
        <v>26.830925194580626</v>
      </c>
      <c r="BT104" s="13">
        <f t="shared" si="153"/>
        <v>28.013179794416459</v>
      </c>
      <c r="BU104" s="100">
        <f t="shared" si="153"/>
        <v>29.155091109021328</v>
      </c>
      <c r="BV104" s="13">
        <f t="shared" si="153"/>
        <v>36.455726823946762</v>
      </c>
      <c r="BW104" s="13">
        <f t="shared" si="153"/>
        <v>26.130899862552642</v>
      </c>
      <c r="BX104" s="13">
        <f t="shared" si="153"/>
        <v>32.297184907200752</v>
      </c>
      <c r="BY104" s="13">
        <f t="shared" si="153"/>
        <v>30.605019686617691</v>
      </c>
      <c r="BZ104" s="13">
        <f t="shared" si="153"/>
        <v>30.763320929492476</v>
      </c>
      <c r="CA104" s="13">
        <f t="shared" si="153"/>
        <v>29.203185498642409</v>
      </c>
      <c r="CB104" s="13">
        <f t="shared" si="153"/>
        <v>30.369594158702981</v>
      </c>
      <c r="CC104" s="13">
        <f t="shared" si="153"/>
        <v>30.996265017486596</v>
      </c>
      <c r="CD104" s="13">
        <f t="shared" si="153"/>
        <v>32.277038909736248</v>
      </c>
      <c r="CE104" s="13">
        <f t="shared" si="153"/>
        <v>29.999021179301213</v>
      </c>
      <c r="CF104" s="13">
        <f t="shared" si="153"/>
        <v>31.298376686662014</v>
      </c>
      <c r="CG104" s="100">
        <f t="shared" si="153"/>
        <v>32.567743967110637</v>
      </c>
      <c r="CH104" s="13">
        <f t="shared" si="153"/>
        <v>41.324297735481252</v>
      </c>
      <c r="CI104" s="13">
        <f t="shared" si="153"/>
        <v>29.696849385771998</v>
      </c>
      <c r="CJ104" s="13">
        <f t="shared" si="153"/>
        <v>36.436765654670261</v>
      </c>
      <c r="CK104" s="13">
        <f t="shared" si="153"/>
        <v>34.56688842644509</v>
      </c>
      <c r="CL104" s="13">
        <f t="shared" ref="CL104:CS104" si="154">IFERROR(CL23/CL49,"")</f>
        <v>34.734633682334739</v>
      </c>
      <c r="CM104" s="13">
        <f t="shared" si="154"/>
        <v>32.918192965391043</v>
      </c>
      <c r="CN104" s="13">
        <f t="shared" si="154"/>
        <v>34.3329419699864</v>
      </c>
      <c r="CO104" s="13">
        <f t="shared" si="154"/>
        <v>35.045339464676772</v>
      </c>
      <c r="CP104" s="13">
        <f t="shared" si="154"/>
        <v>36.495864480769328</v>
      </c>
      <c r="CQ104" s="13">
        <f t="shared" si="154"/>
        <v>33.862197566376288</v>
      </c>
      <c r="CR104" s="13">
        <f t="shared" si="154"/>
        <v>35.385963088264404</v>
      </c>
      <c r="CS104" s="100">
        <f t="shared" si="154"/>
        <v>36.820653026523871</v>
      </c>
    </row>
    <row r="105" spans="1:97" s="13" customFormat="1" x14ac:dyDescent="0.25">
      <c r="A105" s="13" t="s">
        <v>6</v>
      </c>
      <c r="B105" s="13">
        <f t="shared" ref="B105:R105" si="155">IFERROR(B24/B50,"")</f>
        <v>17.296405660377356</v>
      </c>
      <c r="C105" s="13">
        <f t="shared" si="155"/>
        <v>17.413886792452821</v>
      </c>
      <c r="D105" s="13">
        <f t="shared" si="155"/>
        <v>30.311591549295777</v>
      </c>
      <c r="E105" s="13">
        <f t="shared" si="155"/>
        <v>23.184864285714283</v>
      </c>
      <c r="F105" s="13">
        <f t="shared" si="155"/>
        <v>21.37100925925926</v>
      </c>
      <c r="G105" s="13">
        <f t="shared" si="155"/>
        <v>24.05231543624161</v>
      </c>
      <c r="H105" s="13">
        <f t="shared" si="155"/>
        <v>21.471982142857144</v>
      </c>
      <c r="I105" s="13">
        <f t="shared" si="155"/>
        <v>19.332500000000003</v>
      </c>
      <c r="J105" s="13">
        <f t="shared" si="155"/>
        <v>26.668568965517242</v>
      </c>
      <c r="K105" s="13">
        <f t="shared" si="155"/>
        <v>23.115655172413792</v>
      </c>
      <c r="L105" s="13">
        <f t="shared" si="155"/>
        <v>25.352735537190082</v>
      </c>
      <c r="M105" s="100">
        <f t="shared" si="155"/>
        <v>27.613240625000032</v>
      </c>
      <c r="N105" s="270">
        <f t="shared" si="155"/>
        <v>18.192961538461518</v>
      </c>
      <c r="O105" s="270">
        <f t="shared" si="155"/>
        <v>18.959107142857142</v>
      </c>
      <c r="P105" s="270">
        <f t="shared" si="155"/>
        <v>32.339244897959183</v>
      </c>
      <c r="Q105" s="270">
        <f t="shared" si="155"/>
        <v>23.304958579881657</v>
      </c>
      <c r="R105" s="270">
        <f t="shared" si="155"/>
        <v>22.641092592592592</v>
      </c>
      <c r="S105" s="270">
        <f t="shared" ref="S105:Y105" si="156">IFERROR(S24/S50,"")</f>
        <v>27.813206896551726</v>
      </c>
      <c r="T105" s="270">
        <f t="shared" si="156"/>
        <v>17.843196666666667</v>
      </c>
      <c r="U105" s="270">
        <f t="shared" si="156"/>
        <v>17.449688596491228</v>
      </c>
      <c r="V105" s="13">
        <f t="shared" si="156"/>
        <v>25.794458064516196</v>
      </c>
      <c r="W105" s="13">
        <f t="shared" si="156"/>
        <v>26.021199335548172</v>
      </c>
      <c r="X105" s="13">
        <f t="shared" si="156"/>
        <v>27.273418530351471</v>
      </c>
      <c r="Y105" s="100">
        <f t="shared" si="156"/>
        <v>26.868143236074324</v>
      </c>
      <c r="Z105" s="13">
        <f t="shared" ref="Z105:CK105" si="157">IFERROR(Z24/Z50,"")</f>
        <v>16.266637614678899</v>
      </c>
      <c r="AA105" s="13">
        <f t="shared" si="157"/>
        <v>22.628401709401711</v>
      </c>
      <c r="AB105" s="13">
        <f t="shared" si="157"/>
        <v>25.753357664233576</v>
      </c>
      <c r="AC105" s="13">
        <f t="shared" si="157"/>
        <v>20.639694656488551</v>
      </c>
      <c r="AD105" s="13">
        <f t="shared" si="157"/>
        <v>27.43643192488263</v>
      </c>
      <c r="AE105" s="13">
        <f t="shared" si="157"/>
        <v>21.818469387755101</v>
      </c>
      <c r="AF105" s="13">
        <f t="shared" si="157"/>
        <v>22.244855967078188</v>
      </c>
      <c r="AG105" s="13">
        <f t="shared" si="157"/>
        <v>24.740720707629023</v>
      </c>
      <c r="AH105" s="13">
        <f t="shared" si="157"/>
        <v>25.658769977453751</v>
      </c>
      <c r="AI105" s="13">
        <f t="shared" si="157"/>
        <v>23.527046583611661</v>
      </c>
      <c r="AJ105" s="13">
        <f t="shared" si="157"/>
        <v>25.00635157167396</v>
      </c>
      <c r="AK105" s="100">
        <f t="shared" si="157"/>
        <v>25.797961827768138</v>
      </c>
      <c r="AL105" s="13">
        <f t="shared" si="157"/>
        <v>19.341599356858744</v>
      </c>
      <c r="AM105" s="13">
        <f t="shared" si="157"/>
        <v>24.296857726131254</v>
      </c>
      <c r="AN105" s="13">
        <f t="shared" si="157"/>
        <v>26.568331306540266</v>
      </c>
      <c r="AO105" s="13">
        <f t="shared" si="157"/>
        <v>22.621780013376661</v>
      </c>
      <c r="AP105" s="13">
        <f t="shared" si="157"/>
        <v>27.922048848325627</v>
      </c>
      <c r="AQ105" s="13">
        <f t="shared" si="157"/>
        <v>24.371739620443169</v>
      </c>
      <c r="AR105" s="13">
        <f t="shared" si="157"/>
        <v>25.440079028778502</v>
      </c>
      <c r="AS105" s="13">
        <f t="shared" si="157"/>
        <v>27.485198621450326</v>
      </c>
      <c r="AT105" s="13">
        <f t="shared" si="157"/>
        <v>27.843534353020285</v>
      </c>
      <c r="AU105" s="13">
        <f t="shared" si="157"/>
        <v>26.259895603823779</v>
      </c>
      <c r="AV105" s="13">
        <f t="shared" si="157"/>
        <v>27.732042875338724</v>
      </c>
      <c r="AW105" s="100">
        <f t="shared" si="157"/>
        <v>28.114204010799874</v>
      </c>
      <c r="AX105" s="13">
        <f t="shared" si="157"/>
        <v>22.499619342872354</v>
      </c>
      <c r="AY105" s="13">
        <f t="shared" si="157"/>
        <v>26.70283920898785</v>
      </c>
      <c r="AZ105" s="13">
        <f t="shared" si="157"/>
        <v>28.86408443048753</v>
      </c>
      <c r="BA105" s="13">
        <f t="shared" si="157"/>
        <v>24.925002660074679</v>
      </c>
      <c r="BB105" s="13">
        <f t="shared" si="157"/>
        <v>29.660119750401492</v>
      </c>
      <c r="BC105" s="13">
        <f t="shared" si="157"/>
        <v>26.594778460275574</v>
      </c>
      <c r="BD105" s="13">
        <f t="shared" si="157"/>
        <v>27.420039389270151</v>
      </c>
      <c r="BE105" s="13">
        <f t="shared" si="157"/>
        <v>29.348295747782565</v>
      </c>
      <c r="BF105" s="13">
        <f t="shared" si="157"/>
        <v>30.312070851127029</v>
      </c>
      <c r="BG105" s="13">
        <f t="shared" si="157"/>
        <v>28.445604713426803</v>
      </c>
      <c r="BH105" s="13">
        <f t="shared" si="157"/>
        <v>29.59735344735844</v>
      </c>
      <c r="BI105" s="100">
        <f t="shared" si="157"/>
        <v>30.583961765704377</v>
      </c>
      <c r="BJ105" s="13">
        <f t="shared" si="157"/>
        <v>24.213151582569221</v>
      </c>
      <c r="BK105" s="13">
        <f t="shared" si="157"/>
        <v>29.012809061063248</v>
      </c>
      <c r="BL105" s="13">
        <f t="shared" si="157"/>
        <v>31.415971302087438</v>
      </c>
      <c r="BM105" s="13">
        <f t="shared" si="157"/>
        <v>27.062617494308878</v>
      </c>
      <c r="BN105" s="13">
        <f t="shared" si="157"/>
        <v>32.374342251084052</v>
      </c>
      <c r="BO105" s="13">
        <f t="shared" si="157"/>
        <v>28.974043219927417</v>
      </c>
      <c r="BP105" s="13">
        <f t="shared" si="157"/>
        <v>29.684547408381857</v>
      </c>
      <c r="BQ105" s="13">
        <f t="shared" si="157"/>
        <v>31.952245087621591</v>
      </c>
      <c r="BR105" s="13">
        <f t="shared" si="157"/>
        <v>33.03995823231849</v>
      </c>
      <c r="BS105" s="13">
        <f t="shared" si="157"/>
        <v>30.835766513904172</v>
      </c>
      <c r="BT105" s="13">
        <f t="shared" si="157"/>
        <v>32.233647946989358</v>
      </c>
      <c r="BU105" s="100">
        <f t="shared" si="157"/>
        <v>33.280818201909192</v>
      </c>
      <c r="BV105" s="13">
        <f t="shared" si="157"/>
        <v>26.973518314004195</v>
      </c>
      <c r="BW105" s="13">
        <f t="shared" si="157"/>
        <v>32.440046657316934</v>
      </c>
      <c r="BX105" s="13">
        <f t="shared" si="157"/>
        <v>35.198686644292856</v>
      </c>
      <c r="BY105" s="13">
        <f t="shared" si="157"/>
        <v>30.235109860314616</v>
      </c>
      <c r="BZ105" s="13">
        <f t="shared" si="157"/>
        <v>36.367805211079052</v>
      </c>
      <c r="CA105" s="13">
        <f t="shared" si="157"/>
        <v>32.491899025190207</v>
      </c>
      <c r="CB105" s="13">
        <f t="shared" si="157"/>
        <v>33.36314804712697</v>
      </c>
      <c r="CC105" s="13">
        <f t="shared" si="157"/>
        <v>35.772866819699772</v>
      </c>
      <c r="CD105" s="13">
        <f t="shared" si="157"/>
        <v>36.980045261682172</v>
      </c>
      <c r="CE105" s="13">
        <f t="shared" si="157"/>
        <v>34.518688046503129</v>
      </c>
      <c r="CF105" s="13">
        <f t="shared" si="157"/>
        <v>36.046656378343556</v>
      </c>
      <c r="CG105" s="100">
        <f t="shared" si="157"/>
        <v>37.210251897694768</v>
      </c>
      <c r="CH105" s="13">
        <f t="shared" si="157"/>
        <v>30.500871515451692</v>
      </c>
      <c r="CI105" s="13">
        <f t="shared" si="157"/>
        <v>36.697493035665993</v>
      </c>
      <c r="CJ105" s="13">
        <f t="shared" si="157"/>
        <v>39.736695332517336</v>
      </c>
      <c r="CK105" s="13">
        <f t="shared" si="157"/>
        <v>34.174943504684556</v>
      </c>
      <c r="CL105" s="13">
        <f t="shared" ref="CL105:CS105" si="158">IFERROR(CL24/CL50,"")</f>
        <v>41.170849919225724</v>
      </c>
      <c r="CM105" s="13">
        <f t="shared" si="158"/>
        <v>36.790956886347672</v>
      </c>
      <c r="CN105" s="13">
        <f t="shared" si="158"/>
        <v>37.769523638666172</v>
      </c>
      <c r="CO105" s="13">
        <f t="shared" si="158"/>
        <v>40.488886594958323</v>
      </c>
      <c r="CP105" s="13">
        <f t="shared" si="158"/>
        <v>41.858430089353021</v>
      </c>
      <c r="CQ105" s="13">
        <f t="shared" si="158"/>
        <v>38.981806172163395</v>
      </c>
      <c r="CR105" s="13">
        <f t="shared" si="158"/>
        <v>40.797784839663457</v>
      </c>
      <c r="CS105" s="100">
        <f t="shared" si="158"/>
        <v>42.114239805638668</v>
      </c>
    </row>
    <row r="106" spans="1:97" s="13" customFormat="1" x14ac:dyDescent="0.25">
      <c r="A106" s="13" t="s">
        <v>7</v>
      </c>
      <c r="B106" s="13">
        <f t="shared" ref="B106:R106" si="159">IFERROR(B25/B51,"")</f>
        <v>17.248846774193549</v>
      </c>
      <c r="C106" s="13">
        <f t="shared" si="159"/>
        <v>17.460094827586207</v>
      </c>
      <c r="D106" s="13">
        <f t="shared" si="159"/>
        <v>22.745801136363635</v>
      </c>
      <c r="E106" s="13">
        <f t="shared" si="159"/>
        <v>20.610436363636364</v>
      </c>
      <c r="F106" s="13">
        <f t="shared" si="159"/>
        <v>18.440367647058821</v>
      </c>
      <c r="G106" s="13">
        <f t="shared" si="159"/>
        <v>22.255634241245097</v>
      </c>
      <c r="H106" s="13">
        <f t="shared" si="159"/>
        <v>20.052320512820515</v>
      </c>
      <c r="I106" s="13">
        <f t="shared" si="159"/>
        <v>16.133956250000001</v>
      </c>
      <c r="J106" s="13">
        <f t="shared" si="159"/>
        <v>20.827540740740741</v>
      </c>
      <c r="K106" s="13">
        <f t="shared" si="159"/>
        <v>22.263780952380955</v>
      </c>
      <c r="L106" s="13">
        <f t="shared" si="159"/>
        <v>28.230774436090226</v>
      </c>
      <c r="M106" s="100">
        <f t="shared" si="159"/>
        <v>25.780412068965514</v>
      </c>
      <c r="N106" s="270">
        <f t="shared" si="159"/>
        <v>15.893448979591836</v>
      </c>
      <c r="O106" s="270">
        <f t="shared" si="159"/>
        <v>19.297728813559324</v>
      </c>
      <c r="P106" s="270">
        <f t="shared" si="159"/>
        <v>34.09402</v>
      </c>
      <c r="Q106" s="270">
        <f t="shared" si="159"/>
        <v>34.407516129032246</v>
      </c>
      <c r="R106" s="270">
        <f t="shared" si="159"/>
        <v>29.931713333333331</v>
      </c>
      <c r="S106" s="270">
        <f t="shared" ref="S106:Y106" si="160">IFERROR(S25/S51,"")</f>
        <v>26.476179999999999</v>
      </c>
      <c r="T106" s="270">
        <f t="shared" si="160"/>
        <v>26.840216748768473</v>
      </c>
      <c r="U106" s="270">
        <f t="shared" si="160"/>
        <v>19.667087947882766</v>
      </c>
      <c r="V106" s="13">
        <f t="shared" si="160"/>
        <v>24.615946064139944</v>
      </c>
      <c r="W106" s="13">
        <f t="shared" si="160"/>
        <v>21.310954732510286</v>
      </c>
      <c r="X106" s="13">
        <f t="shared" si="160"/>
        <v>34.051698142414921</v>
      </c>
      <c r="Y106" s="100">
        <f t="shared" si="160"/>
        <v>45.959034412955731</v>
      </c>
      <c r="Z106" s="13">
        <f t="shared" ref="Z106:CK106" si="161">IFERROR(Z25/Z51,"")</f>
        <v>25.930491596638657</v>
      </c>
      <c r="AA106" s="13">
        <f t="shared" si="161"/>
        <v>23.543288416075672</v>
      </c>
      <c r="AB106" s="13">
        <f t="shared" si="161"/>
        <v>23.63846975088968</v>
      </c>
      <c r="AC106" s="13">
        <f t="shared" si="161"/>
        <v>21.05776699029126</v>
      </c>
      <c r="AD106" s="13">
        <f t="shared" si="161"/>
        <v>21.056680851063827</v>
      </c>
      <c r="AE106" s="13">
        <f t="shared" si="161"/>
        <v>27.560405405405405</v>
      </c>
      <c r="AF106" s="13">
        <f t="shared" si="161"/>
        <v>31.355721649484536</v>
      </c>
      <c r="AG106" s="13">
        <f t="shared" si="161"/>
        <v>29.456792838778913</v>
      </c>
      <c r="AH106" s="13">
        <f t="shared" si="161"/>
        <v>31.369049512542428</v>
      </c>
      <c r="AI106" s="13">
        <f t="shared" si="161"/>
        <v>28.828785349839514</v>
      </c>
      <c r="AJ106" s="13">
        <f t="shared" si="161"/>
        <v>30.228200220946018</v>
      </c>
      <c r="AK106" s="100">
        <f t="shared" si="161"/>
        <v>31.696856753996148</v>
      </c>
      <c r="AL106" s="13">
        <f t="shared" si="161"/>
        <v>28.803853438158232</v>
      </c>
      <c r="AM106" s="13">
        <f t="shared" si="161"/>
        <v>25.418681569453984</v>
      </c>
      <c r="AN106" s="13">
        <f t="shared" si="161"/>
        <v>29.902520711584465</v>
      </c>
      <c r="AO106" s="13">
        <f t="shared" si="161"/>
        <v>26.142507677773679</v>
      </c>
      <c r="AP106" s="13">
        <f t="shared" si="161"/>
        <v>26.089292861385978</v>
      </c>
      <c r="AQ106" s="13">
        <f t="shared" si="161"/>
        <v>33.387763056325433</v>
      </c>
      <c r="AR106" s="13">
        <f t="shared" si="161"/>
        <v>33.51395369352597</v>
      </c>
      <c r="AS106" s="13">
        <f t="shared" si="161"/>
        <v>34.435388061173995</v>
      </c>
      <c r="AT106" s="13">
        <f t="shared" si="161"/>
        <v>35.291821669106838</v>
      </c>
      <c r="AU106" s="13">
        <f t="shared" si="161"/>
        <v>32.650080395374601</v>
      </c>
      <c r="AV106" s="13">
        <f t="shared" si="161"/>
        <v>34.666718296539962</v>
      </c>
      <c r="AW106" s="100">
        <f t="shared" si="161"/>
        <v>35.50800546303546</v>
      </c>
      <c r="AX106" s="13">
        <f t="shared" si="161"/>
        <v>33.81876416340647</v>
      </c>
      <c r="AY106" s="13">
        <f t="shared" si="161"/>
        <v>29.651874525125372</v>
      </c>
      <c r="AZ106" s="13">
        <f t="shared" si="161"/>
        <v>32.639560525048438</v>
      </c>
      <c r="BA106" s="13">
        <f t="shared" si="161"/>
        <v>28.450401178199595</v>
      </c>
      <c r="BB106" s="13">
        <f t="shared" si="161"/>
        <v>28.716585402869743</v>
      </c>
      <c r="BC106" s="13">
        <f t="shared" si="161"/>
        <v>35.561518393325265</v>
      </c>
      <c r="BD106" s="13">
        <f t="shared" si="161"/>
        <v>36.614046693813016</v>
      </c>
      <c r="BE106" s="13">
        <f t="shared" si="161"/>
        <v>37.318091132299827</v>
      </c>
      <c r="BF106" s="13">
        <f t="shared" si="161"/>
        <v>37.776963591132528</v>
      </c>
      <c r="BG106" s="13">
        <f t="shared" si="161"/>
        <v>35.466355213061867</v>
      </c>
      <c r="BH106" s="13">
        <f t="shared" si="161"/>
        <v>37.508222102733669</v>
      </c>
      <c r="BI106" s="100">
        <f t="shared" si="161"/>
        <v>37.987946460777557</v>
      </c>
      <c r="BJ106" s="13">
        <f t="shared" si="161"/>
        <v>36.06338166392964</v>
      </c>
      <c r="BK106" s="13">
        <f t="shared" si="161"/>
        <v>31.938843691401019</v>
      </c>
      <c r="BL106" s="13">
        <f t="shared" si="161"/>
        <v>35.565014746608796</v>
      </c>
      <c r="BM106" s="13">
        <f t="shared" si="161"/>
        <v>31.04269705852354</v>
      </c>
      <c r="BN106" s="13">
        <f t="shared" si="161"/>
        <v>31.296667673345919</v>
      </c>
      <c r="BO106" s="13">
        <f t="shared" si="161"/>
        <v>38.866853810406653</v>
      </c>
      <c r="BP106" s="13">
        <f t="shared" si="161"/>
        <v>39.928556309803156</v>
      </c>
      <c r="BQ106" s="13">
        <f t="shared" si="161"/>
        <v>40.487117407557854</v>
      </c>
      <c r="BR106" s="13">
        <f t="shared" si="161"/>
        <v>41.275883077451532</v>
      </c>
      <c r="BS106" s="13">
        <f t="shared" si="161"/>
        <v>38.746978542308284</v>
      </c>
      <c r="BT106" s="13">
        <f t="shared" si="161"/>
        <v>40.717027203298152</v>
      </c>
      <c r="BU106" s="100">
        <f t="shared" si="161"/>
        <v>41.430501945660502</v>
      </c>
      <c r="BV106" s="13">
        <f t="shared" si="161"/>
        <v>40.47594792906326</v>
      </c>
      <c r="BW106" s="13">
        <f t="shared" si="161"/>
        <v>35.613081271445218</v>
      </c>
      <c r="BX106" s="13">
        <f t="shared" si="161"/>
        <v>39.886109417206441</v>
      </c>
      <c r="BY106" s="13">
        <f t="shared" si="161"/>
        <v>34.806580705221329</v>
      </c>
      <c r="BZ106" s="13">
        <f t="shared" si="161"/>
        <v>35.096520058604888</v>
      </c>
      <c r="CA106" s="13">
        <f t="shared" si="161"/>
        <v>43.715465726938831</v>
      </c>
      <c r="CB106" s="13">
        <f t="shared" si="161"/>
        <v>44.817145021546693</v>
      </c>
      <c r="CC106" s="13">
        <f t="shared" si="161"/>
        <v>45.397186210640442</v>
      </c>
      <c r="CD106" s="13">
        <f t="shared" si="161"/>
        <v>46.278259367050666</v>
      </c>
      <c r="CE106" s="13">
        <f t="shared" si="161"/>
        <v>43.449036373232573</v>
      </c>
      <c r="CF106" s="13">
        <f t="shared" si="161"/>
        <v>45.605097767864592</v>
      </c>
      <c r="CG106" s="100">
        <f t="shared" si="161"/>
        <v>46.399629613744146</v>
      </c>
      <c r="CH106" s="13">
        <f t="shared" si="161"/>
        <v>45.791028593652278</v>
      </c>
      <c r="CI106" s="13">
        <f t="shared" si="161"/>
        <v>40.348355855103577</v>
      </c>
      <c r="CJ106" s="13">
        <f t="shared" si="161"/>
        <v>45.235243876267269</v>
      </c>
      <c r="CK106" s="13">
        <f t="shared" si="161"/>
        <v>39.45751182215875</v>
      </c>
      <c r="CL106" s="13">
        <f t="shared" ref="CL106:CS106" si="162">IFERROR(CL25/CL51,"")</f>
        <v>39.773397935930113</v>
      </c>
      <c r="CM106" s="13">
        <f t="shared" si="162"/>
        <v>49.621889723770124</v>
      </c>
      <c r="CN106" s="13">
        <f t="shared" si="162"/>
        <v>50.881550132828387</v>
      </c>
      <c r="CO106" s="13">
        <f t="shared" si="162"/>
        <v>51.541046461384525</v>
      </c>
      <c r="CP106" s="13">
        <f t="shared" si="162"/>
        <v>52.542605933805099</v>
      </c>
      <c r="CQ106" s="13">
        <f t="shared" si="162"/>
        <v>49.207111510286431</v>
      </c>
      <c r="CR106" s="13">
        <f t="shared" si="162"/>
        <v>51.777043413853697</v>
      </c>
      <c r="CS106" s="100">
        <f t="shared" si="162"/>
        <v>52.674393194568218</v>
      </c>
    </row>
    <row r="107" spans="1:97" s="13" customFormat="1" x14ac:dyDescent="0.25">
      <c r="A107" s="13" t="s">
        <v>8</v>
      </c>
      <c r="B107" s="13">
        <f t="shared" ref="B107:R107" si="163">IFERROR(B26/B52,"")</f>
        <v>11.022777777777778</v>
      </c>
      <c r="C107" s="13">
        <f t="shared" si="163"/>
        <v>17.557507692307695</v>
      </c>
      <c r="D107" s="13">
        <f t="shared" si="163"/>
        <v>21.380508064516128</v>
      </c>
      <c r="E107" s="13">
        <f t="shared" si="163"/>
        <v>27.854204225352113</v>
      </c>
      <c r="F107" s="13">
        <f t="shared" si="163"/>
        <v>17.136313186813187</v>
      </c>
      <c r="G107" s="13">
        <f t="shared" si="163"/>
        <v>20.090412587412587</v>
      </c>
      <c r="H107" s="13">
        <f t="shared" si="163"/>
        <v>27.293579545454545</v>
      </c>
      <c r="I107" s="13">
        <f t="shared" si="163"/>
        <v>20.912692857142858</v>
      </c>
      <c r="J107" s="13">
        <f t="shared" si="163"/>
        <v>18.252619230769191</v>
      </c>
      <c r="K107" s="13">
        <f t="shared" si="163"/>
        <v>19.909502604166665</v>
      </c>
      <c r="L107" s="13">
        <f t="shared" si="163"/>
        <v>29.402005025125629</v>
      </c>
      <c r="M107" s="100">
        <f t="shared" si="163"/>
        <v>36.214283261802578</v>
      </c>
      <c r="N107" s="270">
        <f t="shared" si="163"/>
        <v>16.007750000000001</v>
      </c>
      <c r="O107" s="270">
        <f t="shared" si="163"/>
        <v>14.436190082644629</v>
      </c>
      <c r="P107" s="270">
        <f t="shared" si="163"/>
        <v>22.0625859375</v>
      </c>
      <c r="Q107" s="270">
        <f t="shared" si="163"/>
        <v>30.427777173913039</v>
      </c>
      <c r="R107" s="270">
        <f t="shared" si="163"/>
        <v>22.59612878787879</v>
      </c>
      <c r="S107" s="270">
        <f t="shared" ref="S107:Y107" si="164">IFERROR(S26/S52,"")</f>
        <v>23.566807017543859</v>
      </c>
      <c r="T107" s="270">
        <f t="shared" si="164"/>
        <v>23.281610619469028</v>
      </c>
      <c r="U107" s="270">
        <f t="shared" si="164"/>
        <v>25.512819354838712</v>
      </c>
      <c r="V107" s="13">
        <f t="shared" si="164"/>
        <v>32.460669354838707</v>
      </c>
      <c r="W107" s="13">
        <f t="shared" si="164"/>
        <v>38.235719444444449</v>
      </c>
      <c r="X107" s="13">
        <f t="shared" si="164"/>
        <v>29.555490384615386</v>
      </c>
      <c r="Y107" s="100">
        <f t="shared" si="164"/>
        <v>29.164549844236824</v>
      </c>
      <c r="Z107" s="13">
        <f t="shared" ref="Z107:CK107" si="165">IFERROR(Z26/Z52,"")</f>
        <v>20.282811643835618</v>
      </c>
      <c r="AA107" s="13">
        <f t="shared" si="165"/>
        <v>26.812258823529412</v>
      </c>
      <c r="AB107" s="13">
        <f t="shared" si="165"/>
        <v>28.561464088397791</v>
      </c>
      <c r="AC107" s="13">
        <f t="shared" si="165"/>
        <v>18.050999999999998</v>
      </c>
      <c r="AD107" s="13">
        <f t="shared" si="165"/>
        <v>24.569082568807342</v>
      </c>
      <c r="AE107" s="13">
        <f t="shared" si="165"/>
        <v>23.597047619047618</v>
      </c>
      <c r="AF107" s="13">
        <f t="shared" si="165"/>
        <v>24.78381818181818</v>
      </c>
      <c r="AG107" s="13">
        <f t="shared" si="165"/>
        <v>22.773534241013241</v>
      </c>
      <c r="AH107" s="13">
        <f t="shared" si="165"/>
        <v>22.838991653764595</v>
      </c>
      <c r="AI107" s="13">
        <f t="shared" si="165"/>
        <v>21.074897492406858</v>
      </c>
      <c r="AJ107" s="13">
        <f t="shared" si="165"/>
        <v>21.756407795777335</v>
      </c>
      <c r="AK107" s="100">
        <f t="shared" si="165"/>
        <v>22.978962975555557</v>
      </c>
      <c r="AL107" s="13">
        <f t="shared" si="165"/>
        <v>21.088740422487295</v>
      </c>
      <c r="AM107" s="13">
        <f t="shared" si="165"/>
        <v>26.867686955452594</v>
      </c>
      <c r="AN107" s="13">
        <f t="shared" si="165"/>
        <v>28.526310192245447</v>
      </c>
      <c r="AO107" s="13">
        <f t="shared" si="165"/>
        <v>22.277216052212122</v>
      </c>
      <c r="AP107" s="13">
        <f t="shared" si="165"/>
        <v>24.093423574477089</v>
      </c>
      <c r="AQ107" s="13">
        <f t="shared" si="165"/>
        <v>26.162167703443185</v>
      </c>
      <c r="AR107" s="13">
        <f t="shared" si="165"/>
        <v>27.934121241094616</v>
      </c>
      <c r="AS107" s="13">
        <f t="shared" si="165"/>
        <v>28.69968166281452</v>
      </c>
      <c r="AT107" s="13">
        <f t="shared" si="165"/>
        <v>29.80574360267499</v>
      </c>
      <c r="AU107" s="13">
        <f t="shared" si="165"/>
        <v>28.019446708874419</v>
      </c>
      <c r="AV107" s="13">
        <f t="shared" si="165"/>
        <v>29.214927787735316</v>
      </c>
      <c r="AW107" s="100">
        <f t="shared" si="165"/>
        <v>30.090302612617702</v>
      </c>
      <c r="AX107" s="13">
        <f t="shared" si="165"/>
        <v>24.515481088664895</v>
      </c>
      <c r="AY107" s="13">
        <f t="shared" si="165"/>
        <v>31.231468108471432</v>
      </c>
      <c r="AZ107" s="13">
        <f t="shared" si="165"/>
        <v>32.581059602462567</v>
      </c>
      <c r="BA107" s="13">
        <f t="shared" si="165"/>
        <v>25.603613943715168</v>
      </c>
      <c r="BB107" s="13">
        <f t="shared" si="165"/>
        <v>26.72911083529943</v>
      </c>
      <c r="BC107" s="13">
        <f t="shared" si="165"/>
        <v>28.708197030686417</v>
      </c>
      <c r="BD107" s="13">
        <f t="shared" si="165"/>
        <v>30.865926134771119</v>
      </c>
      <c r="BE107" s="13">
        <f t="shared" si="165"/>
        <v>30.931633555087032</v>
      </c>
      <c r="BF107" s="13">
        <f t="shared" si="165"/>
        <v>32.029396633646201</v>
      </c>
      <c r="BG107" s="13">
        <f t="shared" si="165"/>
        <v>29.960153319811383</v>
      </c>
      <c r="BH107" s="13">
        <f t="shared" si="165"/>
        <v>31.219606081055844</v>
      </c>
      <c r="BI107" s="100">
        <f t="shared" si="165"/>
        <v>32.251779516240582</v>
      </c>
      <c r="BJ107" s="13">
        <f t="shared" si="165"/>
        <v>26.080472282205882</v>
      </c>
      <c r="BK107" s="13">
        <f t="shared" si="165"/>
        <v>33.325790122134876</v>
      </c>
      <c r="BL107" s="13">
        <f t="shared" si="165"/>
        <v>34.934471782324728</v>
      </c>
      <c r="BM107" s="13">
        <f t="shared" si="165"/>
        <v>27.58953942378745</v>
      </c>
      <c r="BN107" s="13">
        <f t="shared" si="165"/>
        <v>29.038927338697935</v>
      </c>
      <c r="BO107" s="13">
        <f t="shared" si="165"/>
        <v>31.276088395870218</v>
      </c>
      <c r="BP107" s="13">
        <f t="shared" si="165"/>
        <v>33.497721251710452</v>
      </c>
      <c r="BQ107" s="13">
        <f t="shared" si="165"/>
        <v>33.813569812220692</v>
      </c>
      <c r="BR107" s="13">
        <f t="shared" si="165"/>
        <v>34.974980068202683</v>
      </c>
      <c r="BS107" s="13">
        <f t="shared" si="165"/>
        <v>32.716111659092498</v>
      </c>
      <c r="BT107" s="13">
        <f t="shared" si="165"/>
        <v>34.086905815877437</v>
      </c>
      <c r="BU107" s="100">
        <f t="shared" si="165"/>
        <v>35.135562828918772</v>
      </c>
      <c r="BV107" s="13">
        <f t="shared" si="165"/>
        <v>29.182234850884349</v>
      </c>
      <c r="BW107" s="13">
        <f t="shared" si="165"/>
        <v>37.354268957629266</v>
      </c>
      <c r="BX107" s="13">
        <f t="shared" si="165"/>
        <v>39.038990373266785</v>
      </c>
      <c r="BY107" s="13">
        <f t="shared" si="165"/>
        <v>30.869126349102231</v>
      </c>
      <c r="BZ107" s="13">
        <f t="shared" si="165"/>
        <v>32.47358862206287</v>
      </c>
      <c r="CA107" s="13">
        <f t="shared" si="165"/>
        <v>35.047184496644832</v>
      </c>
      <c r="CB107" s="13">
        <f t="shared" si="165"/>
        <v>37.408091688053126</v>
      </c>
      <c r="CC107" s="13">
        <f t="shared" si="165"/>
        <v>37.908593053020518</v>
      </c>
      <c r="CD107" s="13">
        <f t="shared" si="165"/>
        <v>39.201615823881959</v>
      </c>
      <c r="CE107" s="13">
        <f t="shared" si="165"/>
        <v>36.677941864990146</v>
      </c>
      <c r="CF107" s="13">
        <f t="shared" si="165"/>
        <v>38.155789975326869</v>
      </c>
      <c r="CG107" s="100">
        <f t="shared" si="165"/>
        <v>39.3243823602687</v>
      </c>
      <c r="CH107" s="13">
        <f t="shared" si="165"/>
        <v>32.957440712012151</v>
      </c>
      <c r="CI107" s="13">
        <f t="shared" si="165"/>
        <v>42.352591241158031</v>
      </c>
      <c r="CJ107" s="13">
        <f t="shared" si="165"/>
        <v>44.121010822317849</v>
      </c>
      <c r="CK107" s="13">
        <f t="shared" si="165"/>
        <v>34.951828174490636</v>
      </c>
      <c r="CL107" s="13">
        <f t="shared" ref="CL107:CS107" si="166">IFERROR(CL26/CL52,"")</f>
        <v>36.821724797778572</v>
      </c>
      <c r="CM107" s="13">
        <f t="shared" si="166"/>
        <v>39.706457260745815</v>
      </c>
      <c r="CN107" s="13">
        <f t="shared" si="166"/>
        <v>42.364482536815856</v>
      </c>
      <c r="CO107" s="13">
        <f t="shared" si="166"/>
        <v>42.940839085633534</v>
      </c>
      <c r="CP107" s="13">
        <f t="shared" si="166"/>
        <v>44.409135781466894</v>
      </c>
      <c r="CQ107" s="13">
        <f t="shared" si="166"/>
        <v>41.402973628154996</v>
      </c>
      <c r="CR107" s="13">
        <f t="shared" si="166"/>
        <v>43.223130267881871</v>
      </c>
      <c r="CS107" s="100">
        <f t="shared" si="166"/>
        <v>44.54560838617661</v>
      </c>
    </row>
    <row r="108" spans="1:97" s="13" customFormat="1" x14ac:dyDescent="0.25">
      <c r="A108" s="13" t="s">
        <v>1</v>
      </c>
      <c r="B108" s="13">
        <f t="shared" ref="B108:R108" si="167">IFERROR(B27/B53,"")</f>
        <v>14.515539682539684</v>
      </c>
      <c r="C108" s="13">
        <f t="shared" si="167"/>
        <v>20.561101694915255</v>
      </c>
      <c r="D108" s="13">
        <f t="shared" si="167"/>
        <v>20.453307142857145</v>
      </c>
      <c r="E108" s="13">
        <f t="shared" si="167"/>
        <v>29.955370535714284</v>
      </c>
      <c r="F108" s="13">
        <f t="shared" si="167"/>
        <v>17.899781690140848</v>
      </c>
      <c r="G108" s="13">
        <f t="shared" si="167"/>
        <v>35.415263333333336</v>
      </c>
      <c r="H108" s="13">
        <f t="shared" si="167"/>
        <v>28.585739726027398</v>
      </c>
      <c r="I108" s="13">
        <f t="shared" si="167"/>
        <v>18.057246031746033</v>
      </c>
      <c r="J108" s="13">
        <f t="shared" si="167"/>
        <v>26.084392018779344</v>
      </c>
      <c r="K108" s="13">
        <f t="shared" si="167"/>
        <v>25.428156756756756</v>
      </c>
      <c r="L108" s="13">
        <f t="shared" si="167"/>
        <v>35.60003571428576</v>
      </c>
      <c r="M108" s="100">
        <f t="shared" si="167"/>
        <v>34.779468253968297</v>
      </c>
      <c r="N108" s="270">
        <f t="shared" si="167"/>
        <v>16.331717171717173</v>
      </c>
      <c r="O108" s="270">
        <f t="shared" si="167"/>
        <v>18.800772727272726</v>
      </c>
      <c r="P108" s="270">
        <f t="shared" si="167"/>
        <v>26.457915343915346</v>
      </c>
      <c r="Q108" s="270">
        <f t="shared" si="167"/>
        <v>18.736309782608693</v>
      </c>
      <c r="R108" s="270">
        <f t="shared" si="167"/>
        <v>25.037327956989245</v>
      </c>
      <c r="S108" s="270">
        <f t="shared" ref="S108:Y108" si="168">IFERROR(S27/S53,"")</f>
        <v>24.742334745762715</v>
      </c>
      <c r="T108" s="270">
        <f t="shared" si="168"/>
        <v>24.893502994011978</v>
      </c>
      <c r="U108" s="270">
        <f t="shared" si="168"/>
        <v>26.768354014598543</v>
      </c>
      <c r="V108" s="13">
        <f t="shared" si="168"/>
        <v>33.471855072463768</v>
      </c>
      <c r="W108" s="13">
        <f t="shared" si="168"/>
        <v>32.358598214285713</v>
      </c>
      <c r="X108" s="13">
        <f t="shared" si="168"/>
        <v>48.33600699300699</v>
      </c>
      <c r="Y108" s="100">
        <f t="shared" si="168"/>
        <v>55.648818548387183</v>
      </c>
      <c r="Z108" s="13">
        <f t="shared" ref="Z108:CK108" si="169">IFERROR(Z27/Z53,"")</f>
        <v>13.592712328767124</v>
      </c>
      <c r="AA108" s="13">
        <f t="shared" si="169"/>
        <v>15.888962616822431</v>
      </c>
      <c r="AB108" s="13">
        <f t="shared" si="169"/>
        <v>20.675240963855423</v>
      </c>
      <c r="AC108" s="13">
        <f t="shared" si="169"/>
        <v>31.361366906474817</v>
      </c>
      <c r="AD108" s="13">
        <f t="shared" si="169"/>
        <v>78.6971186440678</v>
      </c>
      <c r="AE108" s="13">
        <f t="shared" si="169"/>
        <v>30.888888888888889</v>
      </c>
      <c r="AF108" s="13">
        <f t="shared" si="169"/>
        <v>35.233578947368422</v>
      </c>
      <c r="AG108" s="13">
        <f t="shared" si="169"/>
        <v>23.766089356799782</v>
      </c>
      <c r="AH108" s="13">
        <f t="shared" si="169"/>
        <v>24.862779842398112</v>
      </c>
      <c r="AI108" s="13">
        <f t="shared" si="169"/>
        <v>23.085255810629949</v>
      </c>
      <c r="AJ108" s="13">
        <f t="shared" si="169"/>
        <v>24.289953004202445</v>
      </c>
      <c r="AK108" s="100">
        <f t="shared" si="169"/>
        <v>24.836239801051409</v>
      </c>
      <c r="AL108" s="13">
        <f t="shared" si="169"/>
        <v>17.018558134616008</v>
      </c>
      <c r="AM108" s="13">
        <f t="shared" si="169"/>
        <v>19.489996874767193</v>
      </c>
      <c r="AN108" s="13">
        <f t="shared" si="169"/>
        <v>24.444183545471034</v>
      </c>
      <c r="AO108" s="13">
        <f t="shared" si="169"/>
        <v>35.149121068680444</v>
      </c>
      <c r="AP108" s="13">
        <f t="shared" si="169"/>
        <v>195.16269629210808</v>
      </c>
      <c r="AQ108" s="13">
        <f t="shared" si="169"/>
        <v>41.799359389196979</v>
      </c>
      <c r="AR108" s="13">
        <f t="shared" si="169"/>
        <v>47.405733965608839</v>
      </c>
      <c r="AS108" s="13">
        <f t="shared" si="169"/>
        <v>27.720466907609321</v>
      </c>
      <c r="AT108" s="13">
        <f t="shared" si="169"/>
        <v>28.231953228923228</v>
      </c>
      <c r="AU108" s="13">
        <f t="shared" si="169"/>
        <v>26.55464671635437</v>
      </c>
      <c r="AV108" s="13">
        <f t="shared" si="169"/>
        <v>27.83658474350737</v>
      </c>
      <c r="AW108" s="100">
        <f t="shared" si="169"/>
        <v>28.422329364728306</v>
      </c>
      <c r="AX108" s="13">
        <f t="shared" si="169"/>
        <v>18.943633213675295</v>
      </c>
      <c r="AY108" s="13">
        <f t="shared" si="169"/>
        <v>21.540093191717965</v>
      </c>
      <c r="AZ108" s="13">
        <f t="shared" si="169"/>
        <v>27.027474450558021</v>
      </c>
      <c r="BA108" s="13">
        <f t="shared" si="169"/>
        <v>38.498391358529531</v>
      </c>
      <c r="BB108" s="13">
        <f t="shared" si="169"/>
        <v>219.29936314032665</v>
      </c>
      <c r="BC108" s="13">
        <f t="shared" si="169"/>
        <v>46.247257295514942</v>
      </c>
      <c r="BD108" s="13">
        <f t="shared" si="169"/>
        <v>52.401245084673114</v>
      </c>
      <c r="BE108" s="13">
        <f t="shared" si="169"/>
        <v>30.646471963677985</v>
      </c>
      <c r="BF108" s="13">
        <f t="shared" si="169"/>
        <v>31.167984184978351</v>
      </c>
      <c r="BG108" s="13">
        <f t="shared" si="169"/>
        <v>29.323760044064407</v>
      </c>
      <c r="BH108" s="13">
        <f t="shared" si="169"/>
        <v>30.764252324059289</v>
      </c>
      <c r="BI108" s="100">
        <f t="shared" si="169"/>
        <v>31.317058310696321</v>
      </c>
      <c r="BJ108" s="13">
        <f t="shared" si="169"/>
        <v>20.567000001822134</v>
      </c>
      <c r="BK108" s="13">
        <f t="shared" si="169"/>
        <v>23.395555555371015</v>
      </c>
      <c r="BL108" s="13">
        <f t="shared" si="169"/>
        <v>29.340679030876476</v>
      </c>
      <c r="BM108" s="13">
        <f t="shared" si="169"/>
        <v>42.040123895880718</v>
      </c>
      <c r="BN108" s="13">
        <f t="shared" si="169"/>
        <v>240.22977823140593</v>
      </c>
      <c r="BO108" s="13">
        <f t="shared" si="169"/>
        <v>50.404983250301001</v>
      </c>
      <c r="BP108" s="13">
        <f t="shared" si="169"/>
        <v>57.261337619274293</v>
      </c>
      <c r="BQ108" s="13">
        <f t="shared" si="169"/>
        <v>33.397910719153117</v>
      </c>
      <c r="BR108" s="13">
        <f t="shared" si="169"/>
        <v>33.959929064790074</v>
      </c>
      <c r="BS108" s="13">
        <f t="shared" si="169"/>
        <v>31.988895177053983</v>
      </c>
      <c r="BT108" s="13">
        <f t="shared" si="169"/>
        <v>33.571698693411449</v>
      </c>
      <c r="BU108" s="100">
        <f t="shared" si="169"/>
        <v>34.179916508669187</v>
      </c>
      <c r="BV108" s="13">
        <f t="shared" si="169"/>
        <v>23.130448136076133</v>
      </c>
      <c r="BW108" s="13">
        <f t="shared" si="169"/>
        <v>26.196992463646833</v>
      </c>
      <c r="BX108" s="13">
        <f t="shared" si="169"/>
        <v>32.970247498934953</v>
      </c>
      <c r="BY108" s="13">
        <f t="shared" si="169"/>
        <v>47.497289446251187</v>
      </c>
      <c r="BZ108" s="13">
        <f t="shared" si="169"/>
        <v>273.22228200245729</v>
      </c>
      <c r="CA108" s="13">
        <f t="shared" si="169"/>
        <v>56.9939012695896</v>
      </c>
      <c r="CB108" s="13">
        <f t="shared" si="169"/>
        <v>64.766110899323834</v>
      </c>
      <c r="CC108" s="13">
        <f t="shared" si="169"/>
        <v>37.488211956463573</v>
      </c>
      <c r="CD108" s="13">
        <f t="shared" si="169"/>
        <v>38.117998757386751</v>
      </c>
      <c r="CE108" s="13">
        <f t="shared" si="169"/>
        <v>35.914725004951819</v>
      </c>
      <c r="CF108" s="13">
        <f t="shared" si="169"/>
        <v>37.662928453038582</v>
      </c>
      <c r="CG108" s="100">
        <f t="shared" si="169"/>
        <v>38.344444253721861</v>
      </c>
      <c r="CH108" s="13">
        <f t="shared" si="169"/>
        <v>26.203764937029323</v>
      </c>
      <c r="CI108" s="13">
        <f t="shared" si="169"/>
        <v>29.682034022697163</v>
      </c>
      <c r="CJ108" s="13">
        <f t="shared" si="169"/>
        <v>37.451943857197826</v>
      </c>
      <c r="CK108" s="13">
        <f t="shared" si="169"/>
        <v>54.092290095167399</v>
      </c>
      <c r="CL108" s="13">
        <f t="shared" ref="CL108:CS108" si="170">IFERROR(CL27/CL53,"")</f>
        <v>312.45575654510912</v>
      </c>
      <c r="CM108" s="13">
        <f t="shared" si="170"/>
        <v>65.064146604308874</v>
      </c>
      <c r="CN108" s="13">
        <f t="shared" si="170"/>
        <v>73.963139850647451</v>
      </c>
      <c r="CO108" s="13">
        <f t="shared" si="170"/>
        <v>42.726818466161802</v>
      </c>
      <c r="CP108" s="13">
        <f t="shared" si="170"/>
        <v>43.436736941209581</v>
      </c>
      <c r="CQ108" s="13">
        <f t="shared" si="170"/>
        <v>40.87726198504722</v>
      </c>
      <c r="CR108" s="13">
        <f t="shared" si="170"/>
        <v>42.922159600244747</v>
      </c>
      <c r="CS108" s="100">
        <f t="shared" si="170"/>
        <v>43.700300424170045</v>
      </c>
    </row>
    <row r="109" spans="1:97" s="13" customFormat="1" x14ac:dyDescent="0.25">
      <c r="A109" s="13" t="s">
        <v>2</v>
      </c>
      <c r="B109" s="13">
        <f t="shared" ref="B109:R109" si="171">IFERROR(B28/B54,"")</f>
        <v>16.102956521739131</v>
      </c>
      <c r="C109" s="13">
        <f t="shared" si="171"/>
        <v>22.583764705882352</v>
      </c>
      <c r="D109" s="13">
        <f t="shared" si="171"/>
        <v>32.629199999999997</v>
      </c>
      <c r="E109" s="13">
        <f t="shared" si="171"/>
        <v>20.727619047619051</v>
      </c>
      <c r="F109" s="13">
        <f t="shared" si="171"/>
        <v>11.921695121951219</v>
      </c>
      <c r="G109" s="13">
        <f t="shared" si="171"/>
        <v>27.964737500000002</v>
      </c>
      <c r="H109" s="13">
        <f t="shared" si="171"/>
        <v>23.305568181818185</v>
      </c>
      <c r="I109" s="13">
        <f t="shared" si="171"/>
        <v>21.066826923076921</v>
      </c>
      <c r="J109" s="13">
        <f t="shared" si="171"/>
        <v>45.254991150442478</v>
      </c>
      <c r="K109" s="13">
        <f t="shared" si="171"/>
        <v>-9.8870714285714278</v>
      </c>
      <c r="L109" s="13">
        <f t="shared" si="171"/>
        <v>35.934620000000002</v>
      </c>
      <c r="M109" s="100">
        <f t="shared" si="171"/>
        <v>47.435774999999929</v>
      </c>
      <c r="N109" s="270">
        <f t="shared" si="171"/>
        <v>24.390192982456139</v>
      </c>
      <c r="O109" s="270">
        <f t="shared" si="171"/>
        <v>43.174999999999997</v>
      </c>
      <c r="P109" s="270">
        <f t="shared" si="171"/>
        <v>31.025500000000001</v>
      </c>
      <c r="Q109" s="270">
        <f t="shared" si="171"/>
        <v>19.136564705882353</v>
      </c>
      <c r="R109" s="270">
        <f t="shared" si="171"/>
        <v>24.589899082568806</v>
      </c>
      <c r="S109" s="270">
        <f t="shared" ref="S109:Y109" si="172">IFERROR(S28/S54,"")</f>
        <v>23.887465714285714</v>
      </c>
      <c r="T109" s="270">
        <f t="shared" si="172"/>
        <v>19.701737704918035</v>
      </c>
      <c r="U109" s="270">
        <f t="shared" si="172"/>
        <v>25.922985401459858</v>
      </c>
      <c r="V109" s="13">
        <f t="shared" si="172"/>
        <v>30.5219375</v>
      </c>
      <c r="W109" s="13">
        <f t="shared" si="172"/>
        <v>32.086152597402595</v>
      </c>
      <c r="X109" s="13">
        <f t="shared" si="172"/>
        <v>31.271299999999997</v>
      </c>
      <c r="Y109" s="100">
        <f t="shared" si="172"/>
        <v>50.313964705882434</v>
      </c>
      <c r="Z109" s="13">
        <f t="shared" ref="Z109:CK109" si="173">IFERROR(Z28/Z54,"")</f>
        <v>27.684319047619049</v>
      </c>
      <c r="AA109" s="13">
        <f t="shared" si="173"/>
        <v>25.669517391304346</v>
      </c>
      <c r="AB109" s="13">
        <f t="shared" si="173"/>
        <v>29.686370370370373</v>
      </c>
      <c r="AC109" s="13">
        <f t="shared" si="173"/>
        <v>34.303206106870221</v>
      </c>
      <c r="AD109" s="13">
        <f t="shared" si="173"/>
        <v>40.458124999999995</v>
      </c>
      <c r="AE109" s="13">
        <f t="shared" si="173"/>
        <v>42.060594059405936</v>
      </c>
      <c r="AF109" s="13">
        <f t="shared" si="173"/>
        <v>46.95291666666666</v>
      </c>
      <c r="AG109" s="13">
        <f t="shared" si="173"/>
        <v>36.382618155583152</v>
      </c>
      <c r="AH109" s="13">
        <f t="shared" si="173"/>
        <v>37.913760335158855</v>
      </c>
      <c r="AI109" s="13">
        <f t="shared" si="173"/>
        <v>34.637610979426903</v>
      </c>
      <c r="AJ109" s="13">
        <f t="shared" si="173"/>
        <v>36.279718467974824</v>
      </c>
      <c r="AK109" s="100">
        <f t="shared" si="173"/>
        <v>37.896397280704811</v>
      </c>
      <c r="AL109" s="13">
        <f t="shared" si="173"/>
        <v>30.46481518554118</v>
      </c>
      <c r="AM109" s="13">
        <f t="shared" si="173"/>
        <v>32.737872631206983</v>
      </c>
      <c r="AN109" s="13">
        <f t="shared" si="173"/>
        <v>36.933912088019888</v>
      </c>
      <c r="AO109" s="13">
        <f t="shared" si="173"/>
        <v>43.550643284369691</v>
      </c>
      <c r="AP109" s="13">
        <f t="shared" si="173"/>
        <v>45.974374470599386</v>
      </c>
      <c r="AQ109" s="13">
        <f t="shared" si="173"/>
        <v>47.461300360703731</v>
      </c>
      <c r="AR109" s="13">
        <f t="shared" si="173"/>
        <v>46.113403847651597</v>
      </c>
      <c r="AS109" s="13">
        <f t="shared" si="173"/>
        <v>36.366147704401293</v>
      </c>
      <c r="AT109" s="13">
        <f t="shared" si="173"/>
        <v>37.55792740153651</v>
      </c>
      <c r="AU109" s="13">
        <f t="shared" si="173"/>
        <v>35.002530516676593</v>
      </c>
      <c r="AV109" s="13">
        <f t="shared" si="173"/>
        <v>36.712935496470998</v>
      </c>
      <c r="AW109" s="100">
        <f t="shared" si="173"/>
        <v>37.962407946932245</v>
      </c>
      <c r="AX109" s="13">
        <f t="shared" si="173"/>
        <v>33.913750592248945</v>
      </c>
      <c r="AY109" s="13">
        <f t="shared" si="173"/>
        <v>36.185652366348819</v>
      </c>
      <c r="AZ109" s="13">
        <f t="shared" si="173"/>
        <v>41.404376284675038</v>
      </c>
      <c r="BA109" s="13">
        <f t="shared" si="173"/>
        <v>48.256269772012807</v>
      </c>
      <c r="BB109" s="13">
        <f t="shared" si="173"/>
        <v>51.220171167062723</v>
      </c>
      <c r="BC109" s="13">
        <f t="shared" si="173"/>
        <v>52.989503238221062</v>
      </c>
      <c r="BD109" s="13">
        <f t="shared" si="173"/>
        <v>53.071166940126702</v>
      </c>
      <c r="BE109" s="13">
        <f t="shared" si="173"/>
        <v>40.280355057999607</v>
      </c>
      <c r="BF109" s="13">
        <f t="shared" si="173"/>
        <v>41.354883855409383</v>
      </c>
      <c r="BG109" s="13">
        <f t="shared" si="173"/>
        <v>38.695707187853756</v>
      </c>
      <c r="BH109" s="13">
        <f t="shared" si="173"/>
        <v>40.615597007835916</v>
      </c>
      <c r="BI109" s="100">
        <f t="shared" si="173"/>
        <v>41.694736708695842</v>
      </c>
      <c r="BJ109" s="13">
        <f t="shared" si="173"/>
        <v>37.71355215998382</v>
      </c>
      <c r="BK109" s="13">
        <f t="shared" si="173"/>
        <v>39.531319601929596</v>
      </c>
      <c r="BL109" s="13">
        <f t="shared" si="173"/>
        <v>46.483291960875881</v>
      </c>
      <c r="BM109" s="13">
        <f t="shared" si="173"/>
        <v>52.657866601400805</v>
      </c>
      <c r="BN109" s="13">
        <f t="shared" si="173"/>
        <v>55.947448701450412</v>
      </c>
      <c r="BO109" s="13">
        <f t="shared" si="173"/>
        <v>57.564146349504313</v>
      </c>
      <c r="BP109" s="13">
        <f t="shared" si="173"/>
        <v>56.859277340844827</v>
      </c>
      <c r="BQ109" s="13">
        <f t="shared" si="173"/>
        <v>43.717194663223019</v>
      </c>
      <c r="BR109" s="13">
        <f t="shared" si="173"/>
        <v>44.960597131440224</v>
      </c>
      <c r="BS109" s="13">
        <f t="shared" si="173"/>
        <v>42.024030414033298</v>
      </c>
      <c r="BT109" s="13">
        <f t="shared" si="173"/>
        <v>44.104686593562093</v>
      </c>
      <c r="BU109" s="100">
        <f t="shared" si="173"/>
        <v>45.357059465141248</v>
      </c>
      <c r="BV109" s="13">
        <f t="shared" si="173"/>
        <v>41.828739200060717</v>
      </c>
      <c r="BW109" s="13">
        <f t="shared" si="173"/>
        <v>44.06429924677807</v>
      </c>
      <c r="BX109" s="13">
        <f t="shared" si="173"/>
        <v>51.652274363870319</v>
      </c>
      <c r="BY109" s="13">
        <f t="shared" si="173"/>
        <v>58.77483321697683</v>
      </c>
      <c r="BZ109" s="13">
        <f t="shared" si="173"/>
        <v>62.633974206920684</v>
      </c>
      <c r="CA109" s="13">
        <f t="shared" si="173"/>
        <v>64.470642998666875</v>
      </c>
      <c r="CB109" s="13">
        <f t="shared" si="173"/>
        <v>64.023192664805421</v>
      </c>
      <c r="CC109" s="13">
        <f t="shared" si="173"/>
        <v>48.908325005861514</v>
      </c>
      <c r="CD109" s="13">
        <f t="shared" si="173"/>
        <v>50.275978220553149</v>
      </c>
      <c r="CE109" s="13">
        <f t="shared" si="173"/>
        <v>46.998963818568768</v>
      </c>
      <c r="CF109" s="13">
        <f t="shared" si="173"/>
        <v>49.319440015835752</v>
      </c>
      <c r="CG109" s="100">
        <f t="shared" si="173"/>
        <v>50.718110984903646</v>
      </c>
      <c r="CH109" s="13">
        <f t="shared" si="173"/>
        <v>47.215481673847982</v>
      </c>
      <c r="CI109" s="13">
        <f t="shared" si="173"/>
        <v>49.792006564860408</v>
      </c>
      <c r="CJ109" s="13">
        <f t="shared" si="173"/>
        <v>58.360519123340339</v>
      </c>
      <c r="CK109" s="13">
        <f t="shared" si="173"/>
        <v>66.474222191982378</v>
      </c>
      <c r="CL109" s="13">
        <f t="shared" ref="CL109:CS109" si="174">IFERROR(CL28/CL54,"")</f>
        <v>70.873099017381804</v>
      </c>
      <c r="CM109" s="13">
        <f t="shared" si="174"/>
        <v>73.039578654748752</v>
      </c>
      <c r="CN109" s="13">
        <f t="shared" si="174"/>
        <v>72.626085110623862</v>
      </c>
      <c r="CO109" s="13">
        <f t="shared" si="174"/>
        <v>55.475993434264666</v>
      </c>
      <c r="CP109" s="13">
        <f t="shared" si="174"/>
        <v>57.031906806557856</v>
      </c>
      <c r="CQ109" s="13">
        <f t="shared" si="174"/>
        <v>53.295260150285856</v>
      </c>
      <c r="CR109" s="13">
        <f t="shared" si="174"/>
        <v>55.941067645866113</v>
      </c>
      <c r="CS109" s="100">
        <f t="shared" si="174"/>
        <v>57.526032573677988</v>
      </c>
    </row>
    <row r="110" spans="1:97" s="14" customFormat="1" x14ac:dyDescent="0.25">
      <c r="A110" s="14" t="s">
        <v>3</v>
      </c>
      <c r="B110" s="14">
        <f t="shared" ref="B110:R110" si="175">IFERROR(B29/B55,"")</f>
        <v>18.703122082585278</v>
      </c>
      <c r="C110" s="14">
        <f t="shared" si="175"/>
        <v>19.460230107526876</v>
      </c>
      <c r="D110" s="14">
        <f t="shared" si="175"/>
        <v>29.600961059190031</v>
      </c>
      <c r="E110" s="14">
        <f t="shared" si="175"/>
        <v>32.040948924731175</v>
      </c>
      <c r="F110" s="14">
        <f t="shared" si="175"/>
        <v>21.096770715096483</v>
      </c>
      <c r="G110" s="14">
        <f t="shared" si="175"/>
        <v>27.360528056112219</v>
      </c>
      <c r="H110" s="14">
        <f t="shared" si="175"/>
        <v>28.683078585461686</v>
      </c>
      <c r="I110" s="14">
        <f t="shared" si="175"/>
        <v>20.198788461538463</v>
      </c>
      <c r="J110" s="14">
        <f t="shared" si="175"/>
        <v>28.502153225806445</v>
      </c>
      <c r="K110" s="14">
        <f t="shared" si="175"/>
        <v>22.786803539823001</v>
      </c>
      <c r="L110" s="14">
        <f t="shared" si="175"/>
        <v>31.309950915750946</v>
      </c>
      <c r="M110" s="101">
        <f t="shared" si="175"/>
        <v>37.219367984693868</v>
      </c>
      <c r="N110" s="283">
        <f t="shared" si="175"/>
        <v>20.217771653543306</v>
      </c>
      <c r="O110" s="283">
        <f t="shared" si="175"/>
        <v>22.215020967741889</v>
      </c>
      <c r="P110" s="283">
        <f t="shared" si="175"/>
        <v>30.631761648745513</v>
      </c>
      <c r="Q110" s="283">
        <f t="shared" si="175"/>
        <v>31.508736465781421</v>
      </c>
      <c r="R110" s="283">
        <f t="shared" si="175"/>
        <v>25.876471507352935</v>
      </c>
      <c r="S110" s="283">
        <f t="shared" ref="S110:Y110" si="176">IFERROR(S29/S55,"")</f>
        <v>25.604626593806966</v>
      </c>
      <c r="T110" s="283">
        <f t="shared" si="176"/>
        <v>22.910883969465658</v>
      </c>
      <c r="U110" s="283">
        <f t="shared" si="176"/>
        <v>22.433676760563401</v>
      </c>
      <c r="V110" s="14">
        <f t="shared" si="176"/>
        <v>28.291338523644789</v>
      </c>
      <c r="W110" s="14">
        <f t="shared" si="176"/>
        <v>27.365699863574363</v>
      </c>
      <c r="X110" s="14">
        <f t="shared" si="176"/>
        <v>33.156082521117661</v>
      </c>
      <c r="Y110" s="101">
        <f t="shared" si="176"/>
        <v>38.212993650793777</v>
      </c>
      <c r="Z110" s="14">
        <f t="shared" ref="Z110:CK110" si="177">IFERROR(Z29/Z55,"")</f>
        <v>25.10303721841332</v>
      </c>
      <c r="AA110" s="14">
        <f t="shared" si="177"/>
        <v>27.286730235783658</v>
      </c>
      <c r="AB110" s="14">
        <f t="shared" si="177"/>
        <v>29.208704960835508</v>
      </c>
      <c r="AC110" s="14">
        <f t="shared" si="177"/>
        <v>28.636660724896018</v>
      </c>
      <c r="AD110" s="14">
        <f t="shared" si="177"/>
        <v>35.28616905248807</v>
      </c>
      <c r="AE110" s="14">
        <f t="shared" si="177"/>
        <v>30.304184322033905</v>
      </c>
      <c r="AF110" s="14">
        <f t="shared" si="177"/>
        <v>30.981788958770093</v>
      </c>
      <c r="AG110" s="14">
        <f t="shared" si="177"/>
        <v>29.303404741197156</v>
      </c>
      <c r="AH110" s="14">
        <f t="shared" si="177"/>
        <v>29.872928265890927</v>
      </c>
      <c r="AI110" s="14">
        <f t="shared" si="177"/>
        <v>27.935792078916265</v>
      </c>
      <c r="AJ110" s="14">
        <f t="shared" si="177"/>
        <v>29.115167118808927</v>
      </c>
      <c r="AK110" s="101">
        <f t="shared" si="177"/>
        <v>29.871559682490624</v>
      </c>
      <c r="AL110" s="14">
        <f t="shared" si="177"/>
        <v>25.820358507586228</v>
      </c>
      <c r="AM110" s="14">
        <f t="shared" si="177"/>
        <v>27.818649954006403</v>
      </c>
      <c r="AN110" s="14">
        <f t="shared" si="177"/>
        <v>28.792060030795877</v>
      </c>
      <c r="AO110" s="14">
        <f t="shared" si="177"/>
        <v>30.721655794014225</v>
      </c>
      <c r="AP110" s="14">
        <f t="shared" si="177"/>
        <v>69.573759557461912</v>
      </c>
      <c r="AQ110" s="14">
        <f t="shared" si="177"/>
        <v>31.994110770295212</v>
      </c>
      <c r="AR110" s="14">
        <f t="shared" si="177"/>
        <v>34.418882399989833</v>
      </c>
      <c r="AS110" s="14">
        <f t="shared" si="177"/>
        <v>29.858786118585535</v>
      </c>
      <c r="AT110" s="14">
        <f t="shared" si="177"/>
        <v>30.481811168582983</v>
      </c>
      <c r="AU110" s="14">
        <f t="shared" si="177"/>
        <v>28.809127071694423</v>
      </c>
      <c r="AV110" s="14">
        <f t="shared" si="177"/>
        <v>30.096804053334594</v>
      </c>
      <c r="AW110" s="101">
        <f t="shared" si="177"/>
        <v>30.915688279506796</v>
      </c>
      <c r="AX110" s="14">
        <f t="shared" si="177"/>
        <v>29.480064719867357</v>
      </c>
      <c r="AY110" s="14">
        <f t="shared" si="177"/>
        <v>31.463038580529332</v>
      </c>
      <c r="AZ110" s="14">
        <f t="shared" si="177"/>
        <v>32.04850304449031</v>
      </c>
      <c r="BA110" s="14">
        <f t="shared" si="177"/>
        <v>33.396247964078611</v>
      </c>
      <c r="BB110" s="14">
        <f t="shared" si="177"/>
        <v>75.468818357188127</v>
      </c>
      <c r="BC110" s="14">
        <f t="shared" si="177"/>
        <v>35.223022190203139</v>
      </c>
      <c r="BD110" s="14">
        <f t="shared" si="177"/>
        <v>37.982549589945407</v>
      </c>
      <c r="BE110" s="14">
        <f t="shared" si="177"/>
        <v>32.681121969886476</v>
      </c>
      <c r="BF110" s="14">
        <f t="shared" si="177"/>
        <v>33.575870908591646</v>
      </c>
      <c r="BG110" s="14">
        <f t="shared" si="177"/>
        <v>31.45566621609639</v>
      </c>
      <c r="BH110" s="14">
        <f t="shared" si="177"/>
        <v>32.924088197718</v>
      </c>
      <c r="BI110" s="101">
        <f t="shared" si="177"/>
        <v>33.688720936380754</v>
      </c>
      <c r="BJ110" s="14">
        <f t="shared" si="177"/>
        <v>31.598701165595859</v>
      </c>
      <c r="BK110" s="14">
        <f t="shared" si="177"/>
        <v>33.74696268489491</v>
      </c>
      <c r="BL110" s="14">
        <f t="shared" si="177"/>
        <v>34.940746566135175</v>
      </c>
      <c r="BM110" s="14">
        <f t="shared" si="177"/>
        <v>36.760514607811487</v>
      </c>
      <c r="BN110" s="14">
        <f t="shared" si="177"/>
        <v>86.729807843389594</v>
      </c>
      <c r="BO110" s="14">
        <f t="shared" si="177"/>
        <v>38.829333498497085</v>
      </c>
      <c r="BP110" s="14">
        <f t="shared" si="177"/>
        <v>41.806865307936718</v>
      </c>
      <c r="BQ110" s="14">
        <f t="shared" si="177"/>
        <v>35.671846156984572</v>
      </c>
      <c r="BR110" s="14">
        <f t="shared" si="177"/>
        <v>36.735648893098492</v>
      </c>
      <c r="BS110" s="14">
        <f t="shared" si="177"/>
        <v>34.440736587481176</v>
      </c>
      <c r="BT110" s="14">
        <f t="shared" si="177"/>
        <v>36.036959779361254</v>
      </c>
      <c r="BU110" s="101">
        <f t="shared" si="177"/>
        <v>36.903522091974835</v>
      </c>
      <c r="BV110" s="14">
        <f t="shared" si="177"/>
        <v>35.451053531212203</v>
      </c>
      <c r="BW110" s="14">
        <f t="shared" si="177"/>
        <v>37.791691491926997</v>
      </c>
      <c r="BX110" s="14">
        <f t="shared" si="177"/>
        <v>39.195540215148547</v>
      </c>
      <c r="BY110" s="14">
        <f t="shared" si="177"/>
        <v>41.479891724599717</v>
      </c>
      <c r="BZ110" s="14">
        <f t="shared" si="177"/>
        <v>98.050693869358625</v>
      </c>
      <c r="CA110" s="14">
        <f t="shared" si="177"/>
        <v>43.74457618276012</v>
      </c>
      <c r="CB110" s="14">
        <f t="shared" si="177"/>
        <v>47.019361316532894</v>
      </c>
      <c r="CC110" s="14">
        <f t="shared" si="177"/>
        <v>39.988851172655878</v>
      </c>
      <c r="CD110" s="14">
        <f t="shared" si="177"/>
        <v>41.161321585484899</v>
      </c>
      <c r="CE110" s="14">
        <f t="shared" si="177"/>
        <v>38.550184780599587</v>
      </c>
      <c r="CF110" s="14">
        <f t="shared" si="177"/>
        <v>40.27242436483656</v>
      </c>
      <c r="CG110" s="101">
        <f t="shared" si="177"/>
        <v>41.229196778061912</v>
      </c>
      <c r="CH110" s="14">
        <f t="shared" si="177"/>
        <v>40.000198637414258</v>
      </c>
      <c r="CI110" s="14">
        <f t="shared" si="177"/>
        <v>42.726065847051828</v>
      </c>
      <c r="CJ110" s="14">
        <f t="shared" si="177"/>
        <v>44.209255522481229</v>
      </c>
      <c r="CK110" s="14">
        <f t="shared" si="177"/>
        <v>46.843898759834964</v>
      </c>
      <c r="CL110" s="14">
        <f t="shared" ref="CL110:CS110" si="178">IFERROR(CL29/CL55,"")</f>
        <v>112.31714782598459</v>
      </c>
      <c r="CM110" s="14">
        <f t="shared" si="178"/>
        <v>49.499324305296923</v>
      </c>
      <c r="CN110" s="14">
        <f t="shared" si="178"/>
        <v>53.375729973494558</v>
      </c>
      <c r="CO110" s="14">
        <f t="shared" si="178"/>
        <v>45.290641109769986</v>
      </c>
      <c r="CP110" s="14">
        <f t="shared" si="178"/>
        <v>46.625426022560482</v>
      </c>
      <c r="CQ110" s="14">
        <f t="shared" si="178"/>
        <v>43.585142143688088</v>
      </c>
      <c r="CR110" s="14">
        <f t="shared" si="178"/>
        <v>45.640621631567086</v>
      </c>
      <c r="CS110" s="101">
        <f t="shared" si="178"/>
        <v>46.732715096510255</v>
      </c>
    </row>
    <row r="112" spans="1:97" s="4" customFormat="1" x14ac:dyDescent="0.25">
      <c r="A112"/>
      <c r="B112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2">
        <v>8</v>
      </c>
      <c r="J112" s="12">
        <v>9</v>
      </c>
      <c r="K112" s="12">
        <v>10</v>
      </c>
      <c r="L112" s="12">
        <v>11</v>
      </c>
      <c r="M112" s="112">
        <v>12</v>
      </c>
      <c r="N112" s="265">
        <v>13</v>
      </c>
      <c r="O112" s="265">
        <v>14</v>
      </c>
      <c r="P112" s="265">
        <v>15</v>
      </c>
      <c r="Q112" s="265">
        <v>16</v>
      </c>
      <c r="R112" s="265">
        <v>17</v>
      </c>
      <c r="S112" s="265">
        <v>18</v>
      </c>
      <c r="T112" s="265">
        <v>19</v>
      </c>
      <c r="U112" s="265">
        <v>20</v>
      </c>
      <c r="V112" s="12">
        <v>21</v>
      </c>
      <c r="W112" s="12">
        <v>22</v>
      </c>
      <c r="X112" s="12">
        <v>23</v>
      </c>
      <c r="Y112" s="1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  <c r="AF112" s="12">
        <v>31</v>
      </c>
      <c r="AG112" s="12">
        <v>32</v>
      </c>
      <c r="AH112" s="12">
        <v>33</v>
      </c>
      <c r="AI112" s="12">
        <v>34</v>
      </c>
      <c r="AJ112" s="12">
        <v>35</v>
      </c>
      <c r="AK112" s="112">
        <v>36</v>
      </c>
      <c r="AL112" s="12">
        <v>37</v>
      </c>
      <c r="AM112" s="12">
        <v>38</v>
      </c>
      <c r="AN112" s="12">
        <v>39</v>
      </c>
      <c r="AO112" s="12">
        <v>40</v>
      </c>
      <c r="AP112" s="12">
        <v>41</v>
      </c>
      <c r="AQ112" s="12">
        <v>42</v>
      </c>
      <c r="AR112" s="12">
        <v>43</v>
      </c>
      <c r="AS112" s="12">
        <v>44</v>
      </c>
      <c r="AT112" s="12">
        <v>45</v>
      </c>
      <c r="AU112" s="12">
        <v>46</v>
      </c>
      <c r="AV112" s="12">
        <v>47</v>
      </c>
      <c r="AW112" s="112">
        <v>48</v>
      </c>
      <c r="AX112" s="12">
        <v>49</v>
      </c>
      <c r="AY112" s="12">
        <v>50</v>
      </c>
      <c r="AZ112" s="12">
        <v>51</v>
      </c>
      <c r="BA112" s="12">
        <v>52</v>
      </c>
      <c r="BB112" s="12">
        <v>53</v>
      </c>
      <c r="BC112" s="12">
        <v>54</v>
      </c>
      <c r="BD112" s="12">
        <v>55</v>
      </c>
      <c r="BE112" s="12">
        <v>56</v>
      </c>
      <c r="BF112" s="12">
        <v>57</v>
      </c>
      <c r="BG112" s="12">
        <v>58</v>
      </c>
      <c r="BH112" s="12">
        <v>59</v>
      </c>
      <c r="BI112" s="112">
        <v>60</v>
      </c>
      <c r="BJ112" s="12">
        <v>61</v>
      </c>
      <c r="BK112" s="12">
        <v>62</v>
      </c>
      <c r="BL112" s="12">
        <v>63</v>
      </c>
      <c r="BM112" s="12">
        <v>64</v>
      </c>
      <c r="BN112" s="12">
        <v>65</v>
      </c>
      <c r="BO112" s="12">
        <v>66</v>
      </c>
      <c r="BP112" s="12">
        <v>67</v>
      </c>
      <c r="BQ112" s="12">
        <v>68</v>
      </c>
      <c r="BR112" s="12">
        <v>69</v>
      </c>
      <c r="BS112" s="12">
        <v>70</v>
      </c>
      <c r="BT112" s="12">
        <v>71</v>
      </c>
      <c r="BU112" s="112">
        <v>72</v>
      </c>
      <c r="BV112" s="12">
        <v>73</v>
      </c>
      <c r="BW112" s="12">
        <v>74</v>
      </c>
      <c r="BX112" s="12">
        <v>75</v>
      </c>
      <c r="BY112" s="12">
        <v>76</v>
      </c>
      <c r="BZ112" s="12">
        <v>77</v>
      </c>
      <c r="CA112" s="12">
        <v>78</v>
      </c>
      <c r="CB112" s="12">
        <v>79</v>
      </c>
      <c r="CC112" s="12">
        <v>80</v>
      </c>
      <c r="CD112" s="12">
        <v>81</v>
      </c>
      <c r="CE112" s="12">
        <v>82</v>
      </c>
      <c r="CF112" s="12">
        <v>83</v>
      </c>
      <c r="CG112" s="112">
        <v>84</v>
      </c>
      <c r="CH112" s="12">
        <v>85</v>
      </c>
      <c r="CI112" s="12">
        <v>86</v>
      </c>
      <c r="CJ112" s="12">
        <v>87</v>
      </c>
      <c r="CK112" s="12">
        <v>88</v>
      </c>
      <c r="CL112" s="12">
        <v>89</v>
      </c>
      <c r="CM112" s="12">
        <v>90</v>
      </c>
      <c r="CN112" s="12">
        <v>91</v>
      </c>
      <c r="CO112" s="12">
        <v>92</v>
      </c>
      <c r="CP112" s="12">
        <v>93</v>
      </c>
      <c r="CQ112" s="12">
        <v>94</v>
      </c>
      <c r="CR112" s="12">
        <v>95</v>
      </c>
      <c r="CS112" s="112">
        <v>96</v>
      </c>
    </row>
    <row r="113" spans="1:97" s="10" customFormat="1" x14ac:dyDescent="0.25">
      <c r="A113" s="2" t="s">
        <v>66</v>
      </c>
      <c r="B113" s="3">
        <f t="shared" ref="B113:BM113" si="179">B58</f>
        <v>42005</v>
      </c>
      <c r="C113" s="3">
        <f t="shared" si="179"/>
        <v>42036</v>
      </c>
      <c r="D113" s="3">
        <f t="shared" si="179"/>
        <v>42064</v>
      </c>
      <c r="E113" s="3">
        <f t="shared" si="179"/>
        <v>42095</v>
      </c>
      <c r="F113" s="3">
        <f t="shared" si="179"/>
        <v>42125</v>
      </c>
      <c r="G113" s="3">
        <f t="shared" si="179"/>
        <v>42156</v>
      </c>
      <c r="H113" s="3">
        <f t="shared" si="179"/>
        <v>42186</v>
      </c>
      <c r="I113" s="3">
        <f t="shared" si="179"/>
        <v>42217</v>
      </c>
      <c r="J113" s="3">
        <f t="shared" si="179"/>
        <v>42248</v>
      </c>
      <c r="K113" s="3">
        <f t="shared" si="179"/>
        <v>42278</v>
      </c>
      <c r="L113" s="3">
        <f t="shared" si="179"/>
        <v>42309</v>
      </c>
      <c r="M113" s="95">
        <f t="shared" si="179"/>
        <v>42339</v>
      </c>
      <c r="N113" s="275">
        <f t="shared" si="179"/>
        <v>42370</v>
      </c>
      <c r="O113" s="275">
        <f t="shared" si="179"/>
        <v>42401</v>
      </c>
      <c r="P113" s="275">
        <f t="shared" si="179"/>
        <v>42430</v>
      </c>
      <c r="Q113" s="275">
        <f t="shared" si="179"/>
        <v>42461</v>
      </c>
      <c r="R113" s="275">
        <f t="shared" si="179"/>
        <v>42491</v>
      </c>
      <c r="S113" s="275">
        <f t="shared" si="179"/>
        <v>42522</v>
      </c>
      <c r="T113" s="275">
        <f t="shared" si="179"/>
        <v>42552</v>
      </c>
      <c r="U113" s="275">
        <f t="shared" si="179"/>
        <v>42583</v>
      </c>
      <c r="V113" s="3">
        <f t="shared" si="179"/>
        <v>42614</v>
      </c>
      <c r="W113" s="3">
        <f t="shared" si="179"/>
        <v>42644</v>
      </c>
      <c r="X113" s="3">
        <f t="shared" si="179"/>
        <v>42675</v>
      </c>
      <c r="Y113" s="95">
        <f t="shared" si="179"/>
        <v>42705</v>
      </c>
      <c r="Z113" s="3">
        <f t="shared" si="179"/>
        <v>42752</v>
      </c>
      <c r="AA113" s="3">
        <f t="shared" si="179"/>
        <v>42783</v>
      </c>
      <c r="AB113" s="3">
        <f t="shared" si="179"/>
        <v>42811</v>
      </c>
      <c r="AC113" s="3">
        <f t="shared" si="179"/>
        <v>42842</v>
      </c>
      <c r="AD113" s="3">
        <f t="shared" si="179"/>
        <v>42872</v>
      </c>
      <c r="AE113" s="3">
        <f t="shared" si="179"/>
        <v>42903</v>
      </c>
      <c r="AF113" s="3">
        <f t="shared" si="179"/>
        <v>42933</v>
      </c>
      <c r="AG113" s="3">
        <f t="shared" si="179"/>
        <v>42964</v>
      </c>
      <c r="AH113" s="3">
        <f t="shared" si="179"/>
        <v>42995</v>
      </c>
      <c r="AI113" s="3">
        <f t="shared" si="179"/>
        <v>43025</v>
      </c>
      <c r="AJ113" s="3">
        <f t="shared" si="179"/>
        <v>43056</v>
      </c>
      <c r="AK113" s="95">
        <f t="shared" si="179"/>
        <v>43086</v>
      </c>
      <c r="AL113" s="3">
        <f t="shared" si="179"/>
        <v>43118</v>
      </c>
      <c r="AM113" s="3">
        <f t="shared" si="179"/>
        <v>43149</v>
      </c>
      <c r="AN113" s="3">
        <f t="shared" si="179"/>
        <v>43177</v>
      </c>
      <c r="AO113" s="3">
        <f t="shared" si="179"/>
        <v>43208</v>
      </c>
      <c r="AP113" s="3">
        <f t="shared" si="179"/>
        <v>43238</v>
      </c>
      <c r="AQ113" s="3">
        <f t="shared" si="179"/>
        <v>43269</v>
      </c>
      <c r="AR113" s="3">
        <f t="shared" si="179"/>
        <v>43299</v>
      </c>
      <c r="AS113" s="3">
        <f t="shared" si="179"/>
        <v>43330</v>
      </c>
      <c r="AT113" s="3">
        <f t="shared" si="179"/>
        <v>43361</v>
      </c>
      <c r="AU113" s="3">
        <f t="shared" si="179"/>
        <v>43391</v>
      </c>
      <c r="AV113" s="3">
        <f t="shared" si="179"/>
        <v>43422</v>
      </c>
      <c r="AW113" s="95">
        <f t="shared" si="179"/>
        <v>43452</v>
      </c>
      <c r="AX113" s="3">
        <f t="shared" si="179"/>
        <v>43483</v>
      </c>
      <c r="AY113" s="3">
        <f t="shared" si="179"/>
        <v>43514</v>
      </c>
      <c r="AZ113" s="3">
        <f t="shared" si="179"/>
        <v>43542</v>
      </c>
      <c r="BA113" s="3">
        <f t="shared" si="179"/>
        <v>43573</v>
      </c>
      <c r="BB113" s="3">
        <f t="shared" si="179"/>
        <v>43603</v>
      </c>
      <c r="BC113" s="3">
        <f t="shared" si="179"/>
        <v>43634</v>
      </c>
      <c r="BD113" s="3">
        <f t="shared" si="179"/>
        <v>43664</v>
      </c>
      <c r="BE113" s="3">
        <f t="shared" si="179"/>
        <v>43695</v>
      </c>
      <c r="BF113" s="3">
        <f t="shared" si="179"/>
        <v>43726</v>
      </c>
      <c r="BG113" s="3">
        <f t="shared" si="179"/>
        <v>43756</v>
      </c>
      <c r="BH113" s="3">
        <f t="shared" si="179"/>
        <v>43787</v>
      </c>
      <c r="BI113" s="95">
        <f t="shared" si="179"/>
        <v>43817</v>
      </c>
      <c r="BJ113" s="3">
        <f t="shared" si="179"/>
        <v>43848</v>
      </c>
      <c r="BK113" s="3">
        <f t="shared" si="179"/>
        <v>43879</v>
      </c>
      <c r="BL113" s="3">
        <f t="shared" si="179"/>
        <v>43908</v>
      </c>
      <c r="BM113" s="3">
        <f t="shared" si="179"/>
        <v>43939</v>
      </c>
      <c r="BN113" s="3">
        <f t="shared" ref="BN113:CS113" si="180">BN58</f>
        <v>43969</v>
      </c>
      <c r="BO113" s="3">
        <f t="shared" si="180"/>
        <v>44000</v>
      </c>
      <c r="BP113" s="3">
        <f t="shared" si="180"/>
        <v>44030</v>
      </c>
      <c r="BQ113" s="3">
        <f t="shared" si="180"/>
        <v>44061</v>
      </c>
      <c r="BR113" s="3">
        <f t="shared" si="180"/>
        <v>44092</v>
      </c>
      <c r="BS113" s="3">
        <f t="shared" si="180"/>
        <v>44122</v>
      </c>
      <c r="BT113" s="3">
        <f t="shared" si="180"/>
        <v>44153</v>
      </c>
      <c r="BU113" s="95">
        <f t="shared" si="180"/>
        <v>44183</v>
      </c>
      <c r="BV113" s="3">
        <f t="shared" si="180"/>
        <v>44214</v>
      </c>
      <c r="BW113" s="3">
        <f t="shared" si="180"/>
        <v>44245</v>
      </c>
      <c r="BX113" s="3">
        <f t="shared" si="180"/>
        <v>44273</v>
      </c>
      <c r="BY113" s="3">
        <f t="shared" si="180"/>
        <v>44304</v>
      </c>
      <c r="BZ113" s="3">
        <f t="shared" si="180"/>
        <v>44334</v>
      </c>
      <c r="CA113" s="3">
        <f t="shared" si="180"/>
        <v>44365</v>
      </c>
      <c r="CB113" s="3">
        <f t="shared" si="180"/>
        <v>44395</v>
      </c>
      <c r="CC113" s="3">
        <f t="shared" si="180"/>
        <v>44426</v>
      </c>
      <c r="CD113" s="3">
        <f t="shared" si="180"/>
        <v>44457</v>
      </c>
      <c r="CE113" s="3">
        <f t="shared" si="180"/>
        <v>44487</v>
      </c>
      <c r="CF113" s="3">
        <f t="shared" si="180"/>
        <v>44518</v>
      </c>
      <c r="CG113" s="95">
        <f t="shared" si="180"/>
        <v>44548</v>
      </c>
      <c r="CH113" s="3">
        <f t="shared" si="180"/>
        <v>44579</v>
      </c>
      <c r="CI113" s="3">
        <f t="shared" si="180"/>
        <v>44610</v>
      </c>
      <c r="CJ113" s="3">
        <f t="shared" si="180"/>
        <v>44638</v>
      </c>
      <c r="CK113" s="3">
        <f t="shared" si="180"/>
        <v>44669</v>
      </c>
      <c r="CL113" s="3">
        <f t="shared" si="180"/>
        <v>44699</v>
      </c>
      <c r="CM113" s="3">
        <f t="shared" si="180"/>
        <v>44730</v>
      </c>
      <c r="CN113" s="3">
        <f t="shared" si="180"/>
        <v>44760</v>
      </c>
      <c r="CO113" s="3">
        <f t="shared" si="180"/>
        <v>44791</v>
      </c>
      <c r="CP113" s="3">
        <f t="shared" si="180"/>
        <v>44822</v>
      </c>
      <c r="CQ113" s="3">
        <f t="shared" si="180"/>
        <v>44852</v>
      </c>
      <c r="CR113" s="3">
        <f t="shared" si="180"/>
        <v>44883</v>
      </c>
      <c r="CS113" s="95">
        <f t="shared" si="180"/>
        <v>44913</v>
      </c>
    </row>
    <row r="114" spans="1:97" s="15" customFormat="1" x14ac:dyDescent="0.25">
      <c r="A114" s="15" t="s">
        <v>4</v>
      </c>
      <c r="B114" s="6">
        <f t="shared" ref="B114:Y114" si="181">IFERROR(B22/B33,"")</f>
        <v>39.474249999999998</v>
      </c>
      <c r="C114" s="13">
        <f t="shared" si="181"/>
        <v>22.874491228070177</v>
      </c>
      <c r="D114" s="13">
        <f t="shared" si="181"/>
        <v>82.768190476190469</v>
      </c>
      <c r="E114" s="13">
        <f t="shared" si="181"/>
        <v>80.577164285714289</v>
      </c>
      <c r="F114" s="13">
        <f t="shared" si="181"/>
        <v>45.539316901408455</v>
      </c>
      <c r="G114" s="13">
        <f t="shared" si="181"/>
        <v>66.881197183098593</v>
      </c>
      <c r="H114" s="13">
        <f t="shared" si="181"/>
        <v>99.296493421052631</v>
      </c>
      <c r="I114" s="13">
        <f t="shared" si="181"/>
        <v>31.644802631578948</v>
      </c>
      <c r="J114" s="13">
        <f t="shared" si="181"/>
        <v>88.019902597402591</v>
      </c>
      <c r="K114" s="13">
        <f t="shared" si="181"/>
        <v>61.883493506493373</v>
      </c>
      <c r="L114" s="13">
        <f t="shared" si="181"/>
        <v>66.295130136986302</v>
      </c>
      <c r="M114" s="100">
        <f t="shared" si="181"/>
        <v>121.88768421052617</v>
      </c>
      <c r="N114" s="270">
        <f t="shared" si="181"/>
        <v>19.227256410256409</v>
      </c>
      <c r="O114" s="270">
        <f t="shared" si="181"/>
        <v>18.406422413792846</v>
      </c>
      <c r="P114" s="270">
        <f t="shared" si="181"/>
        <v>37.421355932203305</v>
      </c>
      <c r="Q114" s="270">
        <f t="shared" si="181"/>
        <v>56.870478632478637</v>
      </c>
      <c r="R114" s="270">
        <f t="shared" si="181"/>
        <v>31.795125000000002</v>
      </c>
      <c r="S114" s="270">
        <f t="shared" si="181"/>
        <v>34.815032710280377</v>
      </c>
      <c r="T114" s="270">
        <f t="shared" si="181"/>
        <v>34.730929292929297</v>
      </c>
      <c r="U114" s="270">
        <f t="shared" si="181"/>
        <v>27.964786458333332</v>
      </c>
      <c r="V114" s="13">
        <f t="shared" si="181"/>
        <v>39.401531914893617</v>
      </c>
      <c r="W114" s="13">
        <f t="shared" si="181"/>
        <v>34.00152688172043</v>
      </c>
      <c r="X114" s="13">
        <f t="shared" si="181"/>
        <v>43.180727777777776</v>
      </c>
      <c r="Y114" s="100">
        <f t="shared" si="181"/>
        <v>83.564054216867476</v>
      </c>
      <c r="Z114" s="13">
        <f t="shared" ref="Z114:CK114" si="182">IFERROR(Z22/Z33,"")</f>
        <v>34.69711724137931</v>
      </c>
      <c r="AA114" s="13">
        <f t="shared" si="182"/>
        <v>65.660513986014067</v>
      </c>
      <c r="AB114" s="13">
        <f t="shared" si="182"/>
        <v>70.530139860139869</v>
      </c>
      <c r="AC114" s="13">
        <f t="shared" si="182"/>
        <v>26.691632653061227</v>
      </c>
      <c r="AD114" s="13">
        <f t="shared" si="182"/>
        <v>25.588804159445406</v>
      </c>
      <c r="AE114" s="13">
        <f t="shared" si="182"/>
        <v>31.481363636363636</v>
      </c>
      <c r="AF114" s="13">
        <f t="shared" si="182"/>
        <v>21.943917322834647</v>
      </c>
      <c r="AG114" s="13">
        <f t="shared" si="182"/>
        <v>21.614188794308703</v>
      </c>
      <c r="AH114" s="13">
        <f t="shared" si="182"/>
        <v>22.23162440497379</v>
      </c>
      <c r="AI114" s="13">
        <f t="shared" si="182"/>
        <v>21.098192287101554</v>
      </c>
      <c r="AJ114" s="13">
        <f t="shared" si="182"/>
        <v>22.473800192239406</v>
      </c>
      <c r="AK114" s="100">
        <f t="shared" si="182"/>
        <v>22.9052648560689</v>
      </c>
      <c r="AL114" s="13">
        <f t="shared" si="182"/>
        <v>35.783696737443869</v>
      </c>
      <c r="AM114" s="13">
        <f t="shared" si="182"/>
        <v>41.307628781885782</v>
      </c>
      <c r="AN114" s="13">
        <f t="shared" si="182"/>
        <v>40.962134128033235</v>
      </c>
      <c r="AO114" s="13">
        <f t="shared" si="182"/>
        <v>31.842909225398664</v>
      </c>
      <c r="AP114" s="13">
        <f t="shared" si="182"/>
        <v>24.467861461211861</v>
      </c>
      <c r="AQ114" s="13">
        <f t="shared" si="182"/>
        <v>33.555459869682124</v>
      </c>
      <c r="AR114" s="13">
        <f t="shared" si="182"/>
        <v>25.981766494990957</v>
      </c>
      <c r="AS114" s="13">
        <f t="shared" si="182"/>
        <v>27.657209456283486</v>
      </c>
      <c r="AT114" s="13">
        <f t="shared" si="182"/>
        <v>28.233753183859527</v>
      </c>
      <c r="AU114" s="13">
        <f t="shared" si="182"/>
        <v>26.740357537142796</v>
      </c>
      <c r="AV114" s="13">
        <f t="shared" si="182"/>
        <v>28.46204639785811</v>
      </c>
      <c r="AW114" s="100">
        <f t="shared" si="182"/>
        <v>32.118560480727311</v>
      </c>
      <c r="AX114" s="13">
        <f t="shared" si="182"/>
        <v>41.227198734690603</v>
      </c>
      <c r="AY114" s="13">
        <f t="shared" si="182"/>
        <v>47.732020087276084</v>
      </c>
      <c r="AZ114" s="13">
        <f t="shared" si="182"/>
        <v>50.764265051921981</v>
      </c>
      <c r="BA114" s="13">
        <f t="shared" si="182"/>
        <v>38.683024861993836</v>
      </c>
      <c r="BB114" s="13">
        <f t="shared" si="182"/>
        <v>28.63643143886781</v>
      </c>
      <c r="BC114" s="13">
        <f t="shared" si="182"/>
        <v>38.331186361878174</v>
      </c>
      <c r="BD114" s="13">
        <f t="shared" si="182"/>
        <v>30.08187030658766</v>
      </c>
      <c r="BE114" s="13">
        <f t="shared" si="182"/>
        <v>31.695258509167509</v>
      </c>
      <c r="BF114" s="13">
        <f t="shared" si="182"/>
        <v>32.422413489824343</v>
      </c>
      <c r="BG114" s="13">
        <f t="shared" si="182"/>
        <v>30.689559542815402</v>
      </c>
      <c r="BH114" s="13">
        <f t="shared" si="182"/>
        <v>32.672733607792829</v>
      </c>
      <c r="BI114" s="100">
        <f t="shared" si="182"/>
        <v>33.309141861239105</v>
      </c>
      <c r="BJ114" s="13">
        <f t="shared" si="182"/>
        <v>44.112889479741305</v>
      </c>
      <c r="BK114" s="13">
        <f t="shared" si="182"/>
        <v>51.152550273848554</v>
      </c>
      <c r="BL114" s="13">
        <f t="shared" si="182"/>
        <v>55.275240076130913</v>
      </c>
      <c r="BM114" s="13">
        <f t="shared" si="182"/>
        <v>42.660234865699181</v>
      </c>
      <c r="BN114" s="13">
        <f t="shared" si="182"/>
        <v>31.286762362124435</v>
      </c>
      <c r="BO114" s="13">
        <f t="shared" si="182"/>
        <v>41.624902958212367</v>
      </c>
      <c r="BP114" s="13">
        <f t="shared" si="182"/>
        <v>33.109987888698576</v>
      </c>
      <c r="BQ114" s="13">
        <f t="shared" si="182"/>
        <v>34.787947702163045</v>
      </c>
      <c r="BR114" s="13">
        <f t="shared" si="182"/>
        <v>36.192524263198216</v>
      </c>
      <c r="BS114" s="13">
        <f t="shared" si="182"/>
        <v>34.254783271930251</v>
      </c>
      <c r="BT114" s="13">
        <f t="shared" si="182"/>
        <v>36.469710228827928</v>
      </c>
      <c r="BU114" s="100">
        <f t="shared" si="182"/>
        <v>37.189491372950314</v>
      </c>
      <c r="BV114" s="13">
        <f t="shared" si="182"/>
        <v>48.790800516057537</v>
      </c>
      <c r="BW114" s="13">
        <f t="shared" si="182"/>
        <v>56.638837713826206</v>
      </c>
      <c r="BX114" s="13">
        <f t="shared" si="182"/>
        <v>61.881772533719776</v>
      </c>
      <c r="BY114" s="13">
        <f t="shared" si="182"/>
        <v>47.79781101192858</v>
      </c>
      <c r="BZ114" s="13">
        <f t="shared" si="182"/>
        <v>36.038696889936347</v>
      </c>
      <c r="CA114" s="13">
        <f t="shared" si="182"/>
        <v>47.954616868101951</v>
      </c>
      <c r="CB114" s="13">
        <f t="shared" si="182"/>
        <v>38.141214059719381</v>
      </c>
      <c r="CC114" s="13">
        <f t="shared" si="182"/>
        <v>40.189606230814775</v>
      </c>
      <c r="CD114" s="13">
        <f t="shared" si="182"/>
        <v>41.819204067706927</v>
      </c>
      <c r="CE114" s="13">
        <f t="shared" si="182"/>
        <v>39.577866095269087</v>
      </c>
      <c r="CF114" s="13">
        <f t="shared" si="182"/>
        <v>42.199822586781302</v>
      </c>
      <c r="CG114" s="100">
        <f t="shared" si="182"/>
        <v>43.375676782630869</v>
      </c>
      <c r="CH114" s="13">
        <f t="shared" si="182"/>
        <v>55.067775334132754</v>
      </c>
      <c r="CI114" s="13">
        <f t="shared" si="182"/>
        <v>63.961131194177625</v>
      </c>
      <c r="CJ114" s="13">
        <f t="shared" si="182"/>
        <v>70.272346362660997</v>
      </c>
      <c r="CK114" s="13">
        <f t="shared" si="182"/>
        <v>54.300831771674822</v>
      </c>
      <c r="CL114" s="13">
        <f t="shared" ref="CL114:CS114" si="183">IFERROR(CL22/CL33,"")</f>
        <v>40.748853413088099</v>
      </c>
      <c r="CM114" s="13">
        <f t="shared" si="183"/>
        <v>54.064089918504209</v>
      </c>
      <c r="CN114" s="13">
        <f t="shared" si="183"/>
        <v>43.076714752374791</v>
      </c>
      <c r="CO114" s="13">
        <f t="shared" si="183"/>
        <v>45.331782410885097</v>
      </c>
      <c r="CP114" s="13">
        <f t="shared" si="183"/>
        <v>47.180038098245795</v>
      </c>
      <c r="CQ114" s="13">
        <f t="shared" si="183"/>
        <v>44.783331681181814</v>
      </c>
      <c r="CR114" s="13">
        <f t="shared" si="183"/>
        <v>48.560761228019111</v>
      </c>
      <c r="CS114" s="100">
        <f t="shared" si="183"/>
        <v>49.93145004953184</v>
      </c>
    </row>
    <row r="115" spans="1:97" s="15" customFormat="1" x14ac:dyDescent="0.25">
      <c r="A115" s="15" t="s">
        <v>5</v>
      </c>
      <c r="B115" s="119">
        <f t="shared" ref="B115:Y115" si="184">IFERROR(B23/B34,"")</f>
        <v>5.1037096774193556</v>
      </c>
      <c r="C115" s="13">
        <f t="shared" si="184"/>
        <v>5.382232227488152</v>
      </c>
      <c r="D115" s="13">
        <f t="shared" si="184"/>
        <v>6.4126957964601772</v>
      </c>
      <c r="E115" s="13">
        <f t="shared" si="184"/>
        <v>8.5163051724137944</v>
      </c>
      <c r="F115" s="13">
        <f t="shared" si="184"/>
        <v>6.8800053191489363</v>
      </c>
      <c r="G115" s="13">
        <f t="shared" si="184"/>
        <v>7.8684083665338642</v>
      </c>
      <c r="H115" s="13">
        <f t="shared" si="184"/>
        <v>9.1397369477911639</v>
      </c>
      <c r="I115" s="13">
        <f t="shared" si="184"/>
        <v>6.0831946721311478</v>
      </c>
      <c r="J115" s="13">
        <f t="shared" si="184"/>
        <v>11.184959930313587</v>
      </c>
      <c r="K115" s="13">
        <f t="shared" si="184"/>
        <v>8.2988318965517252</v>
      </c>
      <c r="L115" s="13">
        <f t="shared" si="184"/>
        <v>11.185387577639789</v>
      </c>
      <c r="M115" s="100">
        <f t="shared" si="184"/>
        <v>15.102341216216216</v>
      </c>
      <c r="N115" s="270">
        <f t="shared" si="184"/>
        <v>6.6743853658536585</v>
      </c>
      <c r="O115" s="270">
        <f t="shared" si="184"/>
        <v>5.6163061224489796</v>
      </c>
      <c r="P115" s="270">
        <f t="shared" si="184"/>
        <v>13.372370424597367</v>
      </c>
      <c r="Q115" s="270">
        <f t="shared" si="184"/>
        <v>13.667161467889926</v>
      </c>
      <c r="R115" s="270">
        <f t="shared" si="184"/>
        <v>8.1751363636363639</v>
      </c>
      <c r="S115" s="270">
        <f t="shared" si="184"/>
        <v>9.744453076923131</v>
      </c>
      <c r="T115" s="270">
        <f t="shared" si="184"/>
        <v>7.1076933045356485</v>
      </c>
      <c r="U115" s="270">
        <f t="shared" si="184"/>
        <v>7.5871444866920337</v>
      </c>
      <c r="V115" s="13">
        <f t="shared" si="184"/>
        <v>10.74802722967644</v>
      </c>
      <c r="W115" s="13">
        <f t="shared" si="184"/>
        <v>7.1645623946037267</v>
      </c>
      <c r="X115" s="13">
        <f t="shared" si="184"/>
        <v>8.5639557926829664</v>
      </c>
      <c r="Y115" s="100">
        <f t="shared" si="184"/>
        <v>13.717492317969347</v>
      </c>
      <c r="Z115" s="13">
        <f t="shared" ref="Z115:CK115" si="185">IFERROR(Z23/Z34,"")</f>
        <v>7.9000451866404715</v>
      </c>
      <c r="AA115" s="13">
        <f t="shared" si="185"/>
        <v>5.6099885167464203</v>
      </c>
      <c r="AB115" s="13">
        <f t="shared" si="185"/>
        <v>11.965886761032472</v>
      </c>
      <c r="AC115" s="13">
        <f t="shared" si="185"/>
        <v>11.345250266240679</v>
      </c>
      <c r="AD115" s="13">
        <f t="shared" si="185"/>
        <v>10.398490364025696</v>
      </c>
      <c r="AE115" s="13">
        <f t="shared" si="185"/>
        <v>11.16185789167152</v>
      </c>
      <c r="AF115" s="13">
        <f t="shared" si="185"/>
        <v>9.5597850386930361</v>
      </c>
      <c r="AG115" s="13">
        <f t="shared" si="185"/>
        <v>7.8843185872174528</v>
      </c>
      <c r="AH115" s="13">
        <f t="shared" si="185"/>
        <v>8.2950777366273005</v>
      </c>
      <c r="AI115" s="13">
        <f t="shared" si="185"/>
        <v>7.8606130621708701</v>
      </c>
      <c r="AJ115" s="13">
        <f t="shared" si="185"/>
        <v>8.1885933998809364</v>
      </c>
      <c r="AK115" s="100">
        <f t="shared" si="185"/>
        <v>8.5939578872155824</v>
      </c>
      <c r="AL115" s="13">
        <f t="shared" si="185"/>
        <v>5.2340237450788729</v>
      </c>
      <c r="AM115" s="13">
        <f t="shared" si="185"/>
        <v>5.136741531766817</v>
      </c>
      <c r="AN115" s="13">
        <f t="shared" si="185"/>
        <v>12.299927624518629</v>
      </c>
      <c r="AO115" s="13">
        <f t="shared" si="185"/>
        <v>9.0957852666379093</v>
      </c>
      <c r="AP115" s="13">
        <f t="shared" si="185"/>
        <v>9.4423088099956232</v>
      </c>
      <c r="AQ115" s="13">
        <f t="shared" si="185"/>
        <v>13.020228896838679</v>
      </c>
      <c r="AR115" s="13">
        <f t="shared" si="185"/>
        <v>7.7930210129281896</v>
      </c>
      <c r="AS115" s="13">
        <f t="shared" si="185"/>
        <v>8.0886841650680203</v>
      </c>
      <c r="AT115" s="13">
        <f t="shared" si="185"/>
        <v>8.5374837883175783</v>
      </c>
      <c r="AU115" s="13">
        <f t="shared" si="185"/>
        <v>8.047542243073325</v>
      </c>
      <c r="AV115" s="13">
        <f t="shared" si="185"/>
        <v>8.3931284941489039</v>
      </c>
      <c r="AW115" s="100">
        <f t="shared" si="185"/>
        <v>8.8058589613760727</v>
      </c>
      <c r="AX115" s="13">
        <f t="shared" si="185"/>
        <v>5.7745470933533882</v>
      </c>
      <c r="AY115" s="13">
        <f t="shared" si="185"/>
        <v>5.6143749030854879</v>
      </c>
      <c r="AZ115" s="13">
        <f t="shared" si="185"/>
        <v>14.458925977059351</v>
      </c>
      <c r="BA115" s="13">
        <f t="shared" si="185"/>
        <v>10.534209923207914</v>
      </c>
      <c r="BB115" s="13">
        <f t="shared" si="185"/>
        <v>11.059739193484901</v>
      </c>
      <c r="BC115" s="13">
        <f t="shared" si="185"/>
        <v>15.304609391713438</v>
      </c>
      <c r="BD115" s="13">
        <f t="shared" si="185"/>
        <v>8.9858992435794303</v>
      </c>
      <c r="BE115" s="13">
        <f t="shared" si="185"/>
        <v>9.2303999495305789</v>
      </c>
      <c r="BF115" s="13">
        <f t="shared" si="185"/>
        <v>9.7369785082286739</v>
      </c>
      <c r="BG115" s="13">
        <f t="shared" si="185"/>
        <v>9.079002262994031</v>
      </c>
      <c r="BH115" s="13">
        <f t="shared" si="185"/>
        <v>9.5753892203972253</v>
      </c>
      <c r="BI115" s="100">
        <f t="shared" si="185"/>
        <v>10.10161326888333</v>
      </c>
      <c r="BJ115" s="13">
        <f t="shared" si="185"/>
        <v>6.3046778604869651</v>
      </c>
      <c r="BK115" s="13">
        <f t="shared" si="185"/>
        <v>6.1508702751314459</v>
      </c>
      <c r="BL115" s="13">
        <f t="shared" si="185"/>
        <v>15.667689187220187</v>
      </c>
      <c r="BM115" s="13">
        <f t="shared" si="185"/>
        <v>11.51087469568281</v>
      </c>
      <c r="BN115" s="13">
        <f t="shared" si="185"/>
        <v>12.049361274440811</v>
      </c>
      <c r="BO115" s="13">
        <f t="shared" si="185"/>
        <v>16.758978869091028</v>
      </c>
      <c r="BP115" s="13">
        <f t="shared" si="185"/>
        <v>9.9144928351982582</v>
      </c>
      <c r="BQ115" s="13">
        <f t="shared" si="185"/>
        <v>10.203068841478864</v>
      </c>
      <c r="BR115" s="13">
        <f t="shared" si="185"/>
        <v>10.808479553311697</v>
      </c>
      <c r="BS115" s="13">
        <f t="shared" si="185"/>
        <v>10.106714259054153</v>
      </c>
      <c r="BT115" s="13">
        <f t="shared" si="185"/>
        <v>10.657935146527256</v>
      </c>
      <c r="BU115" s="100">
        <f t="shared" si="185"/>
        <v>11.203778039489791</v>
      </c>
      <c r="BV115" s="13">
        <f t="shared" si="185"/>
        <v>7.2132388109948673</v>
      </c>
      <c r="BW115" s="13">
        <f t="shared" si="185"/>
        <v>7.0635959771363481</v>
      </c>
      <c r="BX115" s="13">
        <f t="shared" si="185"/>
        <v>17.748050958380496</v>
      </c>
      <c r="BY115" s="13">
        <f t="shared" si="185"/>
        <v>13.076167555318802</v>
      </c>
      <c r="BZ115" s="13">
        <f t="shared" si="185"/>
        <v>13.643580041190264</v>
      </c>
      <c r="CA115" s="13">
        <f t="shared" si="185"/>
        <v>18.941841315660056</v>
      </c>
      <c r="CB115" s="13">
        <f t="shared" si="185"/>
        <v>11.260398086983541</v>
      </c>
      <c r="CC115" s="13">
        <f t="shared" si="185"/>
        <v>11.756319363645973</v>
      </c>
      <c r="CD115" s="13">
        <f t="shared" si="185"/>
        <v>12.451019128995403</v>
      </c>
      <c r="CE115" s="13">
        <f t="shared" si="185"/>
        <v>11.643088920735837</v>
      </c>
      <c r="CF115" s="13">
        <f t="shared" si="185"/>
        <v>12.34685561283637</v>
      </c>
      <c r="CG115" s="100">
        <f t="shared" si="185"/>
        <v>12.976868568719228</v>
      </c>
      <c r="CH115" s="13">
        <f t="shared" si="185"/>
        <v>8.1543144689020526</v>
      </c>
      <c r="CI115" s="13">
        <f t="shared" si="185"/>
        <v>7.9858273609502897</v>
      </c>
      <c r="CJ115" s="13">
        <f t="shared" si="185"/>
        <v>20.056738118542778</v>
      </c>
      <c r="CK115" s="13">
        <f t="shared" si="185"/>
        <v>14.778298101912565</v>
      </c>
      <c r="CL115" s="13">
        <f t="shared" ref="CL115:CS115" si="186">IFERROR(CL23/CL34,"")</f>
        <v>15.417697927395347</v>
      </c>
      <c r="CM115" s="13">
        <f t="shared" si="186"/>
        <v>21.403368514248946</v>
      </c>
      <c r="CN115" s="13">
        <f t="shared" si="186"/>
        <v>12.726126313128171</v>
      </c>
      <c r="CO115" s="13">
        <f t="shared" si="186"/>
        <v>13.28913810365027</v>
      </c>
      <c r="CP115" s="13">
        <f t="shared" si="186"/>
        <v>14.074316784568744</v>
      </c>
      <c r="CQ115" s="13">
        <f t="shared" si="186"/>
        <v>13.309201330767248</v>
      </c>
      <c r="CR115" s="13">
        <f t="shared" si="186"/>
        <v>14.235517412290481</v>
      </c>
      <c r="CS115" s="100">
        <f t="shared" si="186"/>
        <v>14.961739289411552</v>
      </c>
    </row>
    <row r="116" spans="1:97" s="15" customFormat="1" x14ac:dyDescent="0.25">
      <c r="A116" s="15" t="s">
        <v>6</v>
      </c>
      <c r="B116" s="119">
        <f t="shared" ref="B116:Y116" si="187">IFERROR(B24/B35,"")</f>
        <v>4.504714987714987</v>
      </c>
      <c r="C116" s="13">
        <f t="shared" si="187"/>
        <v>4.2728518518518497</v>
      </c>
      <c r="D116" s="13">
        <f t="shared" si="187"/>
        <v>10.346745192307692</v>
      </c>
      <c r="E116" s="13">
        <f t="shared" si="187"/>
        <v>7.2291336302895317</v>
      </c>
      <c r="F116" s="13">
        <f t="shared" si="187"/>
        <v>6.1493845470692721</v>
      </c>
      <c r="G116" s="13">
        <f t="shared" si="187"/>
        <v>8.1081334841628969</v>
      </c>
      <c r="H116" s="13">
        <f t="shared" si="187"/>
        <v>7.468515527950311</v>
      </c>
      <c r="I116" s="13">
        <f t="shared" si="187"/>
        <v>5.2079387755102049</v>
      </c>
      <c r="J116" s="13">
        <f t="shared" si="187"/>
        <v>9.8312097457627114</v>
      </c>
      <c r="K116" s="13">
        <f t="shared" si="187"/>
        <v>8.2759753086419749</v>
      </c>
      <c r="L116" s="13">
        <f t="shared" si="187"/>
        <v>6.786904867256637</v>
      </c>
      <c r="M116" s="100">
        <f t="shared" si="187"/>
        <v>11.431095730918512</v>
      </c>
      <c r="N116" s="270">
        <f t="shared" si="187"/>
        <v>3.2068949152542339</v>
      </c>
      <c r="O116" s="270">
        <f t="shared" si="187"/>
        <v>5.1790731707317077</v>
      </c>
      <c r="P116" s="270">
        <f t="shared" si="187"/>
        <v>8.2532447916666669</v>
      </c>
      <c r="Q116" s="270">
        <f t="shared" si="187"/>
        <v>5.8262396449704141</v>
      </c>
      <c r="R116" s="270">
        <f t="shared" si="187"/>
        <v>6.7423841911764706</v>
      </c>
      <c r="S116" s="270">
        <f t="shared" si="187"/>
        <v>8.7553107191316162</v>
      </c>
      <c r="T116" s="270">
        <f t="shared" si="187"/>
        <v>4.1495806201550387</v>
      </c>
      <c r="U116" s="270">
        <f t="shared" si="187"/>
        <v>4.3528763676148801</v>
      </c>
      <c r="V116" s="13">
        <f t="shared" si="187"/>
        <v>7.6739750479846647</v>
      </c>
      <c r="W116" s="13">
        <f t="shared" si="187"/>
        <v>6.2014101346001578</v>
      </c>
      <c r="X116" s="13">
        <f t="shared" si="187"/>
        <v>7.2528292268479273</v>
      </c>
      <c r="Y116" s="100">
        <f t="shared" si="187"/>
        <v>7.8460805577072197</v>
      </c>
      <c r="Z116" s="13">
        <f t="shared" ref="Z116:CK116" si="188">IFERROR(Z24/Z35,"")</f>
        <v>2.371991304347826</v>
      </c>
      <c r="AA116" s="13">
        <f t="shared" si="188"/>
        <v>5.2116594488188976</v>
      </c>
      <c r="AB116" s="13">
        <f t="shared" si="188"/>
        <v>6.7850192307692305</v>
      </c>
      <c r="AC116" s="13">
        <f t="shared" si="188"/>
        <v>4.6697754749568228</v>
      </c>
      <c r="AD116" s="13">
        <f t="shared" si="188"/>
        <v>6.2435470085470088</v>
      </c>
      <c r="AE116" s="13">
        <f t="shared" si="188"/>
        <v>4.8212175873731677</v>
      </c>
      <c r="AF116" s="13">
        <f t="shared" si="188"/>
        <v>3.1703812316715543</v>
      </c>
      <c r="AG116" s="13">
        <f t="shared" si="188"/>
        <v>4.6799147834033183</v>
      </c>
      <c r="AH116" s="13">
        <f t="shared" si="188"/>
        <v>4.9071183607462103</v>
      </c>
      <c r="AI116" s="13">
        <f t="shared" si="188"/>
        <v>4.5448552420371415</v>
      </c>
      <c r="AJ116" s="13">
        <f t="shared" si="188"/>
        <v>4.8632757573717678</v>
      </c>
      <c r="AK116" s="100">
        <f t="shared" si="188"/>
        <v>5.076955275915167</v>
      </c>
      <c r="AL116" s="13">
        <f t="shared" si="188"/>
        <v>2.9314102629815801</v>
      </c>
      <c r="AM116" s="13">
        <f t="shared" si="188"/>
        <v>3.8324301714235478</v>
      </c>
      <c r="AN116" s="13">
        <f t="shared" si="188"/>
        <v>8.5744202966753651</v>
      </c>
      <c r="AO116" s="13">
        <f t="shared" si="188"/>
        <v>5.6670943508385934</v>
      </c>
      <c r="AP116" s="13">
        <f t="shared" si="188"/>
        <v>5.859702670898578</v>
      </c>
      <c r="AQ116" s="13">
        <f t="shared" si="188"/>
        <v>4.995325351179849</v>
      </c>
      <c r="AR116" s="13">
        <f t="shared" si="188"/>
        <v>5.4798195093936757</v>
      </c>
      <c r="AS116" s="13">
        <f t="shared" si="188"/>
        <v>6.0057390884363331</v>
      </c>
      <c r="AT116" s="13">
        <f t="shared" si="188"/>
        <v>6.0933449278246981</v>
      </c>
      <c r="AU116" s="13">
        <f t="shared" si="188"/>
        <v>5.8092945698092047</v>
      </c>
      <c r="AV116" s="13">
        <f t="shared" si="188"/>
        <v>6.2211661352132648</v>
      </c>
      <c r="AW116" s="100">
        <f t="shared" si="188"/>
        <v>6.3183348188328425</v>
      </c>
      <c r="AX116" s="13">
        <f t="shared" si="188"/>
        <v>3.4633503778981196</v>
      </c>
      <c r="AY116" s="13">
        <f t="shared" si="188"/>
        <v>4.2785840441568785</v>
      </c>
      <c r="AZ116" s="13">
        <f t="shared" si="188"/>
        <v>10.049185699795945</v>
      </c>
      <c r="BA116" s="13">
        <f t="shared" si="188"/>
        <v>6.576435763104417</v>
      </c>
      <c r="BB116" s="13">
        <f t="shared" si="188"/>
        <v>6.4428000847594928</v>
      </c>
      <c r="BC116" s="13">
        <f t="shared" si="188"/>
        <v>5.6580842876181423</v>
      </c>
      <c r="BD116" s="13">
        <f t="shared" si="188"/>
        <v>6.1287837387332864</v>
      </c>
      <c r="BE116" s="13">
        <f t="shared" si="188"/>
        <v>6.6038925982329806</v>
      </c>
      <c r="BF116" s="13">
        <f t="shared" si="188"/>
        <v>6.8914624042189594</v>
      </c>
      <c r="BG116" s="13">
        <f t="shared" si="188"/>
        <v>6.525052644645811</v>
      </c>
      <c r="BH116" s="13">
        <f t="shared" si="188"/>
        <v>6.8356333749016169</v>
      </c>
      <c r="BI116" s="100">
        <f t="shared" si="188"/>
        <v>7.1370152536531366</v>
      </c>
      <c r="BJ116" s="13">
        <f t="shared" si="188"/>
        <v>3.7260131778498224</v>
      </c>
      <c r="BK116" s="13">
        <f t="shared" si="188"/>
        <v>4.6521019756900577</v>
      </c>
      <c r="BL116" s="13">
        <f t="shared" si="188"/>
        <v>10.916247973062328</v>
      </c>
      <c r="BM116" s="13">
        <f t="shared" si="188"/>
        <v>7.1882746071856305</v>
      </c>
      <c r="BN116" s="13">
        <f t="shared" si="188"/>
        <v>7.0935412733194294</v>
      </c>
      <c r="BO116" s="13">
        <f t="shared" si="188"/>
        <v>6.2193008735391482</v>
      </c>
      <c r="BP116" s="13">
        <f t="shared" si="188"/>
        <v>6.7379377359086634</v>
      </c>
      <c r="BQ116" s="13">
        <f t="shared" si="188"/>
        <v>7.3181356040088898</v>
      </c>
      <c r="BR116" s="13">
        <f t="shared" si="188"/>
        <v>7.7047362584035284</v>
      </c>
      <c r="BS116" s="13">
        <f t="shared" si="188"/>
        <v>7.2342645491309288</v>
      </c>
      <c r="BT116" s="13">
        <f t="shared" si="188"/>
        <v>7.6297651336073269</v>
      </c>
      <c r="BU116" s="100">
        <f t="shared" si="188"/>
        <v>7.9583794381742123</v>
      </c>
      <c r="BV116" s="13">
        <f t="shared" si="188"/>
        <v>4.2224985974555054</v>
      </c>
      <c r="BW116" s="13">
        <f t="shared" si="188"/>
        <v>5.298242268010207</v>
      </c>
      <c r="BX116" s="13">
        <f t="shared" si="188"/>
        <v>12.420041356415833</v>
      </c>
      <c r="BY116" s="13">
        <f t="shared" si="188"/>
        <v>8.1685945075492654</v>
      </c>
      <c r="BZ116" s="13">
        <f t="shared" si="188"/>
        <v>8.1214689296488558</v>
      </c>
      <c r="CA116" s="13">
        <f t="shared" si="188"/>
        <v>7.1114623499245084</v>
      </c>
      <c r="CB116" s="13">
        <f t="shared" si="188"/>
        <v>7.7179962195308196</v>
      </c>
      <c r="CC116" s="13">
        <f t="shared" si="188"/>
        <v>8.4472536314592475</v>
      </c>
      <c r="CD116" s="13">
        <f t="shared" si="188"/>
        <v>8.8915736067275812</v>
      </c>
      <c r="CE116" s="13">
        <f t="shared" si="188"/>
        <v>8.3499342577461277</v>
      </c>
      <c r="CF116" s="13">
        <f t="shared" si="188"/>
        <v>8.8478014527487225</v>
      </c>
      <c r="CG116" s="100">
        <f t="shared" si="188"/>
        <v>9.2270854622368148</v>
      </c>
      <c r="CH116" s="13">
        <f t="shared" si="188"/>
        <v>4.7734599924767505</v>
      </c>
      <c r="CI116" s="13">
        <f t="shared" si="188"/>
        <v>5.9890421734348953</v>
      </c>
      <c r="CJ116" s="13">
        <f t="shared" si="188"/>
        <v>14.03949052625407</v>
      </c>
      <c r="CK116" s="13">
        <f t="shared" si="188"/>
        <v>9.2324492371342028</v>
      </c>
      <c r="CL116" s="13">
        <f t="shared" ref="CL116:CS116" si="189">IFERROR(CL24/CL35,"")</f>
        <v>9.1817827401896945</v>
      </c>
      <c r="CM116" s="13">
        <f t="shared" si="189"/>
        <v>8.0398379644906317</v>
      </c>
      <c r="CN116" s="13">
        <f t="shared" si="189"/>
        <v>8.7266890266578034</v>
      </c>
      <c r="CO116" s="13">
        <f t="shared" si="189"/>
        <v>9.5502055742117999</v>
      </c>
      <c r="CP116" s="13">
        <f t="shared" si="189"/>
        <v>10.052561717021296</v>
      </c>
      <c r="CQ116" s="13">
        <f t="shared" si="189"/>
        <v>9.5300472853654128</v>
      </c>
      <c r="CR116" s="13">
        <f t="shared" si="189"/>
        <v>10.203133358238047</v>
      </c>
      <c r="CS116" s="100">
        <f t="shared" si="189"/>
        <v>10.640443090812044</v>
      </c>
    </row>
    <row r="117" spans="1:97" s="15" customFormat="1" x14ac:dyDescent="0.25">
      <c r="A117" s="15" t="s">
        <v>7</v>
      </c>
      <c r="B117" s="119">
        <f t="shared" ref="B117:Y117" si="190">IFERROR(B25/B36,"")</f>
        <v>3.7722345679012346</v>
      </c>
      <c r="C117" s="13">
        <f t="shared" si="190"/>
        <v>2.6303519480519482</v>
      </c>
      <c r="D117" s="13">
        <f t="shared" si="190"/>
        <v>4.9853810709838102</v>
      </c>
      <c r="E117" s="13">
        <f t="shared" si="190"/>
        <v>3.6984469820554651</v>
      </c>
      <c r="F117" s="13">
        <f t="shared" si="190"/>
        <v>4.705234521575985</v>
      </c>
      <c r="G117" s="13">
        <f t="shared" si="190"/>
        <v>7.0876059479553781</v>
      </c>
      <c r="H117" s="13">
        <f t="shared" si="190"/>
        <v>5.6533048192771087</v>
      </c>
      <c r="I117" s="13">
        <f t="shared" si="190"/>
        <v>3.121442563482467</v>
      </c>
      <c r="J117" s="13">
        <f t="shared" si="190"/>
        <v>6.7265980861244019</v>
      </c>
      <c r="K117" s="13">
        <f t="shared" si="190"/>
        <v>5.5134363207547175</v>
      </c>
      <c r="L117" s="13">
        <f t="shared" si="190"/>
        <v>8.2793671444321948</v>
      </c>
      <c r="M117" s="100">
        <f t="shared" si="190"/>
        <v>8.9216223150357994</v>
      </c>
      <c r="N117" s="270">
        <f t="shared" si="190"/>
        <v>2.1414637946837765</v>
      </c>
      <c r="O117" s="270">
        <f t="shared" si="190"/>
        <v>2.7523755036261082</v>
      </c>
      <c r="P117" s="270">
        <f t="shared" si="190"/>
        <v>7.2335261669024042</v>
      </c>
      <c r="Q117" s="270">
        <f t="shared" si="190"/>
        <v>5.7655837837837813</v>
      </c>
      <c r="R117" s="270">
        <f t="shared" si="190"/>
        <v>5.5292573891625612</v>
      </c>
      <c r="S117" s="270">
        <f t="shared" si="190"/>
        <v>5.8783703374777971</v>
      </c>
      <c r="T117" s="270">
        <f t="shared" si="190"/>
        <v>4.4623783783783786</v>
      </c>
      <c r="U117" s="270">
        <f t="shared" si="190"/>
        <v>3.174445846477397</v>
      </c>
      <c r="V117" s="13">
        <f t="shared" si="190"/>
        <v>4.1551523129921257</v>
      </c>
      <c r="W117" s="13">
        <f t="shared" si="190"/>
        <v>2.7961997840172788</v>
      </c>
      <c r="X117" s="13">
        <f t="shared" si="190"/>
        <v>5.0499074839302205</v>
      </c>
      <c r="Y117" s="100">
        <f t="shared" si="190"/>
        <v>9.9013358046228213</v>
      </c>
      <c r="Z117" s="13">
        <f t="shared" ref="Z117:CK117" si="191">IFERROR(Z25/Z36,"")</f>
        <v>2.5876129979035642</v>
      </c>
      <c r="AA117" s="13">
        <f t="shared" si="191"/>
        <v>3.6359295363271298</v>
      </c>
      <c r="AB117" s="13">
        <f t="shared" si="191"/>
        <v>3.4363217796171752</v>
      </c>
      <c r="AC117" s="13">
        <f t="shared" si="191"/>
        <v>3.0570119802677937</v>
      </c>
      <c r="AD117" s="13">
        <f t="shared" si="191"/>
        <v>2.3166292134831461</v>
      </c>
      <c r="AE117" s="13">
        <f t="shared" si="191"/>
        <v>3.0546230654018971</v>
      </c>
      <c r="AF117" s="13">
        <f t="shared" si="191"/>
        <v>3.5614812646370027</v>
      </c>
      <c r="AG117" s="13">
        <f t="shared" si="191"/>
        <v>3.0061329253960469</v>
      </c>
      <c r="AH117" s="13">
        <f t="shared" si="191"/>
        <v>3.318291574238045</v>
      </c>
      <c r="AI117" s="13">
        <f t="shared" si="191"/>
        <v>3.0650321911115448</v>
      </c>
      <c r="AJ117" s="13">
        <f t="shared" si="191"/>
        <v>3.2444969332258653</v>
      </c>
      <c r="AK117" s="100">
        <f t="shared" si="191"/>
        <v>3.4891505407805599</v>
      </c>
      <c r="AL117" s="13">
        <f t="shared" si="191"/>
        <v>3.5914866549727007</v>
      </c>
      <c r="AM117" s="13">
        <f t="shared" si="191"/>
        <v>3.5322318024955073</v>
      </c>
      <c r="AN117" s="13">
        <f t="shared" si="191"/>
        <v>4.6851165753776263</v>
      </c>
      <c r="AO117" s="13">
        <f t="shared" si="191"/>
        <v>4.1629754088734829</v>
      </c>
      <c r="AP117" s="13">
        <f t="shared" si="191"/>
        <v>4.2000049591249917</v>
      </c>
      <c r="AQ117" s="13">
        <f t="shared" si="191"/>
        <v>4.8260398497747934</v>
      </c>
      <c r="AR117" s="13">
        <f t="shared" si="191"/>
        <v>4.6172584805001398</v>
      </c>
      <c r="AS117" s="13">
        <f t="shared" si="191"/>
        <v>4.8923571129039862</v>
      </c>
      <c r="AT117" s="13">
        <f t="shared" si="191"/>
        <v>5.1458884666508347</v>
      </c>
      <c r="AU117" s="13">
        <f t="shared" si="191"/>
        <v>4.6340953833755476</v>
      </c>
      <c r="AV117" s="13">
        <f t="shared" si="191"/>
        <v>5.0690031802753834</v>
      </c>
      <c r="AW117" s="100">
        <f t="shared" si="191"/>
        <v>5.3236126073549981</v>
      </c>
      <c r="AX117" s="13">
        <f t="shared" si="191"/>
        <v>4.324585843274682</v>
      </c>
      <c r="AY117" s="13">
        <f t="shared" si="191"/>
        <v>4.3829750286101481</v>
      </c>
      <c r="AZ117" s="13">
        <f t="shared" si="191"/>
        <v>5.3481075568441785</v>
      </c>
      <c r="BA117" s="13">
        <f t="shared" si="191"/>
        <v>4.664290459548158</v>
      </c>
      <c r="BB117" s="13">
        <f t="shared" si="191"/>
        <v>4.8273060436491368</v>
      </c>
      <c r="BC117" s="13">
        <f t="shared" si="191"/>
        <v>5.1112857500046394</v>
      </c>
      <c r="BD117" s="13">
        <f t="shared" si="191"/>
        <v>5.1586915896539418</v>
      </c>
      <c r="BE117" s="13">
        <f t="shared" si="191"/>
        <v>5.377766179318348</v>
      </c>
      <c r="BF117" s="13">
        <f t="shared" si="191"/>
        <v>5.4291663877583458</v>
      </c>
      <c r="BG117" s="13">
        <f t="shared" si="191"/>
        <v>5.1266551743687243</v>
      </c>
      <c r="BH117" s="13">
        <f t="shared" si="191"/>
        <v>5.5421923497330026</v>
      </c>
      <c r="BI117" s="100">
        <f t="shared" si="191"/>
        <v>5.5979151337081525</v>
      </c>
      <c r="BJ117" s="13">
        <f t="shared" si="191"/>
        <v>4.5957371361500119</v>
      </c>
      <c r="BK117" s="13">
        <f t="shared" si="191"/>
        <v>4.681340435424783</v>
      </c>
      <c r="BL117" s="13">
        <f t="shared" si="191"/>
        <v>5.8506131505784955</v>
      </c>
      <c r="BM117" s="13">
        <f t="shared" si="191"/>
        <v>5.1557329210778375</v>
      </c>
      <c r="BN117" s="13">
        <f t="shared" si="191"/>
        <v>5.3153981824508287</v>
      </c>
      <c r="BO117" s="13">
        <f t="shared" si="191"/>
        <v>5.6573333041719192</v>
      </c>
      <c r="BP117" s="13">
        <f t="shared" si="191"/>
        <v>5.7527101924673509</v>
      </c>
      <c r="BQ117" s="13">
        <f t="shared" si="191"/>
        <v>5.8996107538689007</v>
      </c>
      <c r="BR117" s="13">
        <f t="shared" si="191"/>
        <v>6.1195516830208909</v>
      </c>
      <c r="BS117" s="13">
        <f t="shared" si="191"/>
        <v>5.773009600207871</v>
      </c>
      <c r="BT117" s="13">
        <f t="shared" si="191"/>
        <v>6.1310578177004578</v>
      </c>
      <c r="BU117" s="100">
        <f t="shared" si="191"/>
        <v>6.2770028994880871</v>
      </c>
      <c r="BV117" s="13">
        <f t="shared" si="191"/>
        <v>5.2509398243919598</v>
      </c>
      <c r="BW117" s="13">
        <f t="shared" si="191"/>
        <v>5.2956061442318223</v>
      </c>
      <c r="BX117" s="13">
        <f t="shared" si="191"/>
        <v>6.7082483788450284</v>
      </c>
      <c r="BY117" s="13">
        <f t="shared" si="191"/>
        <v>5.9059300978634077</v>
      </c>
      <c r="BZ117" s="13">
        <f t="shared" si="191"/>
        <v>6.084988542244723</v>
      </c>
      <c r="CA117" s="13">
        <f t="shared" si="191"/>
        <v>6.5121978396320026</v>
      </c>
      <c r="CB117" s="13">
        <f t="shared" si="191"/>
        <v>6.610890076843833</v>
      </c>
      <c r="CC117" s="13">
        <f t="shared" si="191"/>
        <v>6.830811571948229</v>
      </c>
      <c r="CD117" s="13">
        <f t="shared" si="191"/>
        <v>7.0869918670766214</v>
      </c>
      <c r="CE117" s="13">
        <f t="shared" si="191"/>
        <v>6.6865034720488419</v>
      </c>
      <c r="CF117" s="13">
        <f t="shared" si="191"/>
        <v>7.1228860060510186</v>
      </c>
      <c r="CG117" s="100">
        <f t="shared" si="191"/>
        <v>7.2923971941313717</v>
      </c>
      <c r="CH117" s="13">
        <f t="shared" si="191"/>
        <v>5.9367119907437553</v>
      </c>
      <c r="CI117" s="13">
        <f t="shared" si="191"/>
        <v>5.9877635262984237</v>
      </c>
      <c r="CJ117" s="13">
        <f t="shared" si="191"/>
        <v>7.5837008476178944</v>
      </c>
      <c r="CK117" s="13">
        <f t="shared" si="191"/>
        <v>6.6767430614938403</v>
      </c>
      <c r="CL117" s="13">
        <f t="shared" ref="CL117:CS117" si="192">IFERROR(CL25/CL36,"")</f>
        <v>6.8796758565043898</v>
      </c>
      <c r="CM117" s="13">
        <f t="shared" si="192"/>
        <v>7.3641343739981178</v>
      </c>
      <c r="CN117" s="13">
        <f t="shared" si="192"/>
        <v>7.4756361819804509</v>
      </c>
      <c r="CO117" s="13">
        <f t="shared" si="192"/>
        <v>7.725300591936179</v>
      </c>
      <c r="CP117" s="13">
        <f t="shared" si="192"/>
        <v>8.0150374679017684</v>
      </c>
      <c r="CQ117" s="13">
        <f t="shared" si="192"/>
        <v>7.6090608733530383</v>
      </c>
      <c r="CR117" s="13">
        <f t="shared" si="192"/>
        <v>8.2175061283096849</v>
      </c>
      <c r="CS117" s="100">
        <f t="shared" si="192"/>
        <v>8.4126630582868174</v>
      </c>
    </row>
    <row r="118" spans="1:97" s="15" customFormat="1" x14ac:dyDescent="0.25">
      <c r="A118" s="15" t="s">
        <v>8</v>
      </c>
      <c r="B118" s="119">
        <f t="shared" ref="B118:Y118" si="193">IFERROR(B26/B37,"")</f>
        <v>1.76103550295858</v>
      </c>
      <c r="C118" s="13">
        <f t="shared" si="193"/>
        <v>2.2333424657534247</v>
      </c>
      <c r="D118" s="13">
        <f t="shared" si="193"/>
        <v>4.5088146258503405</v>
      </c>
      <c r="E118" s="13">
        <f t="shared" si="193"/>
        <v>6.0019681335356605</v>
      </c>
      <c r="F118" s="13">
        <f t="shared" si="193"/>
        <v>4.6688757485029946</v>
      </c>
      <c r="G118" s="13">
        <f t="shared" si="193"/>
        <v>5.7921955645161294</v>
      </c>
      <c r="H118" s="13">
        <f t="shared" si="193"/>
        <v>7.3826895491803279</v>
      </c>
      <c r="I118" s="13">
        <f t="shared" si="193"/>
        <v>4.6252401263823062</v>
      </c>
      <c r="J118" s="13">
        <f t="shared" si="193"/>
        <v>6.6746568213783259</v>
      </c>
      <c r="K118" s="13">
        <f t="shared" si="193"/>
        <v>4.8882666240409209</v>
      </c>
      <c r="L118" s="13">
        <f t="shared" si="193"/>
        <v>8.0814903314917128</v>
      </c>
      <c r="M118" s="100">
        <f t="shared" si="193"/>
        <v>11.480174149659863</v>
      </c>
      <c r="N118" s="270">
        <f t="shared" si="193"/>
        <v>2.2203143176733784</v>
      </c>
      <c r="O118" s="270">
        <f t="shared" si="193"/>
        <v>1.9430244716351501</v>
      </c>
      <c r="P118" s="270">
        <f t="shared" si="193"/>
        <v>4.9806190476190473</v>
      </c>
      <c r="Q118" s="270">
        <f t="shared" si="193"/>
        <v>5.1223339432753878</v>
      </c>
      <c r="R118" s="270">
        <f t="shared" si="193"/>
        <v>3.1697013815090331</v>
      </c>
      <c r="S118" s="270">
        <f t="shared" si="193"/>
        <v>4.7216449912126537</v>
      </c>
      <c r="T118" s="270">
        <f t="shared" si="193"/>
        <v>3.6038657534246576</v>
      </c>
      <c r="U118" s="270">
        <f t="shared" si="193"/>
        <v>4.0684022633744856</v>
      </c>
      <c r="V118" s="13">
        <f t="shared" si="193"/>
        <v>4.7132587822014047</v>
      </c>
      <c r="W118" s="13">
        <f t="shared" si="193"/>
        <v>3.7567846615720524</v>
      </c>
      <c r="X118" s="13">
        <f t="shared" si="193"/>
        <v>2.3487806928171167</v>
      </c>
      <c r="Y118" s="100">
        <f t="shared" si="193"/>
        <v>4.4097129062647289</v>
      </c>
      <c r="Z118" s="13">
        <f t="shared" ref="Z118:CK118" si="194">IFERROR(Z26/Z37,"")</f>
        <v>1.2649681759931652</v>
      </c>
      <c r="AA118" s="13">
        <f t="shared" si="194"/>
        <v>4.6701680327868855</v>
      </c>
      <c r="AB118" s="13">
        <f t="shared" si="194"/>
        <v>6.3861951822112415</v>
      </c>
      <c r="AC118" s="13">
        <f t="shared" si="194"/>
        <v>2.6055974338412189</v>
      </c>
      <c r="AD118" s="13">
        <f t="shared" si="194"/>
        <v>2.9140696409140374</v>
      </c>
      <c r="AE118" s="13">
        <f t="shared" si="194"/>
        <v>2.8810348837209303</v>
      </c>
      <c r="AF118" s="13">
        <f t="shared" si="194"/>
        <v>3.4817624521072794</v>
      </c>
      <c r="AG118" s="13">
        <f t="shared" si="194"/>
        <v>3.0237036462516684</v>
      </c>
      <c r="AH118" s="13">
        <f t="shared" si="194"/>
        <v>3.0078276499232408</v>
      </c>
      <c r="AI118" s="13">
        <f t="shared" si="194"/>
        <v>2.805935628054073</v>
      </c>
      <c r="AJ118" s="13">
        <f t="shared" si="194"/>
        <v>2.9199970160214037</v>
      </c>
      <c r="AK118" s="100">
        <f t="shared" si="194"/>
        <v>3.1269154973240765</v>
      </c>
      <c r="AL118" s="13">
        <f t="shared" si="194"/>
        <v>1.980899916420513</v>
      </c>
      <c r="AM118" s="13">
        <f t="shared" si="194"/>
        <v>3.3276934085709144</v>
      </c>
      <c r="AN118" s="13">
        <f t="shared" si="194"/>
        <v>5.5427753804765034</v>
      </c>
      <c r="AO118" s="13">
        <f t="shared" si="194"/>
        <v>3.2358113819328311</v>
      </c>
      <c r="AP118" s="13">
        <f t="shared" si="194"/>
        <v>2.9452344354246005</v>
      </c>
      <c r="AQ118" s="13">
        <f t="shared" si="194"/>
        <v>3.609716875411924</v>
      </c>
      <c r="AR118" s="13">
        <f t="shared" si="194"/>
        <v>3.9743659464495562</v>
      </c>
      <c r="AS118" s="13">
        <f t="shared" si="194"/>
        <v>4.1178775296853116</v>
      </c>
      <c r="AT118" s="13">
        <f t="shared" si="194"/>
        <v>4.3428060407353932</v>
      </c>
      <c r="AU118" s="13">
        <f t="shared" si="194"/>
        <v>4.1117437351721264</v>
      </c>
      <c r="AV118" s="13">
        <f t="shared" si="194"/>
        <v>4.3285988696044848</v>
      </c>
      <c r="AW118" s="100">
        <f t="shared" si="194"/>
        <v>4.5071334603294702</v>
      </c>
      <c r="AX118" s="13">
        <f t="shared" si="194"/>
        <v>2.2654812929815633</v>
      </c>
      <c r="AY118" s="13">
        <f t="shared" si="194"/>
        <v>4.2180977129208417</v>
      </c>
      <c r="AZ118" s="13">
        <f t="shared" si="194"/>
        <v>6.6892535164204423</v>
      </c>
      <c r="BA118" s="13">
        <f t="shared" si="194"/>
        <v>3.9945768672655078</v>
      </c>
      <c r="BB118" s="13">
        <f t="shared" si="194"/>
        <v>3.4986910058553229</v>
      </c>
      <c r="BC118" s="13">
        <f t="shared" si="194"/>
        <v>4.1163219428006332</v>
      </c>
      <c r="BD118" s="13">
        <f t="shared" si="194"/>
        <v>4.5351428729075325</v>
      </c>
      <c r="BE118" s="13">
        <f t="shared" si="194"/>
        <v>4.5894573368118161</v>
      </c>
      <c r="BF118" s="13">
        <f t="shared" si="194"/>
        <v>4.8099263434399795</v>
      </c>
      <c r="BG118" s="13">
        <f t="shared" si="194"/>
        <v>4.5239002107952766</v>
      </c>
      <c r="BH118" s="13">
        <f t="shared" si="194"/>
        <v>4.7609121289581884</v>
      </c>
      <c r="BI118" s="100">
        <f t="shared" si="194"/>
        <v>4.9709335722629753</v>
      </c>
      <c r="BJ118" s="13">
        <f t="shared" si="194"/>
        <v>2.4381341461018353</v>
      </c>
      <c r="BK118" s="13">
        <f t="shared" si="194"/>
        <v>4.3803448021339619</v>
      </c>
      <c r="BL118" s="13">
        <f t="shared" si="194"/>
        <v>7.1944888766017066</v>
      </c>
      <c r="BM118" s="13">
        <f t="shared" si="194"/>
        <v>4.3171123139904299</v>
      </c>
      <c r="BN118" s="13">
        <f t="shared" si="194"/>
        <v>3.8197549908998378</v>
      </c>
      <c r="BO118" s="13">
        <f t="shared" si="194"/>
        <v>4.5318885085175209</v>
      </c>
      <c r="BP118" s="13">
        <f t="shared" si="194"/>
        <v>5.0193284159123497</v>
      </c>
      <c r="BQ118" s="13">
        <f t="shared" si="194"/>
        <v>5.1150398532064552</v>
      </c>
      <c r="BR118" s="13">
        <f t="shared" si="194"/>
        <v>5.3904596847159478</v>
      </c>
      <c r="BS118" s="13">
        <f t="shared" si="194"/>
        <v>5.068980366847625</v>
      </c>
      <c r="BT118" s="13">
        <f t="shared" si="194"/>
        <v>5.3328316110229634</v>
      </c>
      <c r="BU118" s="100">
        <f t="shared" si="194"/>
        <v>5.5504016126524336</v>
      </c>
      <c r="BV118" s="13">
        <f t="shared" si="194"/>
        <v>2.7725431628640367</v>
      </c>
      <c r="BW118" s="13">
        <f t="shared" si="194"/>
        <v>5.0066363078668861</v>
      </c>
      <c r="BX118" s="13">
        <f t="shared" si="194"/>
        <v>8.1781635115860674</v>
      </c>
      <c r="BY118" s="13">
        <f t="shared" si="194"/>
        <v>4.9149981952311848</v>
      </c>
      <c r="BZ118" s="13">
        <f t="shared" si="194"/>
        <v>4.3444239169284238</v>
      </c>
      <c r="CA118" s="13">
        <f t="shared" si="194"/>
        <v>5.1827811597879476</v>
      </c>
      <c r="CB118" s="13">
        <f t="shared" si="194"/>
        <v>5.718236370282761</v>
      </c>
      <c r="CC118" s="13">
        <f t="shared" si="194"/>
        <v>5.9139527542477586</v>
      </c>
      <c r="CD118" s="13">
        <f t="shared" si="194"/>
        <v>6.2315988720096751</v>
      </c>
      <c r="CE118" s="13">
        <f t="shared" si="194"/>
        <v>5.8613506681857546</v>
      </c>
      <c r="CF118" s="13">
        <f t="shared" si="194"/>
        <v>6.1903504895043708</v>
      </c>
      <c r="CG118" s="100">
        <f t="shared" si="194"/>
        <v>6.4422809134459964</v>
      </c>
      <c r="CH118" s="13">
        <f t="shared" si="194"/>
        <v>3.1338400339703245</v>
      </c>
      <c r="CI118" s="13">
        <f t="shared" si="194"/>
        <v>5.6612782150922962</v>
      </c>
      <c r="CJ118" s="13">
        <f t="shared" si="194"/>
        <v>9.244187376400637</v>
      </c>
      <c r="CK118" s="13">
        <f t="shared" si="194"/>
        <v>5.5571350252840794</v>
      </c>
      <c r="CL118" s="13">
        <f t="shared" ref="CL118:CS118" si="195">IFERROR(CL26/CL37,"")</f>
        <v>4.911642494447455</v>
      </c>
      <c r="CM118" s="13">
        <f t="shared" si="195"/>
        <v>5.8592333271466712</v>
      </c>
      <c r="CN118" s="13">
        <f t="shared" si="195"/>
        <v>6.4635684777224283</v>
      </c>
      <c r="CO118" s="13">
        <f t="shared" si="195"/>
        <v>6.6869865515614313</v>
      </c>
      <c r="CP118" s="13">
        <f t="shared" si="195"/>
        <v>7.0462106612648778</v>
      </c>
      <c r="CQ118" s="13">
        <f t="shared" si="195"/>
        <v>6.6775620988292896</v>
      </c>
      <c r="CR118" s="13">
        <f t="shared" si="195"/>
        <v>7.1401871205256144</v>
      </c>
      <c r="CS118" s="100">
        <f t="shared" si="195"/>
        <v>7.4306570217676962</v>
      </c>
    </row>
    <row r="119" spans="1:97" s="15" customFormat="1" x14ac:dyDescent="0.25">
      <c r="A119" s="15" t="s">
        <v>1</v>
      </c>
      <c r="B119" s="119">
        <f t="shared" ref="B119:Y119" si="196">IFERROR(B27/B38,"")</f>
        <v>2.4917683923705725</v>
      </c>
      <c r="C119" s="13">
        <f t="shared" si="196"/>
        <v>2.775983981693364</v>
      </c>
      <c r="D119" s="13">
        <f t="shared" si="196"/>
        <v>2.7323120229007634</v>
      </c>
      <c r="E119" s="13">
        <f t="shared" si="196"/>
        <v>5.6291971476510065</v>
      </c>
      <c r="F119" s="13">
        <f t="shared" si="196"/>
        <v>4.6382645985401467</v>
      </c>
      <c r="G119" s="13">
        <f t="shared" si="196"/>
        <v>9.7116809872029251</v>
      </c>
      <c r="H119" s="13">
        <f t="shared" si="196"/>
        <v>7.995245210727969</v>
      </c>
      <c r="I119" s="13">
        <f t="shared" si="196"/>
        <v>4.0921097122302159</v>
      </c>
      <c r="J119" s="13">
        <f t="shared" si="196"/>
        <v>10.872750489236791</v>
      </c>
      <c r="K119" s="13">
        <f t="shared" si="196"/>
        <v>7.7884254966887418</v>
      </c>
      <c r="L119" s="13">
        <f t="shared" si="196"/>
        <v>11.215763713080184</v>
      </c>
      <c r="M119" s="100">
        <f t="shared" si="196"/>
        <v>12.223746164574631</v>
      </c>
      <c r="N119" s="270">
        <f t="shared" si="196"/>
        <v>2.0286574654956087</v>
      </c>
      <c r="O119" s="270">
        <f t="shared" si="196"/>
        <v>2.366229977116705</v>
      </c>
      <c r="P119" s="270">
        <f t="shared" si="196"/>
        <v>5.2971885593220343</v>
      </c>
      <c r="Q119" s="270">
        <f t="shared" si="196"/>
        <v>3.1862116451016633</v>
      </c>
      <c r="R119" s="270">
        <f t="shared" si="196"/>
        <v>4.5256977648202135</v>
      </c>
      <c r="S119" s="270">
        <f t="shared" si="196"/>
        <v>4.857896006655575</v>
      </c>
      <c r="T119" s="270">
        <f t="shared" si="196"/>
        <v>3.4272176422093983</v>
      </c>
      <c r="U119" s="270">
        <f t="shared" si="196"/>
        <v>3.3552282708142727</v>
      </c>
      <c r="V119" s="13">
        <f t="shared" si="196"/>
        <v>4.7767487073422954</v>
      </c>
      <c r="W119" s="13">
        <f t="shared" si="196"/>
        <v>3.5323226120857698</v>
      </c>
      <c r="X119" s="13">
        <f t="shared" si="196"/>
        <v>6.0952813051146375</v>
      </c>
      <c r="Y119" s="100">
        <f t="shared" si="196"/>
        <v>11.453034854771802</v>
      </c>
      <c r="Z119" s="13">
        <f t="shared" ref="Z119:CK119" si="197">IFERROR(Z27/Z38,"")</f>
        <v>0.59883403741701868</v>
      </c>
      <c r="AA119" s="13">
        <f t="shared" si="197"/>
        <v>1.8163664529914532</v>
      </c>
      <c r="AB119" s="13">
        <f t="shared" si="197"/>
        <v>3.2874425287356321</v>
      </c>
      <c r="AC119" s="13">
        <f t="shared" si="197"/>
        <v>4.5361394380853275</v>
      </c>
      <c r="AD119" s="13">
        <f t="shared" si="197"/>
        <v>8.2765240641711237</v>
      </c>
      <c r="AE119" s="13">
        <f t="shared" si="197"/>
        <v>2.9966832504145935</v>
      </c>
      <c r="AF119" s="13">
        <f t="shared" si="197"/>
        <v>2.9752800000000001</v>
      </c>
      <c r="AG119" s="13">
        <f t="shared" si="197"/>
        <v>1.8933154250627584</v>
      </c>
      <c r="AH119" s="13">
        <f t="shared" si="197"/>
        <v>2.0197583623488926</v>
      </c>
      <c r="AI119" s="13">
        <f t="shared" si="197"/>
        <v>1.9086492584929495</v>
      </c>
      <c r="AJ119" s="13">
        <f t="shared" si="197"/>
        <v>2.0462247207982145</v>
      </c>
      <c r="AK119" s="100">
        <f t="shared" si="197"/>
        <v>2.0755987915847181</v>
      </c>
      <c r="AL119" s="13">
        <f t="shared" si="197"/>
        <v>1.2766610222719184</v>
      </c>
      <c r="AM119" s="13">
        <f t="shared" si="197"/>
        <v>1.7258065067911843</v>
      </c>
      <c r="AN119" s="13">
        <f t="shared" si="197"/>
        <v>4.2367099981852459</v>
      </c>
      <c r="AO119" s="13">
        <f t="shared" si="197"/>
        <v>5.3859495069139838</v>
      </c>
      <c r="AP119" s="13">
        <f t="shared" si="197"/>
        <v>24.910478893582599</v>
      </c>
      <c r="AQ119" s="13">
        <f t="shared" si="197"/>
        <v>5.1899703487122526</v>
      </c>
      <c r="AR119" s="13">
        <f t="shared" si="197"/>
        <v>5.7109542738607271</v>
      </c>
      <c r="AS119" s="13">
        <f t="shared" si="197"/>
        <v>3.3496783274991668</v>
      </c>
      <c r="AT119" s="13">
        <f t="shared" si="197"/>
        <v>3.4752180793620342</v>
      </c>
      <c r="AU119" s="13">
        <f t="shared" si="197"/>
        <v>3.2633788020612693</v>
      </c>
      <c r="AV119" s="13">
        <f t="shared" si="197"/>
        <v>3.4467933454699744</v>
      </c>
      <c r="AW119" s="100">
        <f t="shared" si="197"/>
        <v>3.6251031821731163</v>
      </c>
      <c r="AX119" s="13">
        <f t="shared" si="197"/>
        <v>1.4362985675858304</v>
      </c>
      <c r="AY119" s="13">
        <f t="shared" si="197"/>
        <v>1.9440094163293269</v>
      </c>
      <c r="AZ119" s="13">
        <f t="shared" si="197"/>
        <v>5.0148025872565203</v>
      </c>
      <c r="BA119" s="13">
        <f t="shared" si="197"/>
        <v>6.1780639833272328</v>
      </c>
      <c r="BB119" s="13">
        <f t="shared" si="197"/>
        <v>29.585162677588546</v>
      </c>
      <c r="BC119" s="13">
        <f t="shared" si="197"/>
        <v>6.027839299296553</v>
      </c>
      <c r="BD119" s="13">
        <f t="shared" si="197"/>
        <v>6.6205746375627506</v>
      </c>
      <c r="BE119" s="13">
        <f t="shared" si="197"/>
        <v>3.90859936283826</v>
      </c>
      <c r="BF119" s="13">
        <f t="shared" si="197"/>
        <v>4.0337168968944948</v>
      </c>
      <c r="BG119" s="13">
        <f t="shared" si="197"/>
        <v>3.7899028634233627</v>
      </c>
      <c r="BH119" s="13">
        <f t="shared" si="197"/>
        <v>4.0170133298295667</v>
      </c>
      <c r="BI119" s="100">
        <f t="shared" si="197"/>
        <v>4.1626115145589671</v>
      </c>
      <c r="BJ119" s="13">
        <f t="shared" si="197"/>
        <v>1.559932066400344</v>
      </c>
      <c r="BK119" s="13">
        <f t="shared" si="197"/>
        <v>2.1111879557889202</v>
      </c>
      <c r="BL119" s="13">
        <f t="shared" si="197"/>
        <v>5.4413424405111597</v>
      </c>
      <c r="BM119" s="13">
        <f t="shared" si="197"/>
        <v>6.8196760113822465</v>
      </c>
      <c r="BN119" s="13">
        <f t="shared" si="197"/>
        <v>32.796641973053077</v>
      </c>
      <c r="BO119" s="13">
        <f t="shared" si="197"/>
        <v>6.6300878385298532</v>
      </c>
      <c r="BP119" s="13">
        <f t="shared" si="197"/>
        <v>7.3962557868443675</v>
      </c>
      <c r="BQ119" s="13">
        <f t="shared" si="197"/>
        <v>4.3478961613868643</v>
      </c>
      <c r="BR119" s="13">
        <f t="shared" si="197"/>
        <v>4.5278425994154707</v>
      </c>
      <c r="BS119" s="13">
        <f t="shared" si="197"/>
        <v>4.2778522931562701</v>
      </c>
      <c r="BT119" s="13">
        <f t="shared" si="197"/>
        <v>4.5400828254820036</v>
      </c>
      <c r="BU119" s="100">
        <f t="shared" si="197"/>
        <v>4.7192197979429755</v>
      </c>
      <c r="BV119" s="13">
        <f t="shared" si="197"/>
        <v>1.7826172390135537</v>
      </c>
      <c r="BW119" s="13">
        <f t="shared" si="197"/>
        <v>2.4136131446095983</v>
      </c>
      <c r="BX119" s="13">
        <f t="shared" si="197"/>
        <v>6.2703489528374305</v>
      </c>
      <c r="BY119" s="13">
        <f t="shared" si="197"/>
        <v>7.9206023326978405</v>
      </c>
      <c r="BZ119" s="13">
        <f t="shared" si="197"/>
        <v>38.51250636918121</v>
      </c>
      <c r="CA119" s="13">
        <f t="shared" si="197"/>
        <v>7.7571644384484904</v>
      </c>
      <c r="CB119" s="13">
        <f t="shared" si="197"/>
        <v>8.6617545424553928</v>
      </c>
      <c r="CC119" s="13">
        <f t="shared" si="197"/>
        <v>5.0740297833576378</v>
      </c>
      <c r="CD119" s="13">
        <f t="shared" si="197"/>
        <v>5.2921073965568377</v>
      </c>
      <c r="CE119" s="13">
        <f t="shared" si="197"/>
        <v>5.0015445339219919</v>
      </c>
      <c r="CF119" s="13">
        <f t="shared" si="197"/>
        <v>5.3135925736308387</v>
      </c>
      <c r="CG119" s="100">
        <f t="shared" si="197"/>
        <v>5.5296455467394336</v>
      </c>
      <c r="CH119" s="13">
        <f t="shared" si="197"/>
        <v>2.0195302619823297</v>
      </c>
      <c r="CI119" s="13">
        <f t="shared" si="197"/>
        <v>2.734763109796424</v>
      </c>
      <c r="CJ119" s="13">
        <f t="shared" si="197"/>
        <v>7.1224593812744761</v>
      </c>
      <c r="CK119" s="13">
        <f t="shared" si="197"/>
        <v>9.0198664059790463</v>
      </c>
      <c r="CL119" s="13">
        <f t="shared" ref="CL119:CS119" si="198">IFERROR(CL27/CL38,"")</f>
        <v>44.039269823871628</v>
      </c>
      <c r="CM119" s="13">
        <f t="shared" si="198"/>
        <v>8.8539659222491558</v>
      </c>
      <c r="CN119" s="13">
        <f t="shared" si="198"/>
        <v>9.8897136049342453</v>
      </c>
      <c r="CO119" s="13">
        <f t="shared" si="198"/>
        <v>5.7818518781636472</v>
      </c>
      <c r="CP119" s="13">
        <f t="shared" si="198"/>
        <v>6.0279299951901848</v>
      </c>
      <c r="CQ119" s="13">
        <f t="shared" si="198"/>
        <v>5.721912870964375</v>
      </c>
      <c r="CR119" s="13">
        <f t="shared" si="198"/>
        <v>6.1740879808460241</v>
      </c>
      <c r="CS119" s="100">
        <f t="shared" si="198"/>
        <v>6.4273447915187392</v>
      </c>
    </row>
    <row r="120" spans="1:97" s="15" customFormat="1" x14ac:dyDescent="0.25">
      <c r="A120" s="15" t="s">
        <v>2</v>
      </c>
      <c r="B120" s="119">
        <f t="shared" ref="B120:Y120" si="199">IFERROR(B28/B39,"")</f>
        <v>2.2862222222222224</v>
      </c>
      <c r="C120" s="13">
        <f t="shared" si="199"/>
        <v>2.2852619047619047</v>
      </c>
      <c r="D120" s="13">
        <f t="shared" si="199"/>
        <v>3.9076886227544909</v>
      </c>
      <c r="E120" s="13">
        <f t="shared" si="199"/>
        <v>2.6221686746987953</v>
      </c>
      <c r="F120" s="13">
        <f t="shared" si="199"/>
        <v>2.5325880829015541</v>
      </c>
      <c r="G120" s="13">
        <f t="shared" si="199"/>
        <v>4.7397860169491528</v>
      </c>
      <c r="H120" s="13">
        <f t="shared" si="199"/>
        <v>4.458456521739131</v>
      </c>
      <c r="I120" s="13">
        <f t="shared" si="199"/>
        <v>4.4713265306122443</v>
      </c>
      <c r="J120" s="13">
        <f t="shared" si="199"/>
        <v>18.26362142857143</v>
      </c>
      <c r="K120" s="13">
        <f t="shared" si="199"/>
        <v>-2.471767857142857</v>
      </c>
      <c r="L120" s="13">
        <f t="shared" si="199"/>
        <v>13.694596036585367</v>
      </c>
      <c r="M120" s="100">
        <f t="shared" si="199"/>
        <v>17.204685233160596</v>
      </c>
      <c r="N120" s="270">
        <f t="shared" si="199"/>
        <v>3.0091796536796536</v>
      </c>
      <c r="O120" s="270">
        <f t="shared" si="199"/>
        <v>4.1886194029850747</v>
      </c>
      <c r="P120" s="270">
        <f t="shared" si="199"/>
        <v>6.0012828467153287</v>
      </c>
      <c r="Q120" s="270">
        <f t="shared" si="199"/>
        <v>2.6151254019292605</v>
      </c>
      <c r="R120" s="270">
        <f t="shared" si="199"/>
        <v>3.6025524193548386</v>
      </c>
      <c r="S120" s="270">
        <f t="shared" si="199"/>
        <v>5.3731446015424158</v>
      </c>
      <c r="T120" s="270">
        <f t="shared" si="199"/>
        <v>2.8079579439252336</v>
      </c>
      <c r="U120" s="270">
        <f t="shared" si="199"/>
        <v>3.7741222104144532</v>
      </c>
      <c r="V120" s="13">
        <f t="shared" si="199"/>
        <v>4.535028836754643</v>
      </c>
      <c r="W120" s="13">
        <f t="shared" si="199"/>
        <v>4.2744528546712806</v>
      </c>
      <c r="X120" s="13">
        <f t="shared" si="199"/>
        <v>4.0493329156223892</v>
      </c>
      <c r="Y120" s="100">
        <f t="shared" si="199"/>
        <v>9.4826762749445823</v>
      </c>
      <c r="Z120" s="13">
        <f t="shared" ref="Z120:CK120" si="200">IFERROR(Z28/Z39,"")</f>
        <v>1.940489652870494</v>
      </c>
      <c r="AA120" s="13">
        <f t="shared" si="200"/>
        <v>3.5101004756242564</v>
      </c>
      <c r="AB120" s="13">
        <f t="shared" si="200"/>
        <v>5.0284316185696367</v>
      </c>
      <c r="AC120" s="13">
        <f t="shared" si="200"/>
        <v>6.0318389261744958</v>
      </c>
      <c r="AD120" s="13">
        <f t="shared" si="200"/>
        <v>5.9937962962962956</v>
      </c>
      <c r="AE120" s="13">
        <f t="shared" si="200"/>
        <v>5.3637878787878783</v>
      </c>
      <c r="AF120" s="13">
        <f t="shared" si="200"/>
        <v>5.1750631458094141</v>
      </c>
      <c r="AG120" s="13">
        <f t="shared" si="200"/>
        <v>4.0274281722271308</v>
      </c>
      <c r="AH120" s="13">
        <f t="shared" si="200"/>
        <v>4.2261769530269202</v>
      </c>
      <c r="AI120" s="13">
        <f t="shared" si="200"/>
        <v>3.8713349647182551</v>
      </c>
      <c r="AJ120" s="13">
        <f t="shared" si="200"/>
        <v>4.0901428407167737</v>
      </c>
      <c r="AK120" s="100">
        <f t="shared" si="200"/>
        <v>4.3108330117861184</v>
      </c>
      <c r="AL120" s="13">
        <f t="shared" si="200"/>
        <v>2.8202055445383016</v>
      </c>
      <c r="AM120" s="13">
        <f t="shared" si="200"/>
        <v>3.1274241381182555</v>
      </c>
      <c r="AN120" s="13">
        <f t="shared" si="200"/>
        <v>5.9213851176096446</v>
      </c>
      <c r="AO120" s="13">
        <f t="shared" si="200"/>
        <v>7.5495523537289362</v>
      </c>
      <c r="AP120" s="13">
        <f t="shared" si="200"/>
        <v>7.106354370381383</v>
      </c>
      <c r="AQ120" s="13">
        <f t="shared" si="200"/>
        <v>6.6009863271522082</v>
      </c>
      <c r="AR120" s="13">
        <f t="shared" si="200"/>
        <v>5.8608811313570843</v>
      </c>
      <c r="AS120" s="13">
        <f t="shared" si="200"/>
        <v>4.6445370971640534</v>
      </c>
      <c r="AT120" s="13">
        <f t="shared" si="200"/>
        <v>4.8103940958961005</v>
      </c>
      <c r="AU120" s="13">
        <f t="shared" si="200"/>
        <v>4.5172837040393432</v>
      </c>
      <c r="AV120" s="13">
        <f t="shared" si="200"/>
        <v>4.7811682969529317</v>
      </c>
      <c r="AW120" s="100">
        <f t="shared" si="200"/>
        <v>4.968487930141948</v>
      </c>
      <c r="AX120" s="13">
        <f t="shared" si="200"/>
        <v>3.145112991140349</v>
      </c>
      <c r="AY120" s="13">
        <f t="shared" si="200"/>
        <v>3.4874894171301851</v>
      </c>
      <c r="AZ120" s="13">
        <f t="shared" si="200"/>
        <v>7.1266918553280565</v>
      </c>
      <c r="BA120" s="13">
        <f t="shared" si="200"/>
        <v>8.8142037038779044</v>
      </c>
      <c r="BB120" s="13">
        <f t="shared" si="200"/>
        <v>8.3486679406912732</v>
      </c>
      <c r="BC120" s="13">
        <f t="shared" si="200"/>
        <v>7.9298352701577191</v>
      </c>
      <c r="BD120" s="13">
        <f t="shared" si="200"/>
        <v>7.4057309088551442</v>
      </c>
      <c r="BE120" s="13">
        <f t="shared" si="200"/>
        <v>5.6720500656812183</v>
      </c>
      <c r="BF120" s="13">
        <f t="shared" si="200"/>
        <v>5.8894139308922782</v>
      </c>
      <c r="BG120" s="13">
        <f t="shared" si="200"/>
        <v>5.5631663465730279</v>
      </c>
      <c r="BH120" s="13">
        <f t="shared" si="200"/>
        <v>5.8875702069439626</v>
      </c>
      <c r="BI120" s="100">
        <f t="shared" si="200"/>
        <v>6.1094402603352451</v>
      </c>
      <c r="BJ120" s="13">
        <f t="shared" si="200"/>
        <v>3.3908353862792535</v>
      </c>
      <c r="BK120" s="13">
        <f t="shared" si="200"/>
        <v>3.7519134861678589</v>
      </c>
      <c r="BL120" s="13">
        <f t="shared" si="200"/>
        <v>8.1096877600048138</v>
      </c>
      <c r="BM120" s="13">
        <f t="shared" si="200"/>
        <v>9.6994955615812373</v>
      </c>
      <c r="BN120" s="13">
        <f t="shared" si="200"/>
        <v>9.226470521485945</v>
      </c>
      <c r="BO120" s="13">
        <f t="shared" si="200"/>
        <v>8.6722818472370591</v>
      </c>
      <c r="BP120" s="13">
        <f t="shared" si="200"/>
        <v>7.9328053659965718</v>
      </c>
      <c r="BQ120" s="13">
        <f t="shared" si="200"/>
        <v>6.1591484720785861</v>
      </c>
      <c r="BR120" s="13">
        <f t="shared" si="200"/>
        <v>6.4707361270796078</v>
      </c>
      <c r="BS120" s="13">
        <f t="shared" si="200"/>
        <v>6.0758759645184339</v>
      </c>
      <c r="BT120" s="13">
        <f t="shared" si="200"/>
        <v>6.4428772347341523</v>
      </c>
      <c r="BU120" s="100">
        <f t="shared" si="200"/>
        <v>6.7021097399733138</v>
      </c>
      <c r="BV120" s="13">
        <f t="shared" si="200"/>
        <v>3.866363175362213</v>
      </c>
      <c r="BW120" s="13">
        <f t="shared" si="200"/>
        <v>4.2792229746848252</v>
      </c>
      <c r="BX120" s="13">
        <f t="shared" si="200"/>
        <v>9.1632112811333268</v>
      </c>
      <c r="BY120" s="13">
        <f t="shared" si="200"/>
        <v>11.035436816529607</v>
      </c>
      <c r="BZ120" s="13">
        <f t="shared" si="200"/>
        <v>10.541383725025302</v>
      </c>
      <c r="CA120" s="13">
        <f t="shared" si="200"/>
        <v>9.9350877625319676</v>
      </c>
      <c r="CB120" s="13">
        <f t="shared" si="200"/>
        <v>9.1653087046062875</v>
      </c>
      <c r="CC120" s="13">
        <f t="shared" si="200"/>
        <v>7.1327902195464397</v>
      </c>
      <c r="CD120" s="13">
        <f t="shared" si="200"/>
        <v>7.4796984384433562</v>
      </c>
      <c r="CE120" s="13">
        <f t="shared" si="200"/>
        <v>7.0200265184375157</v>
      </c>
      <c r="CF120" s="13">
        <f t="shared" si="200"/>
        <v>7.4724077154840076</v>
      </c>
      <c r="CG120" s="100">
        <f t="shared" si="200"/>
        <v>7.7590631423273395</v>
      </c>
      <c r="CH120" s="13">
        <f t="shared" si="200"/>
        <v>4.3731189083964743</v>
      </c>
      <c r="CI120" s="13">
        <f t="shared" si="200"/>
        <v>4.8407888629605695</v>
      </c>
      <c r="CJ120" s="13">
        <f t="shared" si="200"/>
        <v>10.329996286591594</v>
      </c>
      <c r="CK120" s="13">
        <f t="shared" si="200"/>
        <v>12.474129414496863</v>
      </c>
      <c r="CL120" s="13">
        <f t="shared" ref="CL120:CS120" si="201">IFERROR(CL28/CL39,"")</f>
        <v>11.904205477615507</v>
      </c>
      <c r="CM120" s="13">
        <f t="shared" si="201"/>
        <v>11.217808907841942</v>
      </c>
      <c r="CN120" s="13">
        <f t="shared" si="201"/>
        <v>10.365583091650873</v>
      </c>
      <c r="CO120" s="13">
        <f t="shared" si="201"/>
        <v>8.0674528215443981</v>
      </c>
      <c r="CP120" s="13">
        <f t="shared" si="201"/>
        <v>8.4601539323834754</v>
      </c>
      <c r="CQ120" s="13">
        <f t="shared" si="201"/>
        <v>8.0126398273535138</v>
      </c>
      <c r="CR120" s="13">
        <f t="shared" si="201"/>
        <v>8.6218772895873066</v>
      </c>
      <c r="CS120" s="100">
        <f t="shared" si="201"/>
        <v>8.9527939797635465</v>
      </c>
    </row>
    <row r="121" spans="1:97" s="16" customFormat="1" x14ac:dyDescent="0.25">
      <c r="A121" s="16" t="s">
        <v>3</v>
      </c>
      <c r="B121" s="120">
        <f t="shared" ref="B121:Y121" si="202">IFERROR(B29/B40,"")</f>
        <v>4.1737335737179482</v>
      </c>
      <c r="C121" s="14">
        <f t="shared" si="202"/>
        <v>3.4992293116782669</v>
      </c>
      <c r="D121" s="14">
        <f t="shared" si="202"/>
        <v>6.7749793226381456</v>
      </c>
      <c r="E121" s="14">
        <f t="shared" si="202"/>
        <v>7.6088305138844543</v>
      </c>
      <c r="F121" s="14">
        <f t="shared" si="202"/>
        <v>6.1018565331582408</v>
      </c>
      <c r="G121" s="14">
        <f t="shared" si="202"/>
        <v>8.8054843598839057</v>
      </c>
      <c r="H121" s="14">
        <f t="shared" si="202"/>
        <v>9.3378234729772931</v>
      </c>
      <c r="I121" s="14">
        <f t="shared" si="202"/>
        <v>5.0694998491704375</v>
      </c>
      <c r="J121" s="14">
        <f t="shared" si="202"/>
        <v>11.232862467494941</v>
      </c>
      <c r="K121" s="14">
        <f t="shared" si="202"/>
        <v>7.0545446575342448</v>
      </c>
      <c r="L121" s="14">
        <f t="shared" si="202"/>
        <v>10.684520750000011</v>
      </c>
      <c r="M121" s="101">
        <f t="shared" si="202"/>
        <v>14.175362885596305</v>
      </c>
      <c r="N121" s="283">
        <f t="shared" si="202"/>
        <v>3.0890964870067368</v>
      </c>
      <c r="O121" s="283">
        <f t="shared" si="202"/>
        <v>3.3866026555200324</v>
      </c>
      <c r="P121" s="283">
        <f t="shared" si="202"/>
        <v>7.902229773462782</v>
      </c>
      <c r="Q121" s="283">
        <f t="shared" si="202"/>
        <v>6.847292563817982</v>
      </c>
      <c r="R121" s="283">
        <f t="shared" si="202"/>
        <v>5.7106695740365101</v>
      </c>
      <c r="S121" s="283">
        <f t="shared" si="202"/>
        <v>7.2470905653892546</v>
      </c>
      <c r="T121" s="283">
        <f t="shared" si="202"/>
        <v>4.7376887134964507</v>
      </c>
      <c r="U121" s="283">
        <f t="shared" si="202"/>
        <v>4.5704190817790575</v>
      </c>
      <c r="V121" s="14">
        <f t="shared" si="202"/>
        <v>6.3661018686737689</v>
      </c>
      <c r="W121" s="14">
        <f t="shared" si="202"/>
        <v>4.7714219790675569</v>
      </c>
      <c r="X121" s="14">
        <f t="shared" si="202"/>
        <v>5.6377429013368783</v>
      </c>
      <c r="Y121" s="101">
        <f t="shared" si="202"/>
        <v>9.7812843067547313</v>
      </c>
      <c r="Z121" s="14">
        <f t="shared" ref="Z121:CK121" si="203">IFERROR(Z29/Z40,"")</f>
        <v>2.5553540378863411</v>
      </c>
      <c r="AA121" s="14">
        <f t="shared" si="203"/>
        <v>5.1260376498176177</v>
      </c>
      <c r="AB121" s="14">
        <f t="shared" si="203"/>
        <v>7.192319660537482</v>
      </c>
      <c r="AC121" s="14">
        <f t="shared" si="203"/>
        <v>6.8294601105285535</v>
      </c>
      <c r="AD121" s="14">
        <f t="shared" si="203"/>
        <v>7.0142018970189701</v>
      </c>
      <c r="AE121" s="14">
        <f t="shared" si="203"/>
        <v>7.1384029943855287</v>
      </c>
      <c r="AF121" s="14">
        <f t="shared" si="203"/>
        <v>5.6384255373267207</v>
      </c>
      <c r="AG121" s="14">
        <f t="shared" si="203"/>
        <v>4.5183077448753686</v>
      </c>
      <c r="AH121" s="14">
        <f t="shared" si="203"/>
        <v>4.7690896584080473</v>
      </c>
      <c r="AI121" s="14">
        <f t="shared" si="203"/>
        <v>4.3813999519690512</v>
      </c>
      <c r="AJ121" s="14">
        <f t="shared" si="203"/>
        <v>4.6582893452478489</v>
      </c>
      <c r="AK121" s="101">
        <f t="shared" si="203"/>
        <v>4.9168134439545197</v>
      </c>
      <c r="AL121" s="14">
        <f t="shared" si="203"/>
        <v>2.7671938213048546</v>
      </c>
      <c r="AM121" s="14">
        <f t="shared" si="203"/>
        <v>3.3793513650483593</v>
      </c>
      <c r="AN121" s="14">
        <f t="shared" si="203"/>
        <v>6.585694050266973</v>
      </c>
      <c r="AO121" s="14">
        <f t="shared" si="203"/>
        <v>6.1355217566644145</v>
      </c>
      <c r="AP121" s="14">
        <f t="shared" si="203"/>
        <v>12.683329646031382</v>
      </c>
      <c r="AQ121" s="14">
        <f t="shared" si="203"/>
        <v>6.4894881347259616</v>
      </c>
      <c r="AR121" s="14">
        <f t="shared" si="203"/>
        <v>5.7246168253967182</v>
      </c>
      <c r="AS121" s="14">
        <f t="shared" si="203"/>
        <v>5.0695404376854603</v>
      </c>
      <c r="AT121" s="14">
        <f t="shared" si="203"/>
        <v>5.2845116720896135</v>
      </c>
      <c r="AU121" s="14">
        <f t="shared" si="203"/>
        <v>4.9050529748736373</v>
      </c>
      <c r="AV121" s="14">
        <f t="shared" si="203"/>
        <v>5.2015805191492985</v>
      </c>
      <c r="AW121" s="101">
        <f t="shared" si="203"/>
        <v>5.4303617896840342</v>
      </c>
      <c r="AX121" s="14">
        <f t="shared" si="203"/>
        <v>3.2020791062622456</v>
      </c>
      <c r="AY121" s="14">
        <f t="shared" si="203"/>
        <v>4.0009853370127084</v>
      </c>
      <c r="AZ121" s="14">
        <f t="shared" si="203"/>
        <v>7.9212175787642547</v>
      </c>
      <c r="BA121" s="14">
        <f t="shared" si="203"/>
        <v>7.1853153540596493</v>
      </c>
      <c r="BB121" s="14">
        <f t="shared" si="203"/>
        <v>14.596944241229995</v>
      </c>
      <c r="BC121" s="14">
        <f t="shared" si="203"/>
        <v>7.4995793990978523</v>
      </c>
      <c r="BD121" s="14">
        <f t="shared" si="203"/>
        <v>6.6823720350090463</v>
      </c>
      <c r="BE121" s="14">
        <f t="shared" si="203"/>
        <v>5.8109632031693952</v>
      </c>
      <c r="BF121" s="14">
        <f t="shared" si="203"/>
        <v>6.0183052256132941</v>
      </c>
      <c r="BG121" s="14">
        <f t="shared" si="203"/>
        <v>5.6139737604513602</v>
      </c>
      <c r="BH121" s="14">
        <f t="shared" si="203"/>
        <v>5.9167117971637264</v>
      </c>
      <c r="BI121" s="101">
        <f t="shared" si="203"/>
        <v>6.1359186764554368</v>
      </c>
      <c r="BJ121" s="14">
        <f t="shared" si="203"/>
        <v>3.3791946326047668</v>
      </c>
      <c r="BK121" s="14">
        <f t="shared" si="203"/>
        <v>4.1906675243571776</v>
      </c>
      <c r="BL121" s="14">
        <f t="shared" si="203"/>
        <v>8.519661184445285</v>
      </c>
      <c r="BM121" s="14">
        <f t="shared" si="203"/>
        <v>7.8500987832592841</v>
      </c>
      <c r="BN121" s="14">
        <f t="shared" si="203"/>
        <v>16.641137286177528</v>
      </c>
      <c r="BO121" s="14">
        <f t="shared" si="203"/>
        <v>8.1513797724720831</v>
      </c>
      <c r="BP121" s="14">
        <f t="shared" si="203"/>
        <v>7.3711902744726592</v>
      </c>
      <c r="BQ121" s="14">
        <f t="shared" si="203"/>
        <v>6.360998726626045</v>
      </c>
      <c r="BR121" s="14">
        <f t="shared" si="203"/>
        <v>6.6631920082402116</v>
      </c>
      <c r="BS121" s="14">
        <f t="shared" si="203"/>
        <v>6.2260850965213352</v>
      </c>
      <c r="BT121" s="14">
        <f t="shared" si="203"/>
        <v>6.5700177136123576</v>
      </c>
      <c r="BU121" s="101">
        <f t="shared" si="203"/>
        <v>6.8158905887938861</v>
      </c>
      <c r="BV121" s="14">
        <f t="shared" si="203"/>
        <v>3.834840114256628</v>
      </c>
      <c r="BW121" s="14">
        <f t="shared" si="203"/>
        <v>4.7555035487653772</v>
      </c>
      <c r="BX121" s="14">
        <f t="shared" si="203"/>
        <v>9.7008175811300301</v>
      </c>
      <c r="BY121" s="14">
        <f t="shared" si="203"/>
        <v>9.0517648371537387</v>
      </c>
      <c r="BZ121" s="14">
        <f t="shared" si="203"/>
        <v>19.282622832319966</v>
      </c>
      <c r="CA121" s="14">
        <f t="shared" si="203"/>
        <v>9.4008849699107238</v>
      </c>
      <c r="CB121" s="14">
        <f t="shared" si="203"/>
        <v>8.5170660862097129</v>
      </c>
      <c r="CC121" s="14">
        <f t="shared" si="203"/>
        <v>7.3946624002588619</v>
      </c>
      <c r="CD121" s="14">
        <f t="shared" si="203"/>
        <v>7.738324416050089</v>
      </c>
      <c r="CE121" s="14">
        <f t="shared" si="203"/>
        <v>7.2323707860637318</v>
      </c>
      <c r="CF121" s="14">
        <f t="shared" si="203"/>
        <v>7.6560226508982465</v>
      </c>
      <c r="CG121" s="101">
        <f t="shared" si="203"/>
        <v>7.9370712787065631</v>
      </c>
      <c r="CH121" s="14">
        <f t="shared" si="203"/>
        <v>4.3353028912268474</v>
      </c>
      <c r="CI121" s="14">
        <f t="shared" si="203"/>
        <v>5.3799296461361559</v>
      </c>
      <c r="CJ121" s="14">
        <f t="shared" si="203"/>
        <v>10.97436102593999</v>
      </c>
      <c r="CK121" s="14">
        <f t="shared" si="203"/>
        <v>10.227399025936633</v>
      </c>
      <c r="CL121" s="14">
        <f t="shared" ref="CL121:CS121" si="204">IFERROR(CL29/CL40,"")</f>
        <v>22.069662647337267</v>
      </c>
      <c r="CM121" s="14">
        <f t="shared" si="204"/>
        <v>10.63359991588915</v>
      </c>
      <c r="CN121" s="14">
        <f t="shared" si="204"/>
        <v>9.6492781416461106</v>
      </c>
      <c r="CO121" s="14">
        <f t="shared" si="204"/>
        <v>8.3582580461900911</v>
      </c>
      <c r="CP121" s="14">
        <f t="shared" si="204"/>
        <v>8.7466155395466902</v>
      </c>
      <c r="CQ121" s="14">
        <f t="shared" si="204"/>
        <v>8.2397594750395946</v>
      </c>
      <c r="CR121" s="14">
        <f t="shared" si="204"/>
        <v>8.8298399222701782</v>
      </c>
      <c r="CS121" s="101">
        <f t="shared" si="204"/>
        <v>9.1555614855409768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2016-06-22T02:57:05Z</dcterms:created>
  <dcterms:modified xsi:type="dcterms:W3CDTF">2017-08-23T09:50:40Z</dcterms:modified>
</cp:coreProperties>
</file>